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M/KM-GIT_REPOS/1.-MBC_Excel-Homework/Excel-challange/"/>
    </mc:Choice>
  </mc:AlternateContent>
  <xr:revisionPtr revIDLastSave="0" documentId="13_ncr:1_{C21D468D-2537-634D-A0BB-5F98AC558377}" xr6:coauthVersionLast="47" xr6:coauthVersionMax="47" xr10:uidLastSave="{00000000-0000-0000-0000-000000000000}"/>
  <bookViews>
    <workbookView xWindow="0" yWindow="500" windowWidth="19040" windowHeight="16260" xr2:uid="{00000000-000D-0000-FFFF-FFFF00000000}"/>
  </bookViews>
  <sheets>
    <sheet name="Full Table" sheetId="1" r:id="rId1"/>
    <sheet name="Category Stats " sheetId="2" r:id="rId2"/>
    <sheet name="Subcategory Stats" sheetId="3" r:id="rId3"/>
    <sheet name="Launch Date Outcome" sheetId="6" r:id="rId4"/>
    <sheet name="Goal Outcomes" sheetId="7" r:id="rId5"/>
    <sheet name="Summary Statistic Tables" sheetId="10" r:id="rId6"/>
    <sheet name="Sheet1" sheetId="8" r:id="rId7"/>
  </sheets>
  <definedNames>
    <definedName name="_xlnm._FilterDatabase" localSheetId="0" hidden="1">'Full Table'!$A$1:$T$4115</definedName>
    <definedName name="_xlnm._FilterDatabase" localSheetId="5" hidden="1">'Summary Statistic Tables'!$A$1:$B$1</definedName>
    <definedName name="_xlchart.v1.0" hidden="1">'Summary Statistic Tables'!$A$2:$A$2186</definedName>
    <definedName name="_xlchart.v1.1" hidden="1">'Summary Statistic Tables'!$B$1</definedName>
    <definedName name="_xlchart.v1.10" hidden="1">'Summary Statistic Tables'!$B$1</definedName>
    <definedName name="_xlchart.v1.11" hidden="1">'Summary Statistic Tables'!$B$2:$B$2186</definedName>
    <definedName name="_xlchart.v1.12" hidden="1">'Summary Statistic Tables'!$F$2:$F$1531</definedName>
    <definedName name="_xlchart.v1.13" hidden="1">'Summary Statistic Tables'!$F$2:$F$284</definedName>
    <definedName name="_xlchart.v1.14" hidden="1">'Summary Statistic Tables'!$G$1</definedName>
    <definedName name="_xlchart.v1.15" hidden="1">'Summary Statistic Tables'!$G$2:$G$1531</definedName>
    <definedName name="_xlchart.v1.16" hidden="1">'Summary Statistic Tables'!$G$2:$G$284</definedName>
    <definedName name="_xlchart.v1.2" hidden="1">'Summary Statistic Tables'!$B$2:$B$2186</definedName>
    <definedName name="_xlchart.v1.3" hidden="1">'Summary Statistic Tables'!$A$2:$A$2186</definedName>
    <definedName name="_xlchart.v1.4" hidden="1">'Summary Statistic Tables'!$B$1</definedName>
    <definedName name="_xlchart.v1.5" hidden="1">'Summary Statistic Tables'!$B$2:$B$2186</definedName>
    <definedName name="_xlchart.v1.6" hidden="1">'Summary Statistic Tables'!$A$2:$A$2186</definedName>
    <definedName name="_xlchart.v1.7" hidden="1">'Summary Statistic Tables'!$B$1</definedName>
    <definedName name="_xlchart.v1.8" hidden="1">'Summary Statistic Tables'!$B$2:$B$2186</definedName>
    <definedName name="_xlchart.v1.9" hidden="1">'Summary Statistic Tables'!$A$2:$A$2186</definedName>
  </definedNames>
  <calcPr calcId="191029"/>
  <pivotCaches>
    <pivotCache cacheId="0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96" i="10" l="1"/>
  <c r="C2196" i="10"/>
  <c r="G2196" i="10" l="1"/>
  <c r="G2195" i="10"/>
  <c r="G2194" i="10"/>
  <c r="G2193" i="10"/>
  <c r="G2192" i="10"/>
  <c r="G2191" i="10"/>
  <c r="G1539" i="10"/>
  <c r="G1538" i="10"/>
  <c r="G1537" i="10"/>
  <c r="G1536" i="10"/>
  <c r="G1535" i="10"/>
  <c r="G1534" i="10"/>
  <c r="B2196" i="10"/>
  <c r="B2195" i="10"/>
  <c r="B2191" i="10"/>
  <c r="B2192" i="10"/>
  <c r="B2193" i="10"/>
  <c r="B2194" i="10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0" i="7"/>
  <c r="B13" i="7"/>
  <c r="E13" i="7" s="1"/>
  <c r="B12" i="7"/>
  <c r="B11" i="7"/>
  <c r="B9" i="7"/>
  <c r="B8" i="7"/>
  <c r="B7" i="7"/>
  <c r="B6" i="7"/>
  <c r="B5" i="7"/>
  <c r="B4" i="7"/>
  <c r="D3" i="7"/>
  <c r="C3" i="7"/>
  <c r="B3" i="7"/>
  <c r="D2" i="7"/>
  <c r="C2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7" l="1"/>
  <c r="G9" i="7" s="1"/>
  <c r="E2" i="7"/>
  <c r="F2" i="7" s="1"/>
  <c r="G13" i="7"/>
  <c r="H13" i="7"/>
  <c r="E8" i="7"/>
  <c r="G8" i="7" s="1"/>
  <c r="F13" i="7"/>
  <c r="E10" i="7"/>
  <c r="G10" i="7" s="1"/>
  <c r="E7" i="7"/>
  <c r="G7" i="7" s="1"/>
  <c r="E11" i="7"/>
  <c r="F11" i="7" s="1"/>
  <c r="E12" i="7"/>
  <c r="G12" i="7" s="1"/>
  <c r="E4" i="7"/>
  <c r="H4" i="7" s="1"/>
  <c r="E5" i="7"/>
  <c r="F5" i="7" s="1"/>
  <c r="E6" i="7"/>
  <c r="H6" i="7" s="1"/>
  <c r="E3" i="7"/>
  <c r="G3" i="7" s="1"/>
  <c r="H10" i="7" l="1"/>
  <c r="F10" i="7"/>
  <c r="F9" i="7"/>
  <c r="H9" i="7"/>
  <c r="G2" i="7"/>
  <c r="H7" i="7"/>
  <c r="H12" i="7"/>
  <c r="H11" i="7"/>
  <c r="H2" i="7"/>
  <c r="F7" i="7"/>
  <c r="F8" i="7"/>
  <c r="G11" i="7"/>
  <c r="G4" i="7"/>
  <c r="F12" i="7"/>
  <c r="F4" i="7"/>
  <c r="G6" i="7"/>
  <c r="H3" i="7"/>
  <c r="H8" i="7"/>
  <c r="F6" i="7"/>
  <c r="G5" i="7"/>
  <c r="H5" i="7"/>
  <c r="F3" i="7"/>
</calcChain>
</file>

<file path=xl/sharedStrings.xml><?xml version="1.0" encoding="utf-8"?>
<sst xmlns="http://schemas.openxmlformats.org/spreadsheetml/2006/main" count="36764" uniqueCount="8412">
  <si>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</si>
  <si>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</si>
  <si>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</si>
  <si>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</si>
  <si>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</si>
  <si>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</si>
  <si>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</si>
  <si>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</si>
  <si>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</si>
  <si>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</si>
  <si>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</si>
  <si>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</si>
  <si>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</si>
  <si>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</si>
  <si>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</si>
  <si>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</si>
  <si>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</si>
  <si>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</si>
  <si>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</si>
  <si>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</si>
  <si>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</si>
  <si>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</si>
  <si>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</si>
  <si>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</si>
  <si>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</si>
  <si>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</si>
  <si>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</si>
  <si>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</si>
  <si>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</si>
  <si>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</si>
  <si>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</si>
  <si>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</si>
  <si>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</si>
  <si>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</si>
  <si>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</si>
  <si>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</si>
  <si>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</si>
  <si>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</si>
  <si>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</si>
  <si>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</si>
  <si>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</si>
  <si>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</si>
  <si>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</si>
  <si>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</si>
  <si>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</si>
  <si>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</si>
  <si>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</si>
  <si>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</si>
  <si>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</si>
  <si>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</si>
  <si>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</si>
  <si>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</si>
  <si>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</si>
  <si>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</si>
  <si>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</si>
  <si>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</si>
  <si>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</si>
  <si>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</si>
  <si>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</si>
  <si>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</si>
  <si>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</si>
  <si>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</si>
  <si>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</si>
  <si>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</si>
  <si>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</si>
  <si>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</si>
  <si>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</si>
  <si>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</si>
  <si>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</si>
  <si>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</si>
  <si>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</si>
  <si>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</si>
  <si>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</si>
  <si>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</si>
  <si>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</si>
  <si>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</si>
  <si>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</si>
  <si>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</si>
  <si>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</si>
  <si>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</si>
  <si>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</si>
  <si>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</si>
  <si>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</si>
  <si>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</si>
  <si>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</si>
  <si>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</si>
  <si>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</si>
  <si>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</si>
  <si>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</si>
  <si>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</si>
  <si>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</si>
  <si>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</si>
  <si>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</si>
  <si>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</si>
  <si>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</si>
  <si>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</si>
  <si>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</si>
  <si>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</si>
  <si>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</si>
  <si>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</si>
  <si>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</si>
  <si>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</si>
  <si>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</si>
  <si>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</si>
  <si>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</si>
  <si>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</si>
  <si>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</si>
  <si>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</si>
  <si>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</si>
  <si>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</si>
  <si>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</si>
  <si>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</si>
  <si>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</si>
  <si>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</si>
  <si>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</si>
  <si>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</si>
  <si>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</si>
  <si>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</si>
  <si>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</si>
  <si>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</si>
  <si>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</si>
  <si>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</si>
  <si>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</si>
  <si>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</si>
  <si>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</si>
  <si>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</si>
  <si>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</si>
  <si>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</si>
  <si>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</si>
  <si>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</si>
  <si>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</si>
  <si>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</si>
  <si>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</si>
  <si>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</si>
  <si>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</si>
  <si>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</si>
  <si>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</si>
  <si>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</si>
  <si>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</si>
  <si>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</si>
  <si>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</si>
  <si>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</si>
  <si>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</si>
  <si>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</si>
  <si>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</si>
  <si>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</si>
  <si>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</si>
  <si>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</si>
  <si>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</si>
  <si>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</si>
  <si>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</si>
  <si>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</si>
  <si>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</si>
  <si>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</si>
  <si>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</si>
  <si>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</si>
  <si>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</si>
  <si>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</si>
  <si>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</si>
  <si>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</si>
  <si>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</si>
  <si>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</si>
  <si>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</si>
  <si>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</si>
  <si>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</si>
  <si>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</si>
  <si>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</si>
  <si>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</si>
  <si>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</si>
  <si>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</si>
  <si>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</si>
  <si>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</si>
  <si>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</si>
  <si>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</si>
  <si>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</si>
  <si>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</si>
  <si>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</si>
  <si>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</si>
  <si>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</si>
  <si>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</si>
  <si>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</si>
  <si>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</si>
  <si>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</si>
  <si>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</si>
  <si>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</si>
  <si>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</si>
  <si>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</si>
  <si>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</si>
  <si>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</si>
  <si>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</si>
  <si>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</si>
  <si>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</si>
  <si>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</si>
  <si>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</si>
  <si>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</si>
  <si>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</si>
  <si>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</si>
  <si>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</si>
  <si>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</si>
  <si>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</si>
  <si>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</si>
  <si>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</si>
  <si>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</si>
  <si>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</si>
  <si>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</si>
  <si>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</si>
  <si>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</si>
  <si>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</si>
  <si>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</si>
  <si>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</si>
  <si>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</si>
  <si>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</si>
  <si>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</si>
  <si>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</si>
  <si>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</si>
  <si>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</si>
  <si>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</si>
  <si>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</si>
  <si>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</si>
  <si>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</si>
  <si>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</si>
  <si>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</si>
  <si>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</si>
  <si>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</si>
  <si>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</si>
  <si>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</si>
  <si>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</si>
  <si>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</si>
  <si>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</si>
  <si>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</si>
  <si>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</si>
  <si>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</si>
  <si>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</si>
  <si>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</si>
  <si>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</si>
  <si>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</si>
  <si>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</si>
  <si>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</si>
  <si>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</si>
  <si>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</si>
  <si>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</si>
  <si>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</si>
  <si>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</si>
  <si>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</si>
  <si>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</si>
  <si>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</si>
  <si>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</si>
  <si>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</si>
  <si>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</si>
  <si>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</si>
  <si>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</si>
  <si>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</si>
  <si>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</si>
  <si>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</si>
  <si>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</si>
  <si>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</si>
  <si>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</si>
  <si>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</si>
  <si>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</si>
  <si>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</si>
  <si>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</si>
  <si>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</si>
  <si>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</si>
  <si>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</si>
  <si>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</si>
  <si>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</si>
  <si>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</si>
  <si>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</si>
  <si>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</si>
  <si>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</si>
  <si>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</si>
  <si>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</si>
  <si>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</si>
  <si>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</si>
  <si>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</si>
  <si>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</si>
  <si>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</si>
  <si>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</si>
  <si>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</si>
  <si>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</si>
  <si>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</si>
  <si>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</si>
  <si>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</si>
  <si>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</si>
  <si>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</si>
  <si>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</si>
  <si>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</si>
  <si>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</si>
  <si>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</si>
  <si>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</si>
  <si>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</si>
  <si>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</si>
  <si>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</si>
  <si>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</si>
  <si>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</si>
  <si>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</si>
  <si>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</si>
  <si>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</si>
  <si>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</si>
  <si>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</si>
  <si>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</si>
  <si>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</si>
  <si>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</si>
  <si>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</si>
  <si>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</si>
  <si>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</si>
  <si>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</si>
  <si>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</si>
  <si>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</si>
  <si>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</si>
  <si>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</si>
  <si>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</si>
  <si>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</si>
  <si>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</si>
  <si>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</si>
  <si>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</si>
  <si>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</si>
  <si>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</si>
  <si>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</si>
  <si>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</si>
  <si>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</si>
  <si>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</si>
  <si>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</si>
  <si>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</si>
  <si>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</si>
  <si>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</si>
  <si>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</si>
  <si>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</si>
  <si>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</si>
  <si>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</si>
  <si>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</si>
  <si>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</si>
  <si>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</si>
  <si>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</si>
  <si>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</si>
  <si>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</si>
  <si>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</si>
  <si>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</si>
  <si>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</si>
  <si>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</si>
  <si>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</si>
  <si>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</si>
  <si>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</si>
  <si>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</si>
  <si>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</si>
  <si>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</si>
  <si>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</si>
  <si>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</si>
  <si>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</si>
  <si>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</si>
  <si>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</si>
  <si>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</si>
  <si>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</si>
  <si>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</si>
  <si>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</si>
  <si>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</si>
  <si>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</si>
  <si>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</si>
  <si>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</si>
  <si>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</si>
  <si>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</si>
  <si>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</si>
  <si>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</si>
  <si>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</si>
  <si>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</si>
  <si>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</si>
  <si>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</si>
  <si>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</si>
  <si>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</si>
  <si>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</si>
  <si>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</si>
  <si>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</si>
  <si>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</si>
  <si>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</si>
  <si>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</si>
  <si>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</si>
  <si>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</si>
  <si>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</si>
  <si>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</si>
  <si>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</si>
  <si>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</si>
  <si>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</si>
  <si>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</si>
  <si>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</si>
  <si>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</si>
  <si>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</si>
  <si>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</si>
  <si>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</si>
  <si>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</si>
  <si>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</si>
  <si>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</si>
  <si>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</si>
  <si>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</si>
  <si>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</si>
  <si>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</si>
  <si>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</si>
  <si>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</si>
  <si>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</si>
  <si>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</si>
  <si>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</si>
  <si>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</si>
  <si>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</si>
  <si>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</si>
  <si>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</si>
  <si>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</si>
  <si>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</si>
  <si>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</si>
  <si>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</si>
  <si>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</si>
  <si>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</si>
  <si>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</si>
  <si>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</si>
  <si>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</si>
  <si>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</si>
  <si>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</si>
  <si>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</si>
  <si>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</si>
  <si>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</si>
  <si>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</si>
  <si>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</si>
  <si>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</si>
  <si>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</si>
  <si>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</si>
  <si>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</si>
  <si>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</si>
  <si>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</si>
  <si>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</si>
  <si>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</si>
  <si>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</si>
  <si>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</si>
  <si>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</si>
  <si>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</si>
  <si>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</si>
  <si>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</si>
  <si>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</si>
  <si>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</si>
  <si>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</si>
  <si>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</si>
  <si>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</si>
  <si>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</si>
  <si>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</si>
  <si>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</si>
  <si>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</si>
  <si>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</si>
  <si>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</si>
  <si>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</si>
  <si>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</si>
  <si>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</si>
  <si>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</si>
  <si>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</si>
  <si>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</si>
  <si>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</si>
  <si>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</si>
  <si>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</si>
  <si>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</si>
  <si>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</si>
  <si>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</si>
  <si>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</si>
  <si>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</si>
  <si>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</si>
  <si>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</si>
  <si>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</si>
  <si>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</si>
  <si>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</si>
  <si>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</si>
  <si>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</si>
  <si>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</si>
  <si>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</si>
  <si>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</si>
  <si>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</si>
  <si>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</si>
  <si>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</si>
  <si>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</si>
  <si>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</si>
  <si>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</si>
  <si>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</si>
  <si>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</si>
  <si>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</si>
  <si>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</si>
  <si>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</si>
  <si>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</si>
  <si>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</si>
  <si>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</si>
  <si>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</si>
  <si>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</si>
  <si>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</si>
  <si>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</si>
  <si>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</si>
  <si>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</si>
  <si>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</si>
  <si>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</si>
  <si>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</si>
  <si>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</si>
  <si>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</si>
  <si>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</si>
  <si>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</si>
  <si>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</si>
  <si>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</si>
  <si>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</si>
  <si>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</si>
  <si>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</si>
  <si>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</si>
  <si>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</si>
  <si>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</si>
  <si>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</si>
  <si>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</si>
  <si>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</si>
  <si>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</si>
  <si>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</si>
  <si>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</si>
  <si>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</si>
  <si>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</si>
  <si>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</si>
  <si>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</si>
  <si>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</si>
  <si>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</si>
  <si>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</si>
  <si>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</si>
  <si>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</si>
  <si>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</si>
  <si>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</si>
  <si>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</si>
  <si>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</si>
  <si>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</si>
  <si>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</si>
  <si>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</si>
  <si>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</si>
  <si>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</si>
  <si>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</si>
  <si>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</si>
  <si>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</si>
  <si>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</si>
  <si>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</si>
  <si>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</si>
  <si>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</si>
  <si>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</si>
  <si>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</si>
  <si>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</si>
  <si>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</si>
  <si>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</si>
  <si>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</si>
  <si>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</si>
  <si>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</si>
  <si>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</si>
  <si>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</si>
  <si>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</si>
  <si>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</si>
  <si>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</si>
  <si>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</si>
  <si>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</si>
  <si>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</si>
  <si>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</si>
  <si>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</si>
  <si>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</si>
  <si>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</si>
  <si>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</si>
  <si>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</si>
  <si>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</si>
  <si>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</si>
  <si>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</si>
  <si>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</si>
  <si>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</si>
  <si>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</si>
  <si>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</si>
  <si>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</si>
  <si>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</si>
  <si>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</si>
  <si>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</si>
  <si>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</si>
  <si>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</si>
  <si>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</si>
  <si>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</si>
  <si>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</si>
  <si>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</si>
  <si>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</si>
  <si>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</si>
  <si>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</si>
  <si>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</si>
  <si>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</si>
  <si>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</si>
  <si>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</si>
  <si>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</si>
  <si>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</si>
  <si>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</si>
  <si>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</si>
  <si>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</si>
  <si>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</si>
  <si>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</si>
  <si>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</si>
  <si>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</si>
  <si>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</si>
  <si>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</si>
  <si>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</si>
  <si>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</si>
  <si>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</si>
  <si>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</si>
  <si>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</si>
  <si>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</si>
  <si>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</si>
  <si>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</si>
  <si>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</si>
  <si>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</si>
  <si>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</si>
  <si>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</si>
  <si>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</si>
  <si>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</si>
  <si>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</si>
  <si>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</si>
  <si>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</si>
  <si>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</si>
  <si>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</si>
  <si>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</si>
  <si>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</si>
  <si>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</si>
  <si>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</si>
  <si>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</si>
  <si>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</si>
  <si>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</si>
  <si>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</si>
  <si>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</si>
  <si>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</si>
  <si>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</si>
  <si>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</si>
  <si>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</si>
  <si>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</si>
  <si>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</si>
  <si>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</si>
  <si>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</si>
  <si>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</si>
  <si>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</si>
  <si>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</si>
  <si>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</si>
  <si>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</si>
  <si>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</si>
  <si>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</si>
  <si>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</si>
  <si>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</si>
  <si>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</si>
  <si>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</si>
  <si>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</si>
  <si>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</si>
  <si>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</si>
  <si>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</si>
  <si>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</si>
  <si>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</si>
  <si>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</si>
  <si>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</si>
  <si>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</si>
  <si>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</si>
  <si>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</si>
  <si>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</si>
  <si>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</si>
  <si>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</si>
  <si>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</si>
  <si>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</si>
  <si>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</si>
  <si>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</si>
  <si>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</si>
  <si>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</si>
  <si>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</si>
  <si>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</si>
  <si>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</si>
  <si>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</si>
  <si>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</si>
  <si>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</si>
  <si>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</si>
  <si>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</si>
  <si>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</si>
  <si>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</si>
  <si>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</si>
  <si>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</si>
  <si>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</si>
  <si>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</si>
  <si>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</si>
  <si>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</si>
  <si>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</si>
  <si>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</si>
  <si>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</si>
  <si>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</si>
  <si>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</si>
  <si>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</si>
  <si>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</si>
  <si>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</si>
  <si>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</si>
  <si>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</si>
  <si>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</si>
  <si>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</si>
  <si>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</si>
  <si>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</si>
  <si>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</si>
  <si>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</si>
  <si>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</si>
  <si>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</si>
  <si>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</si>
  <si>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</si>
  <si>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</si>
  <si>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</si>
  <si>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</si>
  <si>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</si>
  <si>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</si>
  <si>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</si>
  <si>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</si>
  <si>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</si>
  <si>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</si>
  <si>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</si>
  <si>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</si>
  <si>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</si>
  <si>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</si>
  <si>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</si>
  <si>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</si>
  <si>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</si>
  <si>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</si>
  <si>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</si>
  <si>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</si>
  <si>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</si>
  <si>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</si>
  <si>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</si>
  <si>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</si>
  <si>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</si>
  <si>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</si>
  <si>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</si>
  <si>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</si>
  <si>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</si>
  <si>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</si>
  <si>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</si>
  <si>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</si>
  <si>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</si>
  <si>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</si>
  <si>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</si>
  <si>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</si>
  <si>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</si>
  <si>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</si>
  <si>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</si>
  <si>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</si>
  <si>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</si>
  <si>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</si>
  <si>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</si>
  <si>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</si>
  <si>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</si>
  <si>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</si>
  <si>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</si>
  <si>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</si>
  <si>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</si>
  <si>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</si>
  <si>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</si>
  <si>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</si>
  <si>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</si>
  <si>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</si>
  <si>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</si>
  <si>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</si>
  <si>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</si>
  <si>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</si>
  <si>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</si>
  <si>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</si>
  <si>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</si>
  <si>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</si>
  <si>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</si>
  <si>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</si>
  <si>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</si>
  <si>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</si>
  <si>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</si>
  <si>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</si>
  <si>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</si>
  <si>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</si>
  <si>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</si>
  <si>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</si>
  <si>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</si>
  <si>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</si>
  <si>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</si>
  <si>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</si>
  <si>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</si>
  <si>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</si>
  <si>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</si>
  <si>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</si>
  <si>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</si>
  <si>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</si>
  <si>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</si>
  <si>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</si>
  <si>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</si>
  <si>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</si>
  <si>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</si>
  <si>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</si>
  <si>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</si>
  <si>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</si>
  <si>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</si>
  <si>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</si>
  <si>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</si>
  <si>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</si>
  <si>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</si>
  <si>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</si>
  <si>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</si>
  <si>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</si>
  <si>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</si>
  <si>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</si>
  <si>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</si>
  <si>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</si>
  <si>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</si>
  <si>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</si>
  <si>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</si>
  <si>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</si>
  <si>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</si>
  <si>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</si>
  <si>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</si>
  <si>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</si>
  <si>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</si>
  <si>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</si>
  <si>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</si>
  <si>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</si>
  <si>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</si>
  <si>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</si>
  <si>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</si>
  <si>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</si>
  <si>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</si>
  <si>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</si>
  <si>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</si>
  <si>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</si>
  <si>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</si>
  <si>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</si>
  <si>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</si>
  <si>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</si>
  <si>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</si>
  <si>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</si>
  <si>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</si>
  <si>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</si>
  <si>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</si>
  <si>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</si>
  <si>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</si>
  <si>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</si>
  <si>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</si>
  <si>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</si>
  <si>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</si>
  <si>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</si>
  <si>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</si>
  <si>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</si>
  <si>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</si>
  <si>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</si>
  <si>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</si>
  <si>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</si>
  <si>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</si>
  <si>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</si>
  <si>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</si>
  <si>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</si>
  <si>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</si>
  <si>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</si>
  <si>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</si>
  <si>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</si>
  <si>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</si>
  <si>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</si>
  <si>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</si>
  <si>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</si>
  <si>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</si>
  <si>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</si>
  <si>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</si>
  <si>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</si>
  <si>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</si>
  <si>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</si>
  <si>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</si>
  <si>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</si>
  <si>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</si>
  <si>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</si>
  <si>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</si>
  <si>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</si>
  <si>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</si>
  <si>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</si>
  <si>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</si>
  <si>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</si>
  <si>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</si>
  <si>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</si>
  <si>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</si>
  <si>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</si>
  <si>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</si>
  <si>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</si>
  <si>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</si>
  <si>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</si>
  <si>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</si>
  <si>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</si>
  <si>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</si>
  <si>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</si>
  <si>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</si>
  <si>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</si>
  <si>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</si>
  <si>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</si>
  <si>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</si>
  <si>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</si>
  <si>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</si>
  <si>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</si>
  <si>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</si>
  <si>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</si>
  <si>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</si>
  <si>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</si>
  <si>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</si>
  <si>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</si>
  <si>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</si>
  <si>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</si>
  <si>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</si>
  <si>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</si>
  <si>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</si>
  <si>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</si>
  <si>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</si>
  <si>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</si>
  <si>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</si>
  <si>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</si>
  <si>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</si>
  <si>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</si>
  <si>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</si>
  <si>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</si>
  <si>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</si>
  <si>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</si>
  <si>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</si>
  <si>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</si>
  <si>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</si>
  <si>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</si>
  <si>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</si>
  <si>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</si>
  <si>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</si>
  <si>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</si>
  <si>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</si>
  <si>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</si>
  <si>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</si>
  <si>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</si>
  <si>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</si>
  <si>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</si>
  <si>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</si>
  <si>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</si>
  <si>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</si>
  <si>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</si>
  <si>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</si>
  <si>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</si>
  <si>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</si>
  <si>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</si>
  <si>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</si>
  <si>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</si>
  <si>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</si>
  <si>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</si>
  <si>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</si>
  <si>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</si>
  <si>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</si>
  <si>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</si>
  <si>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</si>
  <si>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</si>
  <si>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</si>
  <si>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</si>
  <si>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</si>
  <si>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</si>
  <si>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</si>
  <si>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</si>
  <si>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</si>
  <si>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</si>
  <si>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</si>
  <si>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</si>
  <si>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</si>
  <si>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</si>
  <si>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</si>
  <si>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</si>
  <si>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</si>
  <si>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</si>
  <si>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</si>
  <si>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</si>
  <si>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</si>
  <si>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</si>
  <si>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</si>
  <si>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</si>
  <si>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</si>
  <si>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</si>
  <si>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</si>
  <si>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</si>
  <si>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</si>
  <si>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</si>
  <si>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</si>
  <si>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</si>
  <si>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</si>
  <si>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</si>
  <si>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</si>
  <si>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</si>
  <si>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</si>
  <si>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</si>
  <si>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</si>
  <si>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</si>
  <si>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</si>
  <si>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</si>
  <si>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</si>
  <si>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</si>
  <si>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</si>
  <si>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</si>
  <si>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</si>
  <si>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</si>
  <si>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</si>
  <si>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</si>
  <si>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</si>
  <si>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</si>
  <si>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</si>
  <si>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</si>
  <si>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</si>
  <si>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</si>
  <si>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</si>
  <si>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</si>
  <si>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</si>
  <si>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</si>
  <si>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</si>
  <si>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</si>
  <si>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</si>
  <si>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</si>
  <si>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</si>
  <si>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</si>
  <si>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</si>
  <si>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</si>
  <si>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</si>
  <si>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</si>
  <si>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</si>
  <si>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</si>
  <si>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</si>
  <si>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</si>
  <si>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</si>
  <si>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</si>
  <si>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</si>
  <si>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</si>
  <si>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</si>
  <si>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</si>
  <si>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</si>
  <si>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</si>
  <si>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</si>
  <si>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</si>
  <si>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</si>
  <si>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</si>
  <si>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</si>
  <si>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</si>
  <si>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</si>
  <si>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</si>
  <si>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</si>
  <si>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</si>
  <si>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</si>
  <si>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</si>
  <si>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</si>
  <si>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</si>
  <si>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</si>
  <si>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</si>
  <si>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</si>
  <si>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</si>
  <si>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</si>
  <si>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</si>
  <si>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</si>
  <si>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</si>
  <si>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</si>
  <si>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</si>
  <si>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</si>
  <si>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</si>
  <si>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</si>
  <si>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</si>
  <si>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</si>
  <si>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</si>
  <si>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</si>
  <si>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</si>
  <si>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</si>
  <si>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</si>
  <si>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</si>
  <si>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</si>
  <si>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</si>
  <si>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</si>
  <si>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</si>
  <si>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</si>
  <si>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</si>
  <si>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</si>
  <si>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</si>
  <si>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</si>
  <si>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</si>
  <si>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</si>
  <si>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</si>
  <si>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</si>
  <si>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</si>
  <si>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</si>
  <si>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</si>
  <si>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</si>
  <si>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</si>
  <si>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</si>
  <si>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</si>
  <si>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</si>
  <si>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</si>
  <si>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</si>
  <si>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</si>
  <si>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</si>
  <si>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</si>
  <si>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</si>
  <si>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</si>
  <si>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</si>
  <si>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</si>
  <si>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</si>
  <si>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</si>
  <si>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</si>
  <si>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</si>
  <si>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</si>
  <si>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</si>
  <si>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</si>
  <si>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</si>
  <si>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</si>
  <si>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</si>
  <si>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</si>
  <si>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</si>
  <si>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</si>
  <si>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</si>
  <si>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</si>
  <si>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</si>
  <si>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</si>
  <si>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</si>
  <si>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</si>
  <si>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</si>
  <si>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</si>
  <si>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</si>
  <si>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</si>
  <si>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</si>
  <si>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</si>
  <si>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</si>
  <si>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</si>
  <si>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</si>
  <si>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</si>
  <si>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</si>
  <si>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</si>
  <si>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</si>
  <si>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</si>
  <si>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</si>
  <si>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</si>
  <si>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</si>
  <si>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</si>
  <si>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</si>
  <si>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</si>
  <si>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</si>
  <si>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</si>
  <si>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</si>
  <si>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</si>
  <si>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</si>
  <si>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</si>
  <si>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</si>
  <si>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</si>
  <si>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</si>
  <si>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</si>
  <si>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</si>
  <si>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</si>
  <si>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</si>
  <si>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</si>
  <si>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</si>
  <si>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</si>
  <si>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</si>
  <si>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</si>
  <si>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</si>
  <si>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</si>
  <si>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</si>
  <si>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</si>
  <si>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</si>
  <si>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</si>
  <si>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</si>
  <si>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</si>
  <si>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</si>
  <si>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</si>
  <si>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</si>
  <si>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</si>
  <si>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</si>
  <si>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</si>
  <si>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</si>
  <si>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</si>
  <si>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</si>
  <si>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</si>
  <si>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</si>
  <si>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</si>
  <si>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</si>
  <si>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</si>
  <si>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</si>
  <si>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</si>
  <si>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</si>
  <si>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</si>
  <si>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</si>
  <si>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</si>
  <si>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</si>
  <si>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</si>
  <si>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</si>
  <si>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</si>
  <si>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</si>
  <si>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</si>
  <si>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</si>
  <si>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</si>
  <si>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</si>
  <si>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</si>
  <si>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</si>
  <si>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</si>
  <si>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</si>
  <si>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</si>
  <si>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</si>
  <si>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</si>
  <si>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</si>
  <si>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</si>
  <si>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</si>
  <si>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</si>
  <si>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</si>
  <si>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</si>
  <si>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</si>
  <si>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</si>
  <si>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</si>
  <si>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</si>
  <si>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</si>
  <si>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</si>
  <si>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</si>
  <si>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</si>
  <si>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</si>
  <si>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</si>
  <si>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</si>
  <si>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</si>
  <si>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</si>
  <si>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</si>
  <si>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</si>
  <si>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</si>
  <si>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</si>
  <si>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</si>
  <si>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</si>
  <si>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</si>
  <si>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</si>
  <si>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</si>
  <si>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</si>
  <si>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</si>
  <si>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</si>
  <si>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</si>
  <si>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</si>
  <si>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</si>
  <si>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</si>
  <si>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</si>
  <si>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</si>
  <si>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</si>
  <si>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</si>
  <si>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</si>
  <si>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</si>
  <si>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</si>
  <si>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</si>
  <si>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</si>
  <si>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</si>
  <si>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</si>
  <si>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</si>
  <si>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</si>
  <si>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</si>
  <si>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</si>
  <si>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</si>
  <si>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</si>
  <si>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</si>
  <si>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</si>
  <si>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</si>
  <si>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</si>
  <si>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</si>
  <si>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</si>
  <si>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</si>
  <si>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</si>
  <si>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</si>
  <si>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</si>
  <si>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</si>
  <si>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</si>
  <si>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</si>
  <si>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</si>
  <si>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</si>
  <si>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</si>
  <si>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</si>
  <si>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</si>
  <si>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</si>
  <si>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</si>
  <si>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</si>
  <si>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</si>
  <si>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</si>
  <si>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</si>
  <si>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</si>
  <si>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</si>
  <si>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</si>
  <si>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</si>
  <si>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</si>
  <si>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</si>
  <si>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</si>
  <si>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</si>
  <si>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</si>
  <si>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</si>
  <si>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</si>
  <si>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</si>
  <si>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</si>
  <si>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</si>
  <si>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</si>
  <si>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</si>
  <si>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</si>
  <si>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</si>
  <si>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</si>
  <si>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</si>
  <si>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</si>
  <si>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</si>
  <si>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</si>
  <si>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</si>
  <si>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</si>
  <si>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</si>
  <si>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</si>
  <si>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</si>
  <si>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</si>
  <si>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</si>
  <si>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</si>
  <si>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</si>
  <si>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</si>
  <si>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</si>
  <si>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</si>
  <si>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</si>
  <si>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</si>
  <si>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</si>
  <si>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</si>
  <si>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</si>
  <si>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</si>
  <si>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</si>
  <si>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</si>
  <si>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</si>
  <si>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</si>
  <si>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</si>
  <si>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</si>
  <si>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</si>
  <si>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</si>
  <si>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</si>
  <si>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</si>
  <si>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</si>
  <si>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</si>
  <si>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</si>
  <si>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</si>
  <si>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</si>
  <si>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</si>
  <si>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</si>
  <si>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</si>
  <si>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</si>
  <si>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</si>
  <si>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</si>
  <si>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</si>
  <si>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</si>
  <si>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</si>
  <si>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</si>
  <si>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</si>
  <si>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</si>
  <si>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</si>
  <si>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</si>
  <si>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</si>
  <si>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</si>
  <si>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</si>
  <si>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</si>
  <si>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</si>
  <si>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</si>
  <si>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</si>
  <si>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</si>
  <si>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</si>
  <si>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</si>
  <si>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</si>
  <si>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</si>
  <si>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</si>
  <si>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</si>
  <si>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</si>
  <si>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</si>
  <si>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</si>
  <si>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</si>
  <si>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</si>
  <si>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</si>
  <si>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</si>
  <si>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</si>
  <si>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</si>
  <si>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</si>
  <si>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</si>
  <si>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</si>
  <si>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</si>
  <si>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</si>
  <si>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</si>
  <si>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</si>
  <si>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</si>
  <si>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</si>
  <si>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</si>
  <si>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</si>
  <si>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</si>
  <si>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</si>
  <si>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</si>
  <si>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</si>
  <si>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</si>
  <si>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</si>
  <si>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</si>
  <si>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</si>
  <si>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</si>
  <si>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</si>
  <si>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</si>
  <si>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</si>
  <si>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</si>
  <si>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</si>
  <si>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</si>
  <si>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</si>
  <si>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</si>
  <si>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</si>
  <si>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</si>
  <si>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</si>
  <si>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</si>
  <si>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</si>
  <si>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</si>
  <si>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</si>
  <si>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</si>
  <si>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</si>
  <si>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</si>
  <si>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</si>
  <si>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</si>
  <si>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</si>
  <si>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</si>
  <si>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</si>
  <si>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</si>
  <si>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</si>
  <si>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</si>
  <si>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</si>
  <si>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</si>
  <si>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</si>
  <si>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</si>
  <si>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</si>
  <si>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</si>
  <si>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</si>
  <si>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</si>
  <si>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</si>
  <si>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</si>
  <si>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</si>
  <si>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</si>
  <si>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</si>
  <si>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</si>
  <si>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</si>
  <si>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</si>
  <si>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</si>
  <si>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</si>
  <si>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</si>
  <si>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</si>
  <si>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</si>
  <si>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</si>
  <si>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</si>
  <si>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</si>
  <si>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</si>
  <si>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</si>
  <si>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</si>
  <si>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</si>
  <si>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</si>
  <si>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</si>
  <si>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</si>
  <si>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</si>
  <si>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</si>
  <si>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</si>
  <si>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</si>
  <si>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</si>
  <si>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</si>
  <si>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</si>
  <si>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</si>
  <si>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</si>
  <si>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</si>
  <si>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</si>
  <si>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</si>
  <si>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</si>
  <si>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</si>
  <si>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</si>
  <si>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</si>
  <si>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</si>
  <si>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</si>
  <si>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</si>
  <si>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</si>
  <si>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</si>
  <si>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</si>
  <si>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</si>
  <si>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</si>
  <si>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</si>
  <si>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</si>
  <si>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</si>
  <si>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</si>
  <si>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</si>
  <si>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</si>
  <si>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</si>
  <si>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</si>
  <si>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</si>
  <si>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</si>
  <si>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</si>
  <si>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</si>
  <si>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</si>
  <si>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</si>
  <si>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</si>
  <si>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</si>
  <si>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</si>
  <si>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</si>
  <si>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</si>
  <si>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</si>
  <si>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</si>
  <si>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</si>
  <si>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</si>
  <si>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</si>
  <si>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</si>
  <si>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</si>
  <si>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</si>
  <si>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</si>
  <si>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</si>
  <si>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</si>
  <si>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</si>
  <si>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</si>
  <si>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</si>
  <si>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</si>
  <si>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</si>
  <si>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</si>
  <si>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</si>
  <si>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</si>
  <si>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</si>
  <si>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</si>
  <si>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</si>
  <si>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</si>
  <si>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</si>
  <si>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</si>
  <si>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</si>
  <si>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</si>
  <si>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</si>
  <si>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</si>
  <si>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</si>
  <si>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</si>
  <si>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</si>
  <si>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</si>
  <si>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</si>
  <si>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</si>
  <si>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</si>
  <si>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</si>
  <si>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</si>
  <si>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</si>
  <si>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</si>
  <si>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</si>
  <si>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</si>
  <si>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</si>
  <si>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</si>
  <si>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</si>
  <si>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</si>
  <si>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</si>
  <si>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</si>
  <si>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</si>
  <si>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</si>
  <si>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</si>
  <si>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</si>
  <si>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</si>
  <si>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</si>
  <si>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</si>
  <si>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</si>
  <si>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</si>
  <si>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</si>
  <si>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</si>
  <si>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</si>
  <si>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</si>
  <si>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</si>
  <si>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</si>
  <si>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</si>
  <si>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</si>
  <si>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</si>
  <si>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</si>
  <si>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</si>
  <si>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</si>
  <si>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</si>
  <si>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</si>
  <si>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</si>
  <si>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</si>
  <si>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</si>
  <si>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</si>
  <si>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</si>
  <si>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</si>
  <si>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</si>
  <si>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</si>
  <si>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</si>
  <si>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</si>
  <si>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</si>
  <si>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</si>
  <si>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</si>
  <si>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</si>
  <si>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</si>
  <si>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</si>
  <si>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</si>
  <si>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</si>
  <si>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</si>
  <si>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</si>
  <si>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</si>
  <si>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</si>
  <si>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</si>
  <si>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</si>
  <si>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</si>
  <si>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</si>
  <si>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</si>
  <si>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</si>
  <si>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</si>
  <si>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</si>
  <si>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</si>
  <si>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</si>
  <si>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</si>
  <si>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</si>
  <si>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</si>
  <si>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</si>
  <si>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</si>
  <si>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</si>
  <si>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</si>
  <si>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</si>
  <si>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</si>
  <si>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</si>
  <si>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</si>
  <si>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</si>
  <si>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</si>
  <si>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</si>
  <si>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</si>
  <si>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</si>
  <si>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</si>
  <si>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</si>
  <si>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</si>
  <si>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</si>
  <si>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</si>
  <si>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</si>
  <si>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</si>
  <si>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</si>
  <si>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</si>
  <si>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</si>
  <si>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</si>
  <si>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</si>
  <si>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</si>
  <si>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</si>
  <si>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</si>
  <si>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</si>
  <si>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</si>
  <si>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</si>
  <si>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</si>
  <si>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</si>
  <si>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</si>
  <si>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</si>
  <si>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</si>
  <si>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</si>
  <si>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</si>
  <si>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</si>
  <si>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</si>
  <si>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</si>
  <si>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</si>
  <si>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</si>
  <si>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</si>
  <si>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</si>
  <si>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</si>
  <si>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</si>
  <si>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</si>
  <si>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</si>
  <si>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</si>
  <si>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</si>
  <si>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</si>
  <si>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</si>
  <si>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</si>
  <si>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</si>
  <si>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</si>
  <si>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</si>
  <si>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</si>
  <si>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</si>
  <si>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</si>
  <si>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</si>
  <si>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</si>
  <si>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</si>
  <si>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</si>
  <si>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</si>
  <si>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</si>
  <si>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</si>
  <si>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</si>
  <si>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</si>
  <si>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</si>
  <si>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</si>
  <si>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</si>
  <si>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</si>
  <si>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</si>
  <si>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</si>
  <si>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</si>
  <si>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</si>
  <si>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</si>
  <si>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</si>
  <si>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</si>
  <si>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</si>
  <si>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</si>
  <si>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</si>
  <si>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</si>
  <si>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</si>
  <si>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</si>
  <si>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</si>
  <si>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</si>
  <si>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</si>
  <si>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</si>
  <si>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</si>
  <si>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</si>
  <si>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</si>
  <si>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</si>
  <si>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</si>
  <si>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</si>
  <si>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</si>
  <si>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</si>
  <si>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</si>
  <si>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</si>
  <si>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</si>
  <si>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</si>
  <si>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</si>
  <si>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</si>
  <si>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</si>
  <si>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</si>
  <si>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</si>
  <si>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</si>
  <si>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</si>
  <si>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</si>
  <si>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</si>
  <si>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</si>
  <si>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</si>
  <si>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</si>
  <si>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</si>
  <si>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</si>
  <si>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</si>
  <si>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</si>
  <si>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</si>
  <si>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</si>
  <si>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</si>
  <si>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</si>
  <si>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</si>
  <si>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</si>
  <si>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</si>
  <si>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</si>
  <si>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</si>
  <si>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</si>
  <si>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</si>
  <si>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</si>
  <si>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</si>
  <si>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</si>
  <si>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</si>
  <si>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</si>
  <si>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</si>
  <si>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</si>
  <si>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</si>
  <si>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</si>
  <si>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</si>
  <si>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</si>
  <si>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</si>
  <si>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</si>
  <si>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</si>
  <si>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</si>
  <si>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</si>
  <si>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</si>
  <si>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</si>
  <si>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</si>
  <si>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</si>
  <si>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</si>
  <si>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</si>
  <si>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</si>
  <si>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</si>
  <si>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</si>
  <si>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</si>
  <si>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</si>
  <si>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</si>
  <si>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</si>
  <si>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</si>
  <si>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</si>
  <si>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</si>
  <si>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</si>
  <si>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</si>
  <si>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</si>
  <si>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</si>
  <si>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</si>
  <si>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</si>
  <si>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</si>
  <si>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</si>
  <si>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</si>
  <si>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</si>
  <si>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</si>
  <si>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</si>
  <si>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</si>
  <si>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</si>
  <si>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</si>
  <si>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</si>
  <si>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</si>
  <si>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</si>
  <si>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</si>
  <si>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</si>
  <si>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</si>
  <si>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</si>
  <si>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</si>
  <si>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</si>
  <si>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</si>
  <si>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</si>
  <si>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</si>
  <si>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</si>
  <si>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</si>
  <si>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</si>
  <si>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</si>
  <si>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</si>
  <si>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</si>
  <si>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</si>
  <si>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</si>
  <si>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</si>
  <si>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</si>
  <si>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</si>
  <si>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</si>
  <si>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</si>
  <si>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</si>
  <si>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</si>
  <si>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</si>
  <si>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</si>
  <si>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</si>
  <si>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</si>
  <si>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</si>
  <si>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</si>
  <si>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</si>
  <si>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</si>
  <si>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</si>
  <si>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</si>
  <si>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</si>
  <si>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</si>
  <si>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</si>
  <si>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</si>
  <si>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</si>
  <si>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</si>
  <si>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</si>
  <si>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</si>
  <si>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</si>
  <si>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</si>
  <si>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</si>
  <si>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</si>
  <si>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</si>
  <si>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</si>
  <si>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</si>
  <si>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</si>
  <si>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</si>
  <si>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</si>
  <si>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</si>
  <si>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</si>
  <si>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</si>
  <si>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</si>
  <si>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</si>
  <si>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</si>
  <si>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</si>
  <si>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</si>
  <si>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</si>
  <si>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</si>
  <si>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</si>
  <si>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</si>
  <si>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</si>
  <si>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</si>
  <si>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</si>
  <si>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</si>
  <si>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</si>
  <si>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</si>
  <si>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</si>
  <si>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</si>
  <si>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</si>
  <si>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</si>
  <si>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</si>
  <si>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</si>
  <si>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</si>
  <si>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</si>
  <si>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</si>
  <si>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</si>
  <si>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</si>
  <si>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</si>
  <si>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</si>
  <si>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</si>
  <si>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</si>
  <si>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</si>
  <si>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</si>
  <si>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</si>
  <si>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</si>
  <si>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</si>
  <si>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</si>
  <si>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</si>
  <si>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</si>
  <si>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</si>
  <si>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</si>
  <si>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</si>
  <si>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</si>
  <si>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</si>
  <si>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</si>
  <si>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</si>
  <si>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</si>
  <si>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</si>
  <si>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</si>
  <si>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</si>
  <si>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</si>
  <si>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</si>
  <si>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</si>
  <si>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</si>
  <si>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</si>
  <si>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</si>
  <si>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</si>
  <si>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</si>
  <si>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</si>
  <si>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</si>
  <si>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</si>
  <si>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</si>
  <si>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</si>
  <si>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</si>
  <si>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</si>
  <si>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</si>
  <si>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</si>
  <si>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</si>
  <si>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</si>
  <si>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</si>
  <si>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</si>
  <si>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</si>
  <si>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</si>
  <si>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</si>
  <si>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</si>
  <si>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</si>
  <si>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</si>
  <si>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</si>
  <si>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</si>
  <si>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</si>
  <si>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</si>
  <si>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</si>
  <si>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</si>
  <si>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</si>
  <si>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</si>
  <si>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</si>
  <si>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</si>
  <si>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</si>
  <si>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</si>
  <si>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</si>
  <si>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</si>
  <si>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</si>
  <si>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</si>
  <si>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</si>
  <si>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</si>
  <si>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</si>
  <si>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</si>
  <si>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</si>
  <si>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</si>
  <si>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</si>
  <si>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</si>
  <si>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</si>
  <si>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</si>
  <si>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</si>
  <si>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</si>
  <si>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</si>
  <si>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</si>
  <si>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</si>
  <si>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</si>
  <si>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</si>
  <si>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</si>
  <si>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</si>
  <si>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</si>
  <si>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</si>
  <si>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</si>
  <si>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</si>
  <si>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</si>
  <si>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</si>
  <si>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</si>
  <si>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</si>
  <si>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</si>
  <si>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</si>
  <si>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</si>
  <si>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</si>
  <si>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</si>
  <si>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</si>
  <si>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</si>
  <si>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</si>
  <si>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</si>
  <si>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</si>
  <si>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</si>
  <si>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</si>
  <si>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</si>
  <si>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</si>
  <si>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</si>
  <si>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</si>
  <si>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</si>
  <si>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</si>
  <si>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</si>
  <si>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</si>
  <si>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</si>
  <si>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</si>
  <si>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</si>
  <si>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</si>
  <si>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</si>
  <si>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</si>
  <si>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</si>
  <si>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</si>
  <si>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</si>
  <si>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</si>
  <si>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</si>
  <si>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</si>
  <si>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</si>
  <si>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</si>
  <si>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</si>
  <si>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</si>
  <si>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</si>
  <si>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</si>
  <si>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</si>
  <si>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</si>
  <si>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</si>
  <si>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</si>
  <si>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</si>
  <si>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</si>
  <si>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</si>
  <si>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</si>
  <si>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</si>
  <si>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</si>
  <si>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</si>
  <si>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</si>
  <si>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</si>
  <si>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</si>
  <si>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</si>
  <si>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</si>
  <si>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</si>
  <si>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</si>
  <si>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</si>
  <si>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</si>
  <si>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</si>
  <si>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</si>
  <si>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</si>
  <si>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</si>
  <si>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</si>
  <si>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</si>
  <si>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</si>
  <si>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</si>
  <si>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</si>
  <si>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</si>
  <si>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</si>
  <si>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</si>
  <si>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</si>
  <si>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</si>
  <si>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</si>
  <si>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</si>
  <si>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</si>
  <si>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</si>
  <si>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</si>
  <si>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</si>
  <si>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</si>
  <si>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</si>
  <si>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</si>
  <si>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</si>
  <si>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</si>
  <si>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</si>
  <si>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</si>
  <si>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</si>
  <si>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</si>
  <si>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</si>
  <si>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</si>
  <si>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</si>
  <si>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</si>
  <si>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</si>
  <si>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</si>
  <si>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</si>
  <si>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</si>
  <si>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</si>
  <si>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</si>
  <si>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</si>
  <si>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</si>
  <si>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</si>
  <si>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</si>
  <si>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</si>
  <si>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</si>
  <si>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</si>
  <si>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</si>
  <si>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</si>
  <si>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</si>
  <si>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</si>
  <si>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</si>
  <si>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</si>
  <si>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</si>
  <si>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</si>
  <si>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</si>
  <si>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</si>
  <si>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</si>
  <si>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</si>
  <si>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</si>
  <si>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</si>
  <si>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</si>
  <si>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</si>
  <si>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</si>
  <si>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</si>
  <si>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</si>
  <si>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</si>
  <si>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</si>
  <si>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</si>
  <si>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</si>
  <si>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</si>
  <si>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</si>
  <si>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</si>
  <si>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</si>
  <si>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</si>
  <si>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</si>
  <si>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</si>
  <si>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</si>
  <si>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</si>
  <si>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</si>
  <si>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</si>
  <si>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</si>
  <si>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</si>
  <si>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</si>
  <si>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</si>
  <si>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</si>
  <si>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</si>
  <si>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</si>
  <si>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</si>
  <si>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</si>
  <si>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</si>
  <si>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</si>
  <si>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</si>
  <si>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</si>
  <si>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</si>
  <si>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</si>
  <si>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</si>
  <si>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</si>
  <si>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</si>
  <si>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</si>
  <si>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</si>
  <si>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</si>
  <si>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</si>
  <si>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</si>
  <si>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</si>
  <si>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</si>
  <si>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</si>
  <si>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</si>
  <si>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</si>
  <si>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</si>
  <si>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</si>
  <si>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</si>
  <si>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</si>
  <si>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</si>
  <si>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</si>
  <si>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</si>
  <si>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</si>
  <si>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</si>
  <si>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</si>
  <si>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</si>
  <si>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</si>
  <si>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</si>
  <si>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</si>
  <si>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</si>
  <si>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</si>
  <si>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</si>
  <si>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</si>
  <si>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</si>
  <si>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</si>
  <si>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</si>
  <si>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</si>
  <si>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</si>
  <si>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</si>
  <si>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</si>
  <si>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</si>
  <si>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</si>
  <si>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</si>
  <si>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</si>
  <si>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</si>
  <si>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</si>
  <si>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</si>
  <si>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</si>
  <si>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</si>
  <si>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</si>
  <si>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</si>
  <si>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</si>
  <si>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</si>
  <si>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</si>
  <si>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</si>
  <si>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</si>
  <si>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</si>
  <si>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</si>
  <si>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</si>
  <si>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</si>
  <si>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</si>
  <si>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</si>
  <si>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</si>
  <si>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</si>
  <si>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</si>
  <si>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</si>
  <si>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</si>
  <si>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</si>
  <si>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</si>
  <si>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</si>
  <si>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</si>
  <si>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</si>
  <si>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</si>
  <si>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</si>
  <si>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</si>
  <si>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</si>
  <si>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</si>
  <si>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</si>
  <si>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</si>
  <si>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</si>
  <si>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</si>
  <si>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</si>
  <si>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</si>
  <si>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</si>
  <si>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</si>
  <si>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</si>
  <si>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</si>
  <si>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</si>
  <si>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</si>
  <si>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</si>
  <si>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</si>
  <si>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</si>
  <si>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</si>
  <si>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</si>
  <si>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</si>
  <si>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</si>
  <si>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</si>
  <si>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</si>
  <si>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</si>
  <si>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</si>
  <si>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</si>
  <si>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</si>
  <si>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</si>
  <si>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</si>
  <si>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</si>
  <si>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</si>
  <si>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</si>
  <si>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</si>
  <si>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</si>
  <si>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</si>
  <si>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</si>
  <si>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</si>
  <si>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</si>
  <si>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</si>
  <si>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</si>
  <si>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</si>
  <si>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</si>
  <si>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</si>
  <si>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</si>
  <si>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</si>
  <si>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</si>
  <si>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</si>
  <si>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</si>
  <si>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</si>
  <si>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</si>
  <si>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</si>
  <si>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</si>
  <si>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</si>
  <si>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</si>
  <si>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</si>
  <si>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</si>
  <si>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</si>
  <si>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</si>
  <si>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</si>
  <si>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</si>
  <si>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</si>
  <si>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</si>
  <si>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</si>
  <si>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</si>
  <si>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</si>
  <si>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</si>
  <si>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</si>
  <si>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</si>
  <si>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</si>
  <si>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</si>
  <si>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</si>
  <si>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</si>
  <si>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</si>
  <si>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</si>
  <si>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</si>
  <si>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</si>
  <si>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</si>
  <si>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</si>
  <si>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</si>
  <si>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</si>
  <si>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</si>
  <si>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</si>
  <si>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</si>
  <si>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</si>
  <si>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</si>
  <si>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</si>
  <si>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</si>
  <si>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</si>
  <si>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</si>
  <si>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</si>
  <si>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</si>
  <si>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</si>
  <si>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</si>
  <si>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</si>
  <si>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</si>
  <si>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</si>
  <si>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</si>
  <si>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</si>
  <si>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</si>
  <si>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</si>
  <si>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</si>
  <si>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</si>
  <si>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</si>
  <si>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</si>
  <si>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</si>
  <si>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</si>
  <si>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</si>
  <si>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</si>
  <si>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</si>
  <si>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</si>
  <si>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</si>
  <si>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</si>
  <si>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</si>
  <si>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</si>
  <si>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</si>
  <si>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</si>
  <si>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</si>
  <si>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</si>
  <si>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</si>
  <si>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</si>
  <si>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</si>
  <si>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</si>
  <si>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</si>
  <si>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</si>
  <si>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</si>
  <si>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</si>
  <si>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</si>
  <si>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</si>
  <si>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</si>
  <si>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</si>
  <si>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</si>
  <si>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</si>
  <si>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</si>
  <si>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</si>
  <si>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</si>
  <si>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</si>
  <si>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</si>
  <si>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</si>
  <si>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</si>
  <si>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</si>
  <si>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</si>
  <si>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</si>
  <si>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</si>
  <si>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</si>
  <si>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</si>
  <si>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</si>
  <si>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</si>
  <si>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</si>
  <si>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</si>
  <si>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</si>
  <si>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</si>
  <si>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</si>
  <si>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</si>
  <si>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</si>
  <si>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</si>
  <si>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</si>
  <si>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</si>
  <si>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</si>
  <si>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</si>
  <si>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</si>
  <si>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</si>
  <si>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</si>
  <si>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</si>
  <si>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</si>
  <si>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</si>
  <si>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</si>
  <si>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</si>
  <si>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</si>
  <si>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</si>
  <si>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</si>
  <si>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</si>
  <si>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</si>
  <si>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</si>
  <si>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</si>
  <si>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</si>
  <si>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</si>
  <si>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</si>
  <si>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</si>
  <si>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</si>
  <si>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</si>
  <si>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</si>
  <si>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</si>
  <si>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</si>
  <si>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</si>
  <si>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</si>
  <si>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</si>
  <si>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</si>
  <si>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</si>
  <si>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</si>
  <si>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</si>
  <si>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</si>
  <si>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</si>
  <si>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</si>
  <si>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</si>
  <si>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</si>
  <si>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</si>
  <si>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</si>
  <si>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</si>
  <si>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</si>
  <si>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</si>
  <si>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</si>
  <si>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</si>
  <si>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</si>
  <si>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</si>
  <si>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</si>
  <si>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</si>
  <si>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</si>
  <si>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</si>
  <si>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</si>
  <si>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</si>
  <si>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</si>
  <si>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</si>
  <si>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</si>
  <si>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</si>
  <si>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</si>
  <si>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</si>
  <si>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</si>
  <si>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</si>
  <si>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</si>
  <si>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</si>
  <si>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</si>
  <si>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</si>
  <si>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</si>
  <si>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</si>
  <si>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</si>
  <si>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</si>
  <si>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</si>
  <si>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</si>
  <si>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</si>
  <si>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</si>
  <si>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</si>
  <si>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</si>
  <si>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</si>
  <si>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</si>
  <si>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</si>
  <si>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</si>
  <si>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</si>
  <si>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</si>
  <si>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</si>
  <si>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</si>
  <si>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</si>
  <si>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</si>
  <si>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</si>
  <si>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</si>
  <si>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</si>
  <si>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</si>
  <si>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</si>
  <si>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</si>
  <si>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</si>
  <si>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</si>
  <si>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</si>
  <si>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</si>
  <si>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</si>
  <si>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</si>
  <si>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</si>
  <si>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</si>
  <si>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</si>
  <si>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</si>
  <si>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</si>
  <si>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</si>
  <si>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</si>
  <si>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</si>
  <si>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</si>
  <si>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</si>
  <si>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</si>
  <si>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</si>
  <si>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</si>
  <si>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</si>
  <si>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</si>
  <si>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</si>
  <si>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</si>
  <si>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</si>
  <si>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</si>
  <si>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</si>
  <si>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</si>
  <si>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</si>
  <si>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</si>
  <si>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</si>
  <si>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</si>
  <si>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</si>
  <si>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</si>
  <si>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</si>
  <si>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</si>
  <si>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</si>
  <si>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</si>
  <si>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</si>
  <si>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</si>
  <si>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</si>
  <si>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</si>
  <si>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</si>
  <si>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</si>
  <si>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</si>
  <si>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</si>
  <si>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</si>
  <si>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</si>
  <si>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</si>
  <si>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</si>
  <si>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</si>
  <si>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</si>
  <si>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</si>
  <si>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</si>
  <si>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</si>
  <si>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</si>
  <si>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</si>
  <si>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</si>
  <si>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</si>
  <si>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</si>
  <si>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</si>
  <si>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</si>
  <si>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</si>
  <si>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</si>
  <si>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</si>
  <si>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</si>
  <si>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</si>
  <si>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</si>
  <si>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</si>
  <si>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</si>
  <si>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</si>
  <si>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</si>
  <si>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</si>
  <si>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</si>
  <si>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</si>
  <si>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</si>
  <si>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</si>
  <si>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</si>
  <si>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</si>
  <si>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</si>
  <si>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</si>
  <si>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</si>
  <si>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</si>
  <si>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</si>
  <si>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</si>
  <si>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</si>
  <si>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</si>
  <si>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</si>
  <si>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</si>
  <si>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</si>
  <si>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</si>
  <si>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</si>
  <si>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</si>
  <si>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</si>
  <si>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</si>
  <si>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</si>
  <si>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</si>
  <si>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</si>
  <si>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</si>
  <si>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</si>
  <si>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</si>
  <si>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</si>
  <si>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</si>
  <si>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</si>
  <si>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</si>
  <si>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</si>
  <si>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</si>
  <si>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</si>
  <si>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</si>
  <si>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</si>
  <si>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</si>
  <si>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</si>
  <si>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</si>
  <si>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</si>
  <si>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</si>
  <si>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</si>
  <si>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</si>
  <si>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</si>
  <si>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</si>
  <si>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</si>
  <si>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</si>
  <si>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</si>
  <si>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</si>
  <si>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</si>
  <si>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</si>
  <si>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</si>
  <si>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</si>
  <si>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</si>
  <si>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</si>
  <si>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</si>
  <si>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</si>
  <si>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</si>
  <si>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</si>
  <si>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</si>
  <si>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</si>
  <si>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</si>
  <si>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</si>
  <si>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</si>
  <si>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</si>
  <si>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</si>
  <si>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</si>
  <si>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</si>
  <si>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</si>
  <si>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</si>
  <si>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</si>
  <si>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</si>
  <si>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</si>
  <si>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</si>
  <si>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</si>
  <si>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</si>
  <si>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</si>
  <si>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</si>
  <si>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</si>
  <si>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</si>
  <si>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</si>
  <si>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</si>
  <si>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</si>
  <si>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</si>
  <si>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</si>
  <si>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</si>
  <si>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</si>
  <si>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</si>
  <si>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</si>
  <si>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</si>
  <si>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</si>
  <si>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</si>
  <si>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</si>
  <si>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</si>
  <si>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</si>
  <si>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</si>
  <si>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</si>
  <si>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</si>
  <si>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</si>
  <si>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</si>
  <si>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</si>
  <si>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</si>
  <si>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</si>
  <si>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</si>
  <si>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</si>
  <si>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</si>
  <si>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</si>
  <si>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</si>
  <si>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</si>
  <si>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</si>
  <si>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</si>
  <si>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</si>
  <si>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</si>
  <si>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</si>
  <si>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</si>
  <si>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</si>
  <si>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</si>
  <si>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</si>
  <si>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</si>
  <si>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</si>
  <si>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</si>
  <si>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</si>
  <si>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</si>
  <si>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</si>
  <si>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</si>
  <si>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</si>
  <si>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</si>
  <si>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</si>
  <si>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</si>
  <si>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</si>
  <si>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</si>
  <si>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</si>
  <si>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</si>
  <si>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</si>
  <si>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</si>
  <si>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</si>
  <si>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</si>
  <si>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</si>
  <si>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</si>
  <si>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</si>
  <si>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</si>
  <si>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</si>
  <si>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</si>
  <si>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</si>
  <si>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</si>
  <si>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</si>
  <si>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</si>
  <si>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</si>
  <si>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</si>
  <si>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</si>
  <si>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</si>
  <si>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</si>
  <si>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</si>
  <si>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</si>
  <si>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</si>
  <si>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</si>
  <si>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</si>
  <si>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</si>
  <si>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</si>
  <si>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</si>
  <si>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</si>
  <si>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</si>
  <si>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</si>
  <si>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</si>
  <si>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</si>
  <si>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</si>
  <si>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</si>
  <si>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</si>
  <si>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</si>
  <si>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</si>
  <si>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</si>
  <si>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</si>
  <si>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</si>
  <si>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</si>
  <si>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</si>
  <si>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</si>
  <si>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</si>
  <si>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</si>
  <si>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</si>
  <si>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</si>
  <si>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</si>
  <si>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</si>
  <si>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</si>
  <si>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</si>
  <si>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</si>
  <si>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</si>
  <si>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</si>
  <si>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</si>
  <si>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</si>
  <si>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</si>
  <si>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</si>
  <si>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</si>
  <si>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</si>
  <si>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</si>
  <si>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</si>
  <si>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</si>
  <si>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</si>
  <si>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</si>
  <si>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</si>
  <si>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</si>
  <si>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</si>
  <si>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</si>
  <si>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</si>
  <si>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</si>
  <si>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</si>
  <si>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</si>
  <si>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</si>
  <si>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</si>
  <si>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</si>
  <si>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</si>
  <si>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</si>
  <si>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</si>
  <si>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</si>
  <si>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</si>
  <si>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</si>
  <si>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</si>
  <si>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</si>
  <si>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</si>
  <si>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</si>
  <si>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</si>
  <si>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</si>
  <si>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</si>
  <si>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</si>
  <si>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</si>
  <si>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</si>
  <si>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</si>
  <si>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</si>
  <si>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</si>
  <si>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</si>
  <si>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</si>
  <si>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</si>
  <si>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</si>
  <si>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</si>
  <si>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</si>
  <si>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</si>
  <si>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</si>
  <si>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</si>
  <si>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</si>
  <si>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</si>
  <si>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</si>
  <si>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</si>
  <si>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</si>
  <si>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</si>
  <si>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</si>
  <si>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</si>
  <si>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</si>
  <si>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</si>
  <si>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</si>
  <si>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</si>
  <si>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</si>
  <si>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</si>
  <si>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</si>
  <si>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</si>
  <si>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</si>
  <si>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</si>
  <si>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</si>
  <si>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</si>
  <si>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</si>
  <si>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</si>
  <si>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</si>
  <si>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</si>
  <si>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</si>
  <si>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</si>
  <si>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</si>
  <si>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</si>
  <si>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</si>
  <si>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</si>
  <si>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</si>
  <si>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</si>
  <si>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</si>
  <si>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</si>
  <si>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</si>
  <si>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</si>
  <si>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</si>
  <si>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</si>
  <si>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</si>
  <si>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</si>
  <si>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</si>
  <si>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</si>
  <si>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</si>
  <si>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</si>
  <si>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</si>
  <si>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</si>
  <si>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</si>
  <si>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</si>
  <si>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</si>
  <si>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</si>
  <si>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</si>
  <si>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</si>
  <si>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</si>
  <si>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</si>
  <si>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</si>
  <si>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</si>
  <si>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</si>
  <si>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</si>
  <si>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</si>
  <si>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</si>
  <si>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</si>
  <si>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</si>
  <si>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</si>
  <si>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</si>
  <si>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</si>
  <si>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</si>
  <si>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</si>
  <si>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</si>
  <si>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</si>
  <si>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</si>
  <si>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</si>
  <si>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</si>
  <si>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</si>
  <si>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</si>
  <si>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</si>
  <si>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</si>
  <si>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</si>
  <si>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</si>
  <si>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</si>
  <si>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</si>
  <si>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</si>
  <si>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</si>
  <si>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</si>
  <si>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</si>
  <si>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</si>
  <si>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</si>
  <si>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</si>
  <si>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</si>
  <si>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</si>
  <si>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</si>
  <si>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</si>
  <si>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</si>
  <si>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</si>
  <si>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</si>
  <si>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</si>
  <si>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</si>
  <si>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</si>
  <si>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</si>
  <si>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</si>
  <si>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</si>
  <si>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</si>
  <si>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</si>
  <si>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</si>
  <si>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</si>
  <si>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</si>
  <si>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</si>
  <si>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</si>
  <si>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</si>
  <si>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</si>
  <si>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</si>
  <si>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</si>
  <si>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</si>
  <si>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</si>
  <si>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</si>
  <si>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</si>
  <si>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</si>
  <si>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</si>
  <si>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</si>
  <si>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</si>
  <si>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</si>
  <si>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</si>
  <si>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</si>
  <si>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</si>
  <si>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</si>
  <si>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</si>
  <si>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</si>
  <si>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</si>
  <si>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</si>
  <si>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</si>
  <si>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</si>
  <si>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</si>
  <si>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</si>
  <si>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</si>
  <si>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</si>
  <si>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</si>
  <si>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</si>
  <si>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</si>
  <si>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</si>
  <si>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</si>
  <si>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</si>
  <si>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</si>
  <si>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</si>
  <si>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</si>
  <si>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</si>
  <si>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</si>
  <si>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</si>
  <si>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</si>
  <si>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</si>
  <si>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</si>
  <si>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</si>
  <si>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</si>
  <si>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</si>
  <si>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</si>
  <si>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</si>
  <si>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</si>
  <si>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</si>
  <si>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</si>
  <si>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</si>
  <si>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</si>
  <si>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</si>
  <si>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</si>
  <si>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</si>
  <si>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</si>
  <si>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</si>
  <si>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</si>
  <si>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</si>
  <si>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</si>
  <si>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</si>
  <si>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</si>
  <si>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</si>
  <si>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</si>
  <si>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</si>
  <si>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</si>
  <si>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</si>
  <si>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</si>
  <si>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</si>
  <si>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</si>
  <si>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</si>
  <si>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</si>
  <si>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</si>
  <si>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</si>
  <si>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</si>
  <si>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</si>
  <si>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</si>
  <si>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</si>
  <si>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</si>
  <si>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</si>
  <si>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</si>
  <si>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</si>
  <si>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</si>
  <si>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</si>
  <si>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</si>
  <si>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</si>
  <si>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</si>
  <si>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</si>
  <si>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</si>
  <si>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</si>
  <si>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</si>
  <si>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</si>
  <si>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</si>
  <si>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</si>
  <si>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</si>
  <si>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</si>
  <si>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</si>
  <si>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</si>
  <si>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</si>
  <si>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</si>
  <si>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</si>
  <si>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</si>
  <si>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</si>
  <si>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</si>
  <si>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</si>
  <si>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</si>
  <si>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</si>
  <si>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</si>
  <si>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</si>
  <si>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</si>
  <si>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</si>
  <si>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</si>
  <si>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</si>
  <si>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</si>
  <si>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</si>
  <si>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</si>
  <si>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</si>
  <si>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</si>
  <si>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</si>
  <si>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</si>
  <si>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</si>
  <si>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</si>
  <si>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</si>
  <si>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</si>
  <si>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</si>
  <si>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</si>
  <si>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</si>
  <si>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</si>
  <si>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</si>
  <si>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</si>
  <si>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</si>
  <si>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</si>
  <si>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</si>
  <si>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</si>
  <si>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</si>
  <si>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</si>
  <si>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</si>
  <si>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</si>
  <si>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</si>
  <si>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</si>
  <si>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</si>
  <si>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</si>
  <si>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</si>
  <si>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</si>
  <si>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</si>
  <si>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</si>
  <si>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</si>
  <si>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</si>
  <si>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</si>
  <si>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</si>
  <si>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</si>
  <si>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</si>
  <si>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</si>
  <si>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</si>
  <si>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</si>
  <si>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</si>
  <si>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</si>
  <si>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</si>
  <si>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</si>
  <si>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</si>
  <si>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</si>
  <si>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</si>
  <si>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</si>
  <si>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</si>
  <si>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</si>
  <si>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</si>
  <si>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</si>
  <si>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</si>
  <si>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</si>
  <si>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</si>
  <si>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</si>
  <si>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</si>
  <si>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</si>
  <si>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</si>
  <si>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</si>
  <si>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</si>
  <si>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</si>
  <si>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</si>
  <si>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</si>
  <si>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</si>
  <si>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</si>
  <si>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</si>
  <si>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</si>
  <si>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</si>
  <si>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</si>
  <si>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</si>
  <si>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</si>
  <si>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</si>
  <si>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</si>
  <si>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</si>
  <si>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</si>
  <si>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</si>
  <si>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</si>
  <si>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</si>
  <si>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</si>
  <si>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</si>
  <si>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</si>
  <si>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</si>
  <si>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</si>
  <si>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</si>
  <si>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</si>
  <si>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</si>
  <si>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</si>
  <si>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</si>
  <si>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</si>
  <si>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</si>
  <si>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</si>
  <si>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</si>
  <si>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</si>
  <si>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</si>
  <si>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</si>
  <si>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</si>
  <si>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</si>
  <si>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</si>
  <si>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</si>
  <si>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</si>
  <si>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</si>
  <si>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</si>
  <si>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</si>
  <si>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</si>
  <si>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</si>
  <si>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</si>
  <si>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</si>
  <si>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</si>
  <si>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</si>
  <si>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</si>
  <si>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</si>
  <si>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</si>
  <si>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</si>
  <si>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</si>
  <si>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</si>
  <si>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</si>
  <si>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</si>
  <si>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</si>
  <si>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</si>
  <si>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</si>
  <si>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</si>
  <si>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</si>
  <si>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</si>
  <si>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</si>
  <si>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</si>
  <si>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</si>
  <si>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</si>
  <si>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</si>
  <si>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</si>
  <si>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</si>
  <si>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</si>
  <si>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</si>
  <si>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</si>
  <si>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</si>
  <si>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</si>
  <si>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</si>
  <si>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</si>
  <si>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</si>
  <si>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</si>
  <si>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</si>
  <si>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</si>
  <si>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</si>
  <si>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</si>
  <si>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</si>
  <si>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</si>
  <si>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</si>
  <si>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</si>
  <si>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</si>
  <si>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</si>
  <si>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</si>
  <si>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</si>
  <si>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</si>
  <si>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</si>
  <si>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</si>
  <si>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</si>
  <si>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</si>
  <si>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</si>
  <si>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</si>
  <si>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</si>
  <si>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</si>
  <si>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</si>
  <si>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</si>
  <si>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</si>
  <si>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</si>
  <si>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</si>
  <si>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</si>
  <si>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</si>
  <si>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</si>
  <si>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</si>
  <si>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</si>
  <si>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</si>
  <si>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</si>
  <si>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</si>
  <si>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</si>
  <si>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</si>
  <si>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</si>
  <si>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</si>
  <si>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</si>
  <si>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</si>
  <si>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</si>
  <si>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</si>
  <si>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</si>
  <si>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</si>
  <si>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</si>
  <si>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</si>
  <si>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</si>
  <si>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</si>
  <si>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</si>
  <si>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</si>
  <si>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</si>
  <si>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</si>
  <si>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</si>
  <si>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</si>
  <si>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</si>
  <si>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</si>
  <si>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</si>
  <si>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</si>
  <si>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</si>
  <si>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</si>
  <si>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</si>
  <si>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</si>
  <si>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</si>
  <si>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</si>
  <si>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</si>
  <si>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</si>
  <si>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</si>
  <si>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</si>
  <si>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</si>
  <si>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</si>
  <si>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</si>
  <si>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</si>
  <si>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</si>
  <si>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</si>
  <si>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</si>
  <si>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</si>
  <si>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</si>
  <si>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</si>
  <si>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</si>
  <si>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</si>
  <si>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</si>
  <si>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</si>
  <si>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</si>
  <si>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</si>
  <si>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</si>
  <si>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</si>
  <si>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</si>
  <si>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</si>
  <si>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</si>
  <si>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</si>
  <si>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</si>
  <si>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</si>
  <si>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</si>
  <si>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</si>
  <si>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</si>
  <si>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</si>
  <si>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</si>
  <si>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</si>
  <si>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</si>
  <si>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</si>
  <si>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</si>
  <si>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</si>
  <si>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</si>
  <si>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</si>
  <si>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</si>
  <si>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</si>
  <si>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</si>
  <si>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</si>
  <si>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</si>
  <si>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</si>
  <si>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</si>
  <si>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</si>
  <si>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</si>
  <si>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</si>
  <si>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</si>
  <si>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</si>
  <si>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</si>
  <si>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</si>
  <si>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</si>
  <si>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</si>
  <si>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</si>
  <si>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</si>
  <si>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</si>
  <si>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</si>
  <si>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</si>
  <si>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</si>
  <si>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</si>
  <si>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</si>
  <si>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</si>
  <si>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</si>
  <si>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</si>
  <si>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</si>
  <si>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</si>
  <si>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</si>
  <si>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</si>
  <si>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</si>
  <si>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</si>
  <si>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</si>
  <si>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</si>
  <si>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</si>
  <si>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</si>
  <si>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</si>
  <si>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</si>
  <si>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</si>
  <si>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</si>
  <si>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</si>
  <si>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</si>
  <si>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</si>
  <si>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</si>
  <si>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</si>
  <si>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</si>
  <si>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</si>
  <si>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</si>
  <si>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</si>
  <si>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</si>
  <si>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</si>
  <si>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</si>
  <si>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</si>
  <si>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</si>
  <si>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</si>
  <si>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</si>
  <si>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</si>
  <si>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</si>
  <si>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</si>
  <si>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</si>
  <si>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</si>
  <si>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</si>
  <si>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</si>
  <si>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</si>
  <si>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</si>
  <si>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</si>
  <si>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</si>
  <si>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</si>
  <si>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</si>
  <si>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</si>
  <si>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</si>
  <si>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</si>
  <si>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</si>
  <si>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</si>
  <si>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</si>
  <si>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</si>
  <si>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</si>
  <si>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</si>
  <si>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</si>
  <si>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</si>
  <si>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</si>
  <si>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</si>
  <si>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</si>
  <si>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</si>
  <si>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</si>
  <si>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</si>
  <si>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</si>
  <si>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</si>
  <si>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</si>
  <si>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</si>
  <si>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</si>
  <si>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</si>
  <si>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</si>
  <si>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</si>
  <si>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</si>
  <si>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</si>
  <si>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</si>
  <si>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</si>
  <si>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</si>
  <si>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</si>
  <si>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</si>
  <si>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</si>
  <si>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</si>
  <si>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</si>
  <si>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</si>
  <si>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</si>
  <si>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</si>
  <si>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</si>
  <si>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</si>
  <si>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</si>
  <si>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</si>
  <si>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</si>
  <si>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</si>
  <si>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</si>
  <si>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</si>
  <si>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</si>
  <si>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</si>
  <si>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</si>
  <si>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</si>
  <si>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</si>
  <si>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</si>
  <si>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</si>
  <si>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</si>
  <si>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</si>
  <si>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</si>
  <si>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</si>
  <si>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</si>
  <si>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</si>
  <si>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</si>
  <si>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</si>
  <si>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</si>
  <si>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</si>
  <si>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</si>
  <si>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</si>
  <si>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</si>
  <si>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</si>
  <si>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</si>
  <si>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</si>
  <si>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</si>
  <si>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</si>
  <si>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</si>
  <si>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</si>
  <si>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</si>
  <si>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</si>
  <si>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</si>
  <si>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</si>
  <si>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</si>
  <si>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</si>
  <si>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</si>
  <si>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</si>
  <si>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</si>
  <si>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</si>
  <si>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</si>
  <si>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</si>
  <si>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</si>
  <si>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</si>
  <si>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</si>
  <si>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</si>
  <si>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</si>
  <si>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</si>
  <si>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</si>
  <si>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</si>
  <si>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</si>
  <si>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</si>
  <si>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</si>
  <si>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</si>
  <si>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</si>
  <si>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</si>
  <si>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</si>
  <si>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</si>
  <si>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</si>
  <si>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</si>
  <si>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</si>
  <si>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</si>
  <si>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</si>
  <si>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</si>
  <si>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</si>
  <si>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</si>
  <si>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</si>
  <si>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</si>
  <si>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</si>
  <si>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</si>
  <si>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</si>
  <si>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</si>
  <si>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</si>
  <si>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</si>
  <si>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</si>
  <si>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</si>
  <si>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</si>
  <si>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</si>
  <si>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</si>
  <si>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</si>
  <si>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</si>
  <si>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</si>
  <si>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</si>
  <si>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</si>
  <si>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</si>
  <si>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</si>
  <si>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</si>
  <si>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</si>
  <si>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</si>
  <si>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</si>
  <si>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</si>
  <si>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</si>
  <si>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</si>
  <si>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</si>
  <si>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</si>
  <si>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</si>
  <si>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</si>
  <si>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</si>
  <si>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</si>
  <si>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</si>
  <si>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</si>
  <si>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</si>
  <si>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</si>
  <si>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</si>
  <si>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</si>
  <si>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</si>
  <si>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</si>
  <si>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</si>
  <si>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</si>
  <si>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</si>
  <si>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</si>
  <si>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</si>
  <si>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</si>
  <si>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</si>
  <si>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</si>
  <si>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</si>
  <si>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</si>
  <si>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</si>
  <si>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</si>
  <si>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</si>
  <si>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</si>
  <si>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</si>
  <si>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</si>
  <si>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</si>
  <si>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</si>
  <si>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</si>
  <si>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</si>
  <si>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</si>
  <si>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</si>
  <si>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</si>
  <si>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</si>
  <si>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</si>
  <si>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</si>
  <si>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</si>
  <si>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</si>
  <si>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</si>
  <si>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</si>
  <si>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</si>
  <si>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</si>
  <si>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</si>
  <si>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</si>
  <si>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</si>
  <si>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</si>
  <si>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</si>
  <si>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</si>
  <si>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</si>
  <si>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</si>
  <si>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</si>
  <si>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</si>
  <si>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</si>
  <si>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</si>
  <si>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</si>
  <si>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</si>
  <si>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</si>
  <si>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</si>
  <si>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</si>
  <si>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</si>
  <si>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</si>
  <si>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</si>
  <si>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</si>
  <si>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</si>
  <si>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</si>
  <si>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</si>
  <si>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</si>
  <si>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</si>
  <si>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</si>
  <si>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</si>
  <si>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</si>
  <si>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</si>
  <si>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</si>
  <si>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</si>
  <si>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</si>
  <si>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</si>
  <si>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</si>
  <si>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</si>
  <si>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</si>
  <si>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</si>
  <si>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</si>
  <si>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</si>
  <si>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</si>
  <si>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</si>
  <si>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</si>
  <si>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</si>
  <si>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</si>
  <si>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</si>
  <si>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</si>
  <si>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</si>
  <si>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</si>
  <si>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</si>
  <si>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</si>
  <si>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</si>
  <si>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</si>
  <si>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</si>
  <si>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</si>
  <si>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</si>
  <si>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</si>
  <si>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</si>
  <si>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</si>
  <si>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</si>
  <si>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</si>
  <si>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</si>
  <si>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</si>
  <si>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</si>
  <si>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</si>
  <si>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</si>
  <si>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</si>
  <si>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</si>
  <si>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</si>
  <si>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</si>
  <si>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</si>
  <si>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</si>
  <si>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</si>
  <si>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</si>
  <si>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</si>
  <si>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</si>
  <si>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</si>
  <si>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</si>
  <si>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</si>
  <si>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</si>
  <si>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</si>
  <si>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</si>
  <si>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</si>
  <si>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</si>
  <si>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</si>
  <si>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</si>
  <si>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</si>
  <si>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</si>
  <si>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</si>
  <si>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</si>
  <si>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</si>
  <si>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</si>
  <si>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</si>
  <si>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</si>
  <si>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</si>
  <si>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</si>
  <si>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</si>
  <si>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</si>
  <si>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</si>
  <si>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</si>
  <si>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</si>
  <si>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</si>
  <si>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</si>
  <si>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</si>
  <si>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</si>
  <si>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</si>
  <si>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</si>
  <si>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</si>
  <si>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</si>
  <si>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</si>
  <si>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</si>
  <si>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</si>
  <si>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</si>
  <si>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</si>
  <si>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</si>
  <si>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</si>
  <si>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</si>
  <si>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</si>
  <si>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</si>
  <si>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</si>
  <si>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</si>
  <si>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</si>
  <si>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</si>
  <si>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</si>
  <si>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</si>
  <si>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</si>
  <si>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</si>
  <si>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</si>
  <si>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</si>
  <si>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</si>
  <si>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</si>
  <si>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</si>
  <si>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</si>
  <si>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</si>
  <si>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</si>
  <si>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</si>
  <si>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</si>
  <si>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</si>
  <si>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</si>
  <si>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</si>
  <si>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</si>
  <si>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</si>
  <si>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</si>
  <si>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</si>
  <si>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</si>
  <si>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</si>
  <si>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</si>
  <si>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</si>
  <si>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</si>
  <si>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</si>
  <si>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</si>
  <si>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</si>
  <si>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</si>
  <si>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</si>
  <si>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</si>
  <si>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</si>
  <si>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</si>
  <si>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</si>
  <si>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</si>
  <si>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</si>
  <si>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</si>
  <si>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</si>
  <si>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</si>
  <si>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</si>
  <si>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</si>
  <si>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</si>
  <si>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</si>
  <si>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</si>
  <si>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</si>
  <si>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</si>
  <si>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</si>
  <si>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</si>
  <si>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</si>
  <si>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</si>
  <si>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</si>
  <si>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</si>
  <si>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</si>
  <si>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</si>
  <si>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</si>
  <si>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</si>
  <si>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</si>
  <si>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</si>
  <si>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</si>
  <si>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</si>
  <si>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</si>
  <si>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</si>
  <si>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</si>
  <si>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</si>
  <si>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</si>
  <si>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</si>
  <si>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</si>
  <si>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</si>
  <si>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</si>
  <si>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</si>
  <si>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</si>
  <si>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</si>
  <si>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</si>
  <si>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</si>
  <si>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</si>
  <si>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</si>
  <si>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</si>
  <si>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</si>
  <si>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</si>
  <si>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</si>
  <si>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</si>
  <si>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</si>
  <si>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</si>
  <si>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</si>
  <si>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</si>
  <si>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</si>
  <si>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</si>
  <si>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</si>
  <si>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</si>
  <si>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</si>
  <si>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</si>
  <si>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</si>
  <si>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</si>
  <si>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</si>
  <si>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</si>
  <si>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</si>
  <si>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</si>
  <si>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</si>
  <si>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</si>
  <si>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</si>
  <si>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</si>
  <si>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</si>
  <si>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</si>
  <si>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</si>
  <si>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</si>
  <si>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</si>
  <si>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</si>
  <si>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</si>
  <si>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</si>
  <si>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</si>
  <si>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</si>
  <si>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</si>
  <si>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</si>
  <si>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</si>
  <si>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</si>
  <si>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</si>
  <si>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</si>
  <si>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</si>
  <si>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</si>
  <si>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</si>
  <si>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</si>
  <si>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</si>
  <si>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</si>
  <si>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</si>
  <si>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</si>
  <si>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</si>
  <si>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</si>
  <si>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</si>
  <si>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</si>
  <si>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</si>
  <si>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</si>
  <si>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</si>
  <si>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</si>
  <si>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</si>
  <si>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</si>
  <si>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</si>
  <si>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</si>
  <si>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</si>
  <si>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</si>
  <si>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</si>
  <si>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</si>
  <si>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</si>
  <si>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</si>
  <si>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</si>
  <si>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</si>
  <si>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</si>
  <si>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</si>
  <si>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</si>
  <si>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</si>
  <si>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</si>
  <si>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</si>
  <si>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</si>
  <si>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</si>
  <si>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</si>
  <si>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</si>
  <si>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</si>
  <si>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</si>
  <si>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</si>
  <si>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</si>
  <si>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</si>
  <si>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</si>
  <si>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</si>
  <si>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</si>
  <si>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</si>
  <si>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</si>
  <si>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</si>
  <si>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</si>
  <si>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</si>
  <si>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</si>
  <si>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</si>
  <si>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</si>
  <si>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</si>
  <si>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</si>
  <si>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</si>
  <si>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</si>
  <si>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</si>
  <si>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</si>
  <si>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</si>
  <si>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</si>
  <si>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</si>
  <si>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</si>
  <si>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</si>
  <si>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</si>
  <si>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</si>
  <si>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</si>
  <si>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</si>
  <si>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</si>
  <si>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</si>
  <si>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</si>
  <si>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</si>
  <si>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</si>
  <si>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</si>
  <si>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</si>
  <si>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</si>
  <si>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</si>
  <si>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</si>
  <si>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</si>
  <si>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</si>
  <si>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</si>
  <si>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</si>
  <si>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</si>
  <si>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</si>
  <si>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</si>
  <si>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</si>
  <si>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</si>
  <si>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</si>
  <si>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</si>
  <si>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</si>
  <si>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</si>
  <si>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</si>
  <si>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</si>
  <si>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</si>
  <si>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</si>
  <si>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</si>
  <si>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</si>
  <si>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</si>
  <si>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</si>
  <si>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</si>
  <si>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</si>
  <si>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</si>
  <si>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</si>
  <si>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</si>
  <si>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</si>
  <si>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</si>
  <si>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</si>
  <si>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</si>
  <si>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</si>
  <si>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</si>
  <si>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</si>
  <si>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</si>
  <si>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</si>
  <si>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</si>
  <si>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</si>
  <si>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</si>
  <si>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</si>
  <si>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</si>
  <si>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</si>
  <si>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</si>
  <si>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</si>
  <si>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</si>
  <si>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</si>
  <si>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</si>
  <si>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</si>
  <si>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</si>
  <si>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</si>
  <si>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</si>
  <si>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</si>
  <si>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</si>
  <si>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</si>
  <si>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</si>
  <si>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</si>
  <si>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</si>
  <si>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</si>
  <si>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</si>
  <si>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</si>
  <si>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</si>
  <si>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</si>
  <si>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</si>
  <si>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</si>
  <si>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</si>
  <si>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</si>
  <si>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</si>
  <si>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</si>
  <si>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</si>
  <si>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</si>
  <si>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</si>
  <si>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</si>
  <si>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</si>
  <si>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</si>
  <si>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</si>
  <si>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</si>
  <si>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</si>
  <si>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</si>
  <si>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</si>
  <si>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</si>
  <si>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</si>
  <si>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</si>
  <si>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</si>
  <si>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</si>
  <si>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</si>
  <si>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</si>
  <si>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</si>
  <si>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</si>
  <si>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</si>
  <si>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</si>
  <si>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</si>
  <si>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</si>
  <si>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</si>
  <si>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</si>
  <si>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</si>
  <si>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</si>
  <si>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</si>
  <si>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</si>
  <si>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</si>
  <si>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</si>
  <si>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</si>
  <si>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</si>
  <si>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</si>
  <si>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</si>
  <si>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</si>
  <si>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</si>
  <si>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</si>
  <si>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</si>
  <si>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</si>
  <si>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</si>
  <si>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</si>
  <si>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</si>
  <si>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</si>
  <si>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</si>
  <si>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</si>
  <si>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</si>
  <si>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</si>
  <si>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</si>
  <si>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</si>
  <si>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</si>
  <si>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</si>
  <si>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</si>
  <si>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</si>
  <si>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</si>
  <si>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</si>
  <si>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</si>
  <si>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</si>
  <si>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</si>
  <si>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</si>
  <si>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</si>
  <si>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</si>
  <si>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</si>
  <si>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</si>
  <si>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</si>
  <si>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</si>
  <si>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</si>
  <si>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</si>
  <si>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</si>
  <si>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</si>
  <si>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</si>
  <si>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</si>
  <si>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</si>
  <si>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</si>
  <si>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</si>
  <si>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</si>
  <si>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</si>
  <si>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</si>
  <si>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</si>
  <si>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</si>
  <si>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</si>
  <si>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</si>
  <si>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</si>
  <si>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</si>
  <si>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</si>
  <si>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</si>
  <si>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</si>
  <si>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</si>
  <si>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</si>
  <si>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</si>
  <si>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</si>
  <si>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</si>
  <si>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</si>
  <si>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</si>
  <si>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</si>
  <si>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</si>
  <si>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</si>
  <si>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</si>
  <si>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</si>
  <si>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</si>
  <si>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</si>
  <si>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</si>
  <si>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</si>
  <si>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</si>
  <si>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</si>
  <si>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</si>
  <si>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</si>
  <si>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</si>
  <si>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</si>
  <si>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</si>
  <si>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</si>
  <si>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</si>
  <si>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</si>
  <si>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</si>
  <si>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</si>
  <si>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</si>
  <si>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</si>
  <si>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</si>
  <si>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</si>
  <si>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</si>
  <si>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</si>
  <si>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</si>
  <si>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</si>
  <si>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</si>
  <si>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</si>
  <si>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</si>
  <si>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</si>
  <si>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</si>
  <si>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</si>
  <si>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</si>
  <si>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</si>
  <si>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</si>
  <si>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</si>
  <si>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</si>
  <si>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</si>
  <si>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</si>
  <si>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</si>
  <si>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</si>
  <si>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</si>
  <si>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</si>
  <si>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</si>
  <si>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</si>
  <si>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</si>
  <si>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</si>
  <si>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</si>
  <si>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</si>
  <si>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</si>
  <si>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</si>
  <si>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</si>
  <si>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</si>
  <si>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</si>
  <si>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</si>
  <si>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</si>
  <si>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</si>
  <si>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</si>
  <si>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</si>
  <si>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</si>
  <si>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</si>
  <si>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</si>
  <si>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</si>
  <si>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</si>
  <si>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</si>
  <si>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</si>
  <si>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</si>
  <si>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</si>
  <si>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</si>
  <si>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</si>
  <si>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</si>
  <si>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</si>
  <si>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</si>
  <si>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</si>
  <si>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</si>
  <si>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</si>
  <si>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</si>
  <si>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</si>
  <si>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</si>
  <si>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</si>
  <si>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</si>
  <si>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</si>
  <si>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</si>
  <si>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</si>
  <si>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</si>
  <si>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</si>
  <si>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</si>
  <si>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</si>
  <si>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</si>
  <si>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</si>
  <si>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</si>
  <si>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</si>
  <si>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</si>
  <si>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</si>
  <si>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</si>
  <si>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</si>
  <si>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</si>
  <si>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</si>
  <si>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</si>
  <si>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</si>
  <si>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</si>
  <si>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</si>
  <si>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</si>
  <si>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</si>
  <si>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</si>
  <si>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</si>
  <si>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</si>
  <si>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</si>
  <si>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</si>
  <si>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</si>
  <si>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</si>
  <si>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</si>
  <si>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</si>
  <si>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</si>
  <si>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</si>
  <si>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</si>
  <si>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</si>
  <si>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</si>
  <si>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</si>
  <si>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</si>
  <si>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</si>
  <si>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</si>
  <si>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</si>
  <si>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</si>
  <si>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</si>
  <si>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</si>
  <si>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</si>
  <si>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</si>
  <si>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</si>
  <si>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</si>
  <si>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</si>
  <si>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</si>
  <si>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</si>
  <si>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</si>
  <si>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</si>
  <si>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</si>
  <si>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</si>
  <si>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</si>
  <si>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</si>
  <si>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</si>
  <si>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</si>
  <si>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</si>
  <si>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</si>
  <si>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</si>
  <si>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</si>
  <si>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</si>
  <si>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</si>
  <si>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</si>
  <si>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</si>
  <si>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</si>
  <si>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</si>
  <si>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</si>
  <si>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</si>
  <si>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</si>
  <si>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</si>
  <si>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</si>
  <si>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</si>
  <si>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</si>
  <si>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</si>
  <si>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</si>
  <si>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</si>
  <si>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</si>
  <si>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</si>
  <si>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</si>
  <si>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</si>
  <si>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</si>
  <si>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</si>
  <si>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</si>
  <si>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</si>
  <si>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</si>
  <si>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</si>
  <si>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</si>
  <si>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</si>
  <si>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</si>
  <si>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</si>
  <si>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</si>
  <si>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</si>
  <si>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</si>
  <si>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</si>
  <si>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</si>
  <si>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</si>
  <si>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</si>
  <si>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</si>
  <si>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</si>
  <si>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</si>
  <si>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</si>
  <si>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</si>
  <si>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</si>
  <si>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</si>
  <si>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</si>
  <si>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</si>
  <si>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</si>
  <si>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</si>
  <si>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</si>
  <si>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</si>
  <si>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</si>
  <si>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</si>
  <si>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</si>
  <si>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</si>
  <si>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</si>
  <si>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</si>
  <si>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</si>
  <si>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</si>
  <si>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</si>
  <si>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</si>
  <si>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</si>
  <si>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</si>
  <si>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</si>
  <si>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</si>
  <si>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</si>
  <si>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</si>
  <si>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</si>
  <si>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</si>
  <si>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</si>
  <si>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</si>
  <si>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</si>
  <si>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</si>
  <si>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</si>
  <si>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</si>
  <si>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</si>
  <si>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</si>
  <si>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</si>
  <si>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</si>
  <si>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</si>
  <si>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</si>
  <si>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</si>
  <si>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</si>
  <si>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</si>
  <si>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</si>
  <si>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</si>
  <si>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</si>
  <si>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</si>
  <si>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</si>
  <si>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</si>
  <si>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</si>
  <si>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</si>
  <si>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</si>
  <si>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</si>
  <si>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</si>
  <si>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</si>
  <si>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</si>
  <si>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</si>
  <si>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</si>
  <si>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</si>
  <si>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</si>
  <si>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</si>
  <si>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</si>
  <si>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</si>
  <si>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</si>
  <si>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</si>
  <si>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</si>
  <si>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</si>
  <si>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</si>
  <si>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</si>
  <si>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</si>
  <si>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</si>
  <si>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</si>
  <si>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</si>
  <si>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</si>
  <si>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</si>
  <si>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</si>
  <si>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</si>
  <si>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</si>
  <si>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</si>
  <si>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</si>
  <si>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</si>
  <si>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</si>
  <si>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</si>
  <si>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</si>
  <si>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</si>
  <si>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</si>
  <si>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</si>
  <si>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</si>
  <si>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</si>
  <si>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</si>
  <si>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</si>
  <si>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</si>
  <si>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</si>
  <si>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</si>
  <si>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</si>
  <si>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</si>
  <si>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</si>
  <si>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</si>
  <si>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</si>
  <si>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</si>
  <si>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</si>
  <si>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</si>
  <si>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</si>
  <si>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</si>
  <si>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</si>
  <si>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</si>
  <si>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</si>
  <si>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</si>
  <si>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</si>
  <si>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</si>
  <si>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</si>
  <si>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</si>
  <si>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</si>
  <si>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</si>
  <si>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</si>
  <si>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</si>
  <si>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</si>
  <si>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</si>
  <si>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</si>
  <si>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</si>
  <si>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</si>
  <si>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</si>
  <si>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</si>
  <si>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</si>
  <si>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</si>
  <si>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</si>
  <si>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</si>
  <si>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</si>
  <si>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</si>
  <si>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</si>
  <si>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</si>
  <si>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</si>
  <si>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</si>
  <si>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</si>
  <si>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</si>
  <si>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</si>
  <si>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</si>
  <si>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</si>
  <si>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</si>
  <si>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</si>
  <si>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</si>
  <si>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</si>
  <si>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</si>
  <si>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</si>
  <si>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</si>
  <si>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</si>
  <si>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</si>
  <si>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</si>
  <si>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</si>
  <si>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</si>
  <si>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</si>
  <si>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</si>
  <si>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</si>
  <si>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</si>
  <si>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</si>
  <si>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</si>
  <si>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</si>
  <si>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</si>
  <si>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</si>
  <si>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</si>
  <si>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</si>
  <si>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</si>
  <si>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</si>
  <si>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</si>
  <si>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</si>
  <si>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</si>
  <si>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</si>
  <si>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</si>
  <si>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</si>
  <si>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</si>
  <si>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</si>
  <si>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</si>
  <si>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</si>
  <si>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</si>
  <si>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</si>
  <si>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</si>
  <si>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</si>
  <si>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</si>
  <si>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</si>
  <si>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</si>
  <si>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</si>
  <si>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</si>
  <si>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</si>
  <si>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</si>
  <si>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</si>
  <si>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</si>
  <si>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</si>
  <si>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</si>
  <si>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</si>
  <si>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</si>
  <si>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</si>
  <si>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</si>
  <si>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</si>
  <si>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</si>
  <si>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</si>
  <si>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</si>
  <si>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</si>
  <si>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</si>
  <si>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</si>
  <si>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</si>
  <si>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</si>
  <si>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</si>
  <si>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</si>
  <si>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</si>
  <si>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</si>
  <si>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</si>
  <si>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</si>
  <si>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</si>
  <si>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</si>
  <si>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</si>
  <si>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</si>
  <si>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</si>
  <si>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</si>
  <si>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</si>
  <si>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</si>
  <si>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</si>
  <si>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</si>
  <si>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</si>
  <si>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</si>
  <si>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</si>
  <si>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</si>
  <si>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</si>
  <si>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</si>
  <si>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</si>
  <si>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</si>
  <si>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</si>
  <si>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</si>
  <si>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</si>
  <si>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</si>
  <si>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</si>
  <si>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</si>
  <si>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</si>
  <si>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</si>
  <si>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</si>
  <si>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</si>
  <si>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</si>
  <si>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</si>
  <si>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</si>
  <si>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</si>
  <si>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</si>
  <si>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</si>
  <si>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</si>
  <si>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</si>
  <si>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</si>
  <si>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</si>
  <si>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</si>
  <si>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</si>
  <si>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</si>
  <si>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</si>
  <si>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</si>
  <si>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</si>
  <si>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</si>
  <si>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</si>
  <si>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</si>
  <si>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</si>
  <si>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</si>
  <si>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</si>
  <si>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</si>
  <si>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</si>
  <si>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</si>
  <si>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</si>
  <si>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</si>
  <si>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</si>
  <si>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</si>
  <si>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</si>
  <si>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</si>
  <si>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</si>
  <si>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</si>
  <si>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</si>
  <si>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</si>
  <si>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</si>
  <si>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</si>
  <si>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</si>
  <si>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</si>
  <si>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</si>
  <si>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</si>
  <si>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</si>
  <si>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</si>
  <si>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</si>
  <si>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</si>
  <si>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</si>
  <si>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</si>
  <si>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</si>
  <si>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</si>
  <si>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</si>
  <si>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</si>
  <si>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</si>
  <si>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</si>
  <si>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</si>
  <si>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</si>
  <si>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</si>
  <si>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</si>
  <si>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</si>
  <si>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</si>
  <si>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</si>
  <si>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</si>
  <si>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</si>
  <si>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</si>
  <si>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</si>
  <si>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</si>
  <si>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</si>
  <si>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</si>
  <si>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</si>
  <si>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</si>
  <si>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</si>
  <si>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</si>
  <si>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</si>
  <si>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</si>
  <si>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</si>
  <si>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</si>
  <si>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</si>
  <si>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</si>
  <si>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</si>
  <si>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</si>
  <si>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</si>
  <si>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</si>
  <si>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</si>
  <si>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</si>
  <si>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</si>
  <si>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</si>
  <si>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</si>
  <si>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</si>
  <si>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</si>
  <si>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</si>
  <si>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</si>
  <si>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</si>
  <si>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</si>
  <si>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</si>
  <si>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</si>
  <si>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</si>
  <si>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</si>
  <si>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</si>
  <si>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</si>
  <si>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</si>
  <si>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</si>
  <si>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</si>
  <si>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</si>
  <si>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</si>
  <si>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</si>
  <si>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</si>
  <si>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</si>
  <si>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</si>
  <si>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</si>
  <si>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</si>
  <si>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</si>
  <si>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</si>
  <si>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</si>
  <si>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</si>
  <si>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</si>
  <si>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</si>
  <si>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</si>
  <si>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</si>
  <si>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</si>
  <si>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</si>
  <si>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</si>
  <si>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</si>
  <si>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</si>
  <si>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</si>
  <si>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</si>
  <si>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</si>
  <si>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</si>
  <si>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</si>
  <si>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</si>
  <si>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</si>
  <si>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</si>
  <si>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</si>
  <si>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</si>
  <si>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</si>
  <si>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</si>
  <si>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</si>
  <si>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</si>
  <si>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</si>
  <si>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</si>
  <si>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</si>
  <si>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</si>
  <si>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</si>
  <si>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</si>
  <si>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</si>
  <si>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</si>
  <si>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</si>
  <si>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</si>
  <si>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</si>
  <si>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</si>
  <si>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</si>
  <si>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</si>
  <si>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</si>
  <si>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</si>
  <si>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</si>
  <si>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</si>
  <si>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</si>
  <si>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</si>
  <si>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</si>
  <si>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</si>
  <si>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</si>
  <si>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</si>
  <si>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</si>
  <si>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</si>
  <si>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</si>
  <si>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</si>
  <si>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</si>
  <si>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</si>
  <si>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</si>
  <si>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</si>
  <si>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</si>
  <si>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</si>
  <si>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</si>
  <si>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</si>
  <si>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</si>
  <si>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</si>
  <si>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</si>
  <si>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</si>
  <si>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</si>
  <si>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</si>
  <si>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</si>
  <si>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</si>
  <si>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</si>
  <si>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</si>
  <si>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</si>
  <si>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</si>
  <si>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</si>
  <si>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</si>
  <si>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</si>
  <si>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</si>
  <si>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</si>
  <si>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</si>
  <si>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</si>
  <si>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</si>
  <si>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</si>
  <si>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</si>
  <si>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</si>
  <si>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</si>
  <si>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</si>
  <si>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</si>
  <si>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</si>
  <si>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</si>
  <si>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</si>
  <si>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</si>
  <si>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</si>
  <si>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</si>
  <si>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</si>
  <si>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</si>
  <si>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</si>
  <si>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</si>
  <si>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</si>
  <si>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</si>
  <si>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</si>
  <si>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</si>
  <si>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</si>
  <si>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</si>
  <si>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</si>
  <si>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</si>
  <si>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</si>
  <si>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</si>
  <si>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</si>
  <si>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</si>
  <si>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</si>
  <si>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</si>
  <si>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</si>
  <si>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</si>
  <si>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</si>
  <si>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</si>
  <si>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</si>
  <si>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</si>
  <si>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</si>
  <si>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</si>
  <si>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</si>
  <si>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</si>
  <si>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</si>
  <si>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</si>
  <si>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</si>
  <si>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</si>
  <si>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</si>
  <si>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</si>
  <si>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</si>
  <si>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</si>
  <si>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</si>
  <si>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</si>
  <si>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</si>
  <si>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</si>
  <si>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</si>
  <si>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</si>
  <si>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</si>
  <si>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</si>
  <si>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</si>
  <si>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</si>
  <si>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</si>
  <si>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</si>
  <si>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</si>
  <si>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</si>
  <si>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</si>
  <si>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</si>
  <si>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</si>
  <si>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</si>
  <si>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</si>
  <si>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</si>
  <si>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</si>
  <si>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</si>
  <si>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</si>
  <si>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</si>
  <si>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</si>
  <si>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</si>
  <si>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</si>
  <si>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</si>
  <si>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</si>
  <si>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</si>
  <si>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</si>
  <si>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</si>
  <si>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</si>
  <si>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</si>
  <si>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</si>
  <si>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</si>
  <si>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</si>
  <si>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</si>
  <si>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</si>
  <si>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</si>
  <si>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</si>
  <si>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</si>
  <si>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</si>
  <si>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</si>
  <si>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</si>
  <si>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</si>
  <si>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</si>
  <si>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</si>
  <si>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</si>
  <si>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</si>
  <si>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</si>
  <si>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</si>
  <si>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</si>
  <si>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</si>
  <si>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</si>
  <si>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</si>
  <si>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</si>
  <si>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</si>
  <si>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</si>
  <si>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</si>
  <si>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</si>
  <si>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</si>
  <si>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</si>
  <si>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</si>
  <si>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</si>
  <si>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</si>
  <si>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</si>
  <si>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</si>
  <si>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</si>
  <si>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</si>
  <si>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</si>
  <si>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</si>
  <si>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</si>
  <si>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</si>
  <si>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</si>
  <si>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</si>
  <si>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</si>
  <si>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</si>
  <si>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</si>
  <si>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</si>
  <si>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</si>
  <si>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</si>
  <si>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</si>
  <si>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</si>
  <si>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</si>
  <si>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</si>
  <si>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</si>
  <si>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</si>
  <si>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</si>
  <si>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</si>
  <si>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</si>
  <si>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</si>
  <si>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</si>
  <si>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</si>
  <si>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</si>
  <si>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</si>
  <si>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</si>
  <si>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</si>
  <si>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</si>
  <si>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</si>
  <si>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</si>
  <si>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</si>
  <si>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</si>
  <si>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</si>
  <si>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</si>
  <si>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</si>
  <si>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</si>
  <si>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</si>
  <si>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</si>
  <si>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</si>
  <si>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</si>
  <si>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</si>
  <si>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</si>
  <si>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</si>
  <si>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</si>
  <si>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</si>
  <si>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</si>
  <si>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</si>
  <si>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</si>
  <si>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</si>
  <si>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</si>
  <si>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</si>
  <si>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</si>
  <si>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</si>
  <si>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</si>
  <si>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</si>
  <si>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</si>
  <si>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</si>
  <si>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</si>
  <si>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</si>
  <si>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</si>
  <si>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</si>
  <si>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</si>
  <si>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</si>
  <si>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</si>
  <si>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</si>
  <si>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</si>
  <si>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</si>
  <si>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</si>
  <si>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</si>
  <si>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</si>
  <si>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</si>
  <si>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</si>
  <si>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</si>
  <si>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</si>
  <si>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</si>
  <si>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</si>
  <si>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</si>
  <si>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</si>
  <si>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</si>
  <si>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</si>
  <si>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</si>
  <si>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</si>
  <si>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</si>
  <si>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</si>
  <si>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</si>
  <si>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</si>
  <si>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</si>
  <si>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</si>
  <si>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</si>
  <si>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</si>
  <si>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</si>
  <si>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</si>
  <si>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</si>
  <si>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</si>
  <si>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</si>
  <si>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</si>
  <si>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</si>
  <si>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</si>
  <si>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</si>
  <si>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</si>
  <si>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</si>
  <si>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</si>
  <si>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</si>
  <si>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</si>
  <si>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</si>
  <si>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</si>
  <si>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</si>
  <si>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</si>
  <si>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</si>
  <si>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</si>
  <si>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</si>
  <si>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</si>
  <si>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</si>
  <si>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</si>
  <si>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</si>
  <si>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</si>
  <si>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</si>
  <si>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</si>
  <si>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</si>
  <si>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</si>
  <si>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</si>
  <si>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</si>
  <si>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</si>
  <si>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</si>
  <si>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</si>
  <si>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</si>
  <si>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</si>
  <si>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</si>
  <si>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</si>
  <si>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</si>
  <si>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</si>
  <si>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</si>
  <si>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</si>
  <si>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</si>
  <si>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</si>
  <si>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</si>
  <si>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</si>
  <si>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</si>
  <si>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</si>
  <si>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</si>
  <si>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</si>
  <si>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</si>
  <si>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</si>
  <si>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</si>
  <si>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</si>
  <si>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</si>
  <si>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</si>
  <si>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</si>
  <si>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</si>
  <si>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</si>
  <si>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</si>
  <si>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</si>
  <si>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</si>
  <si>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</si>
  <si>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</si>
  <si>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</si>
  <si>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</si>
  <si>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</si>
  <si>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</si>
  <si>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</si>
  <si>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</si>
  <si>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</si>
  <si>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</si>
  <si>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</si>
  <si>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</si>
  <si>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</si>
  <si>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</si>
  <si>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</si>
  <si>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</si>
  <si>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</si>
  <si>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</si>
  <si>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</si>
  <si>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</si>
  <si>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</si>
  <si>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</si>
  <si>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</si>
  <si>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</si>
  <si>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</si>
  <si>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</si>
  <si>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</si>
  <si>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</si>
  <si>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</si>
  <si>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</si>
  <si>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</si>
  <si>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</si>
  <si>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</si>
  <si>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</si>
  <si>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</si>
  <si>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</si>
  <si>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</si>
  <si>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</si>
  <si>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</si>
  <si>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</si>
  <si>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</si>
  <si>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</si>
  <si>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</si>
  <si>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</si>
  <si>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</si>
  <si>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</si>
  <si>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</si>
  <si>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</si>
  <si>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</si>
  <si>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</si>
  <si>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</si>
  <si>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</si>
  <si>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</si>
  <si>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</si>
  <si>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</si>
  <si>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</si>
  <si>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</si>
  <si>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</si>
  <si>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</si>
  <si>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</si>
  <si>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</si>
  <si>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</si>
  <si>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</si>
  <si>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</si>
  <si>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</si>
  <si>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</si>
  <si>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</si>
  <si>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</si>
  <si>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</si>
  <si>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</si>
  <si>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</si>
  <si>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</si>
  <si>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</si>
  <si>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</si>
  <si>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</si>
  <si>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</si>
  <si>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</si>
  <si>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</si>
  <si>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</si>
  <si>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</si>
  <si>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</si>
  <si>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</si>
  <si>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</si>
  <si>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</si>
  <si>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</si>
  <si>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</si>
  <si>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</si>
  <si>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</si>
  <si>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</si>
  <si>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</si>
  <si>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</si>
  <si>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</si>
  <si>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</si>
  <si>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</si>
  <si>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</si>
  <si>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</si>
  <si>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</si>
  <si>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</si>
  <si>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</si>
  <si>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</si>
  <si>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</si>
  <si>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</si>
  <si>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</si>
  <si>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</si>
  <si>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</si>
  <si>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</si>
  <si>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</si>
  <si>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</si>
  <si>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</si>
  <si>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</si>
  <si>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</si>
  <si>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</si>
  <si>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</si>
  <si>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</si>
  <si>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</si>
  <si>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</si>
  <si>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</si>
  <si>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</si>
  <si>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</si>
  <si>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</si>
  <si>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</si>
  <si>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</si>
  <si>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</si>
  <si>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</si>
  <si>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</si>
  <si>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</si>
  <si>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</si>
  <si>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</si>
  <si>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</si>
  <si>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</si>
  <si>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</si>
  <si>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</si>
  <si>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</si>
  <si>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</si>
  <si>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</si>
  <si>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</si>
  <si>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</si>
  <si>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</si>
  <si>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</si>
  <si>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</si>
  <si>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</si>
  <si>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</si>
  <si>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</si>
  <si>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</si>
  <si>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</si>
  <si>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</si>
  <si>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</si>
  <si>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</si>
  <si>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</si>
  <si>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</si>
  <si>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</si>
  <si>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</si>
  <si>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</si>
  <si>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</si>
  <si>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</si>
  <si>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</si>
  <si>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</si>
  <si>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</si>
  <si>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</si>
  <si>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</si>
  <si>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</si>
  <si>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</si>
  <si>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</si>
  <si>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</si>
  <si>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</si>
  <si>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</si>
  <si>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</si>
  <si>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</si>
  <si>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</si>
  <si>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</si>
  <si>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</si>
  <si>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</si>
  <si>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</si>
  <si>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</si>
  <si>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</si>
  <si>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</si>
  <si>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</si>
  <si>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</si>
  <si>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</si>
  <si>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</si>
  <si>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</si>
  <si>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</si>
  <si>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</si>
  <si>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</si>
  <si>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</si>
  <si>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</si>
  <si>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</si>
  <si>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</si>
  <si>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</si>
  <si>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</si>
  <si>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</si>
  <si>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</si>
  <si>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</si>
  <si>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</si>
  <si>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</si>
  <si>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</si>
  <si>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</si>
  <si>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</si>
  <si>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</si>
  <si>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</si>
  <si>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</si>
  <si>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</si>
  <si>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</si>
  <si>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</si>
  <si>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</si>
  <si>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</si>
  <si>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</si>
  <si>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</si>
  <si>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</si>
  <si>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</si>
  <si>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</si>
  <si>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</si>
  <si>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</si>
  <si>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</si>
  <si>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</si>
  <si>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</si>
  <si>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</si>
  <si>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</si>
  <si>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</si>
  <si>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</si>
  <si>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</si>
  <si>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</si>
  <si>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</si>
  <si>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</si>
  <si>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</si>
  <si>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</si>
  <si>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</si>
  <si>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</si>
  <si>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</si>
  <si>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</si>
  <si>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</si>
  <si>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</si>
  <si>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</si>
  <si>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</si>
  <si>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</si>
  <si>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</si>
  <si>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</si>
  <si>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</si>
  <si>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</si>
  <si>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</si>
  <si>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</si>
  <si>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</si>
  <si>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</si>
  <si>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</si>
  <si>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</si>
  <si>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</si>
  <si>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</si>
  <si>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</si>
  <si>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</si>
  <si>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</si>
  <si>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</si>
  <si>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</si>
  <si>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</si>
  <si>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</si>
  <si>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</si>
  <si>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</si>
  <si>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</si>
  <si>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</si>
  <si>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</si>
  <si>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</si>
  <si>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</si>
  <si>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</si>
  <si>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</si>
  <si>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</si>
  <si>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</si>
  <si>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</si>
  <si>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</si>
  <si>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</si>
  <si>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</si>
  <si>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</si>
  <si>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</si>
  <si>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</si>
  <si>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</si>
  <si>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</si>
  <si>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</si>
  <si>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</si>
  <si>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</si>
  <si>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</si>
  <si>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</si>
  <si>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</si>
  <si>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</si>
  <si>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</si>
  <si>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</si>
  <si>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</si>
  <si>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</si>
  <si>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</si>
  <si>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</si>
  <si>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</si>
  <si>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</si>
  <si>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</si>
  <si>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</si>
  <si>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</si>
  <si>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</si>
  <si>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</si>
  <si>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</si>
  <si>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</si>
  <si>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</si>
  <si>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</si>
  <si>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</si>
  <si>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</si>
  <si>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</si>
  <si>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</si>
  <si>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</si>
  <si>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</si>
  <si>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</si>
  <si>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</si>
  <si>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</si>
  <si>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</si>
  <si>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</si>
  <si>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</si>
  <si>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</si>
  <si>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</si>
  <si>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</si>
  <si>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</si>
  <si>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</si>
  <si>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</si>
  <si>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</si>
  <si>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</si>
  <si>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</si>
  <si>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</si>
  <si>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</si>
  <si>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</si>
  <si>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</si>
  <si>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</si>
  <si>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</si>
  <si>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</si>
  <si>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</si>
  <si>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</si>
  <si>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</si>
  <si>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</si>
  <si>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</si>
  <si>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</si>
  <si>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</si>
  <si>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</si>
  <si>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</si>
  <si>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</si>
  <si>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</si>
  <si>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</si>
  <si>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</si>
  <si>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</si>
  <si>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</si>
  <si>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</si>
  <si>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</si>
  <si>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</si>
  <si>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</si>
  <si>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</si>
  <si>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</si>
  <si>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</si>
  <si>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</si>
  <si>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</si>
  <si>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</si>
  <si>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</si>
  <si>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</si>
  <si>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</si>
  <si>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</si>
  <si>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</si>
  <si>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</si>
  <si>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</si>
  <si>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</si>
  <si>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</si>
  <si>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</si>
  <si>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</si>
  <si>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</si>
  <si>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</si>
  <si>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</si>
  <si>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</si>
  <si>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</si>
  <si>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</si>
  <si>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</si>
  <si>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</si>
  <si>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</si>
  <si>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</si>
  <si>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</si>
  <si>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</si>
  <si>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</si>
  <si>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</si>
  <si>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</si>
  <si>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</si>
  <si>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</si>
  <si>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</si>
  <si>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</si>
  <si>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</si>
  <si>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</si>
  <si>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</si>
  <si>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</si>
  <si>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</si>
  <si>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</si>
  <si>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</si>
  <si>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</si>
  <si>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</si>
  <si>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</si>
  <si>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</si>
  <si>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</si>
  <si>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</si>
  <si>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</si>
  <si>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</si>
  <si>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</si>
  <si>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</si>
  <si>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</si>
  <si>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</si>
  <si>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</si>
  <si>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</si>
  <si>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</si>
  <si>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</si>
  <si>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</si>
  <si>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</si>
  <si>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</si>
  <si>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</si>
  <si>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</si>
  <si>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</si>
  <si>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</si>
  <si>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</si>
  <si>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</si>
  <si>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</si>
  <si>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</si>
  <si>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</si>
  <si>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</si>
  <si>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</si>
  <si>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</si>
  <si>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</si>
  <si>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</si>
  <si>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</si>
  <si>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</si>
  <si>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</si>
  <si>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</si>
  <si>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</si>
  <si>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</si>
  <si>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</si>
  <si>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</si>
  <si>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</si>
  <si>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</si>
  <si>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</si>
  <si>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</si>
  <si>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</si>
  <si>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</si>
  <si>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</si>
  <si>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</si>
  <si>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</si>
  <si>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</si>
  <si>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</si>
  <si>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</si>
  <si>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</si>
  <si>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</si>
  <si>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</si>
  <si>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</si>
  <si>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</si>
  <si>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</si>
  <si>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</si>
  <si>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</si>
  <si>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</si>
  <si>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</si>
  <si>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</si>
  <si>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</si>
  <si>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</si>
  <si>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</si>
  <si>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</si>
  <si>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</si>
  <si>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</si>
  <si>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</si>
  <si>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</si>
  <si>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</si>
  <si>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</si>
  <si>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</si>
  <si>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</si>
  <si>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</si>
  <si>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</si>
  <si>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</si>
  <si>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</si>
  <si>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</si>
  <si>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</si>
  <si>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</si>
  <si>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</si>
  <si>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</si>
  <si>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</si>
  <si>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</si>
  <si>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</si>
  <si>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</si>
  <si>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</si>
  <si>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</si>
  <si>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</si>
  <si>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</si>
  <si>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</si>
  <si>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</si>
  <si>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</si>
  <si>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</si>
  <si>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</si>
  <si>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</si>
  <si>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</si>
  <si>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</si>
  <si>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</si>
  <si>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</si>
  <si>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</si>
  <si>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</si>
  <si>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</si>
  <si>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</si>
  <si>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</si>
  <si>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</si>
  <si>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</si>
  <si>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</si>
  <si>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</si>
  <si>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</si>
  <si>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</si>
  <si>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</si>
  <si>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</si>
  <si>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</si>
  <si>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</si>
  <si>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</si>
  <si>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</si>
  <si>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</si>
  <si>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</si>
  <si>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</si>
  <si>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</si>
  <si>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</si>
  <si>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</si>
  <si>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</si>
  <si>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</si>
  <si>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</si>
  <si>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</si>
  <si>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</si>
  <si>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</si>
  <si>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</si>
  <si>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</si>
  <si>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</si>
  <si>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</si>
  <si>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</si>
  <si>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</si>
  <si>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</si>
  <si>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</si>
  <si>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</si>
  <si>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</si>
  <si>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</si>
  <si>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</si>
  <si>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</si>
  <si>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</si>
  <si>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</si>
  <si>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</si>
  <si>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</si>
  <si>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</si>
  <si>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</si>
  <si>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</si>
  <si>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</si>
  <si>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</si>
  <si>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</si>
  <si>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</si>
  <si>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</si>
  <si>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</si>
  <si>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</si>
  <si>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</si>
  <si>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</si>
  <si>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</si>
  <si>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</si>
  <si>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</si>
  <si>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</si>
  <si>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</si>
  <si>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</si>
  <si>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</si>
  <si>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</si>
  <si>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</si>
  <si>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</si>
  <si>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</si>
  <si>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</si>
  <si>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</si>
  <si>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</si>
  <si>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</si>
  <si>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</si>
  <si>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</si>
  <si>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</si>
  <si>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</si>
  <si>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</si>
  <si>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</si>
  <si>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</si>
  <si>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</si>
  <si>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</si>
  <si>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</si>
  <si>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</si>
  <si>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</si>
  <si>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</si>
  <si>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</si>
  <si>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</si>
  <si>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</si>
  <si>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</si>
  <si>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</si>
  <si>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</si>
  <si>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</si>
  <si>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</si>
  <si>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</si>
  <si>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</si>
  <si>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</si>
  <si>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</si>
  <si>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</si>
  <si>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</si>
  <si>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</si>
  <si>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</si>
  <si>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</si>
  <si>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</si>
  <si>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</si>
  <si>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</si>
  <si>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</si>
  <si>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</si>
  <si>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</si>
  <si>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</si>
  <si>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</si>
  <si>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</si>
  <si>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</si>
  <si>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</si>
  <si>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</si>
  <si>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</si>
  <si>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</si>
  <si>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</si>
  <si>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</si>
  <si>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</si>
  <si>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</si>
  <si>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</si>
  <si>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</si>
  <si>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</si>
  <si>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</si>
  <si>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</si>
  <si>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</si>
  <si>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</si>
  <si>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</si>
  <si>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</si>
  <si>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</si>
  <si>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</si>
  <si>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</si>
  <si>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</si>
  <si>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</si>
  <si>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</si>
  <si>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</si>
  <si>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</si>
  <si>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</si>
  <si>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</si>
  <si>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</si>
  <si>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</si>
  <si>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</si>
  <si>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</si>
  <si>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</si>
  <si>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</si>
  <si>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</si>
  <si>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</si>
  <si>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</si>
  <si>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</si>
  <si>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</si>
  <si>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</si>
  <si>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</si>
  <si>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</si>
  <si>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</si>
  <si>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</si>
  <si>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</si>
  <si>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</si>
  <si>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</si>
  <si>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</si>
  <si>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</si>
  <si>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</si>
  <si>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</si>
  <si>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</si>
  <si>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</si>
  <si>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</si>
  <si>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</si>
  <si>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</si>
  <si>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</si>
  <si>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</si>
  <si>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</si>
  <si>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</si>
  <si>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</si>
  <si>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</si>
  <si>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</si>
  <si>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</si>
  <si>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</si>
  <si>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</si>
  <si>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</si>
  <si>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</si>
  <si>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</si>
  <si>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</si>
  <si>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</si>
  <si>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</si>
  <si>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</si>
  <si>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</si>
  <si>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</si>
  <si>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</si>
  <si>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</si>
  <si>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</si>
  <si>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</si>
  <si>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</si>
  <si>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</si>
  <si>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</si>
  <si>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</si>
  <si>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</si>
  <si>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</si>
  <si>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</si>
  <si>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</si>
  <si>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</si>
  <si>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</si>
  <si>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</si>
  <si>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</si>
  <si>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</si>
  <si>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</si>
  <si>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</si>
  <si>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</si>
  <si>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</si>
  <si>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</si>
  <si>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</si>
  <si>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</si>
  <si>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</si>
  <si>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</si>
  <si>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</si>
  <si>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</si>
  <si>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</si>
  <si>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</si>
  <si>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</si>
  <si>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</si>
  <si>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</si>
  <si>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</si>
  <si>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</si>
  <si>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</si>
  <si>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</si>
  <si>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</si>
  <si>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</si>
  <si>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</si>
  <si>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</si>
  <si>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</si>
  <si>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</si>
  <si>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</si>
  <si>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</si>
  <si>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</si>
  <si>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</si>
  <si>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</si>
  <si>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</si>
  <si>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</si>
  <si>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</si>
  <si>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</si>
  <si>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</si>
  <si>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</si>
  <si>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</si>
  <si>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</si>
  <si>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</si>
  <si>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</si>
  <si>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</si>
  <si>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</si>
  <si>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</si>
  <si>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</si>
  <si>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</si>
  <si>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</si>
  <si>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</si>
  <si>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</si>
  <si>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</si>
  <si>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</si>
  <si>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</si>
  <si>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</si>
  <si>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</si>
  <si>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</si>
  <si>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</si>
  <si>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</si>
  <si>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</si>
  <si>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</si>
  <si>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</si>
  <si>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</si>
  <si>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</si>
  <si>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</si>
  <si>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</si>
  <si>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</si>
  <si>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</si>
  <si>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</si>
  <si>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</si>
  <si>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</si>
  <si>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</si>
  <si>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</si>
  <si>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</si>
  <si>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</si>
  <si>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</si>
  <si>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</si>
  <si>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</si>
  <si>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</si>
  <si>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</si>
  <si>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</si>
  <si>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</si>
  <si>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</si>
  <si>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</si>
  <si>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</si>
  <si>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</si>
  <si>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</si>
  <si>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</si>
  <si>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</si>
  <si>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</si>
  <si>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</si>
  <si>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</si>
  <si>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</si>
  <si>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</si>
  <si>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</si>
  <si>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</si>
  <si>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</si>
  <si>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</si>
  <si>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</si>
  <si>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</si>
  <si>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</si>
  <si>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</si>
  <si>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</si>
  <si>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</si>
  <si>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</si>
  <si>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</si>
  <si>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</si>
  <si>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</si>
  <si>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</si>
  <si>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</si>
  <si>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</si>
  <si>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</si>
  <si>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</si>
  <si>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</si>
  <si>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</si>
  <si>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</si>
  <si>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</si>
  <si>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</si>
  <si>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</si>
  <si>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</si>
  <si>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</si>
  <si>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</si>
  <si>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</si>
  <si>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</si>
  <si>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</si>
  <si>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</si>
  <si>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</si>
  <si>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</si>
  <si>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</si>
  <si>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</si>
  <si>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</si>
  <si>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</si>
  <si>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</si>
  <si>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</si>
  <si>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</si>
  <si>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</si>
  <si>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</si>
  <si>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</si>
  <si>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</si>
  <si>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</si>
  <si>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</si>
  <si>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</si>
  <si>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</si>
  <si>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</si>
  <si>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</si>
  <si>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</si>
  <si>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</si>
  <si>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</si>
  <si>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</si>
  <si>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</si>
  <si>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</si>
  <si>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</si>
  <si>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</si>
  <si>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</si>
  <si>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</si>
  <si>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</si>
  <si>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</si>
  <si>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</si>
  <si>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</si>
  <si>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</si>
  <si>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</si>
  <si>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</si>
  <si>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</si>
  <si>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</si>
  <si>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</si>
  <si>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</si>
  <si>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</si>
  <si>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</si>
  <si>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</si>
  <si>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</si>
  <si>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</si>
  <si>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</si>
  <si>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</si>
  <si>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</si>
  <si>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</si>
  <si>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</si>
  <si>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</si>
  <si>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</si>
  <si>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</si>
  <si>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</si>
  <si>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</si>
  <si>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</si>
  <si>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</si>
  <si>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</si>
  <si>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</si>
  <si>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</si>
  <si>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</si>
  <si>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</si>
  <si>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</si>
  <si>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</si>
  <si>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</si>
  <si>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</si>
  <si>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</si>
  <si>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</si>
  <si>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</si>
  <si>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</si>
  <si>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</si>
  <si>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</si>
  <si>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</si>
  <si>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</si>
  <si>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</si>
  <si>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</si>
  <si>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</si>
  <si>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</si>
  <si>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</si>
  <si>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</si>
  <si>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</si>
  <si>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</si>
  <si>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</si>
  <si>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</si>
  <si>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</si>
  <si>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</si>
  <si>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</si>
  <si>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</si>
  <si>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</si>
  <si>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</si>
  <si>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</si>
  <si>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</si>
  <si>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</si>
  <si>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</si>
  <si>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</si>
  <si>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</si>
  <si>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</si>
  <si>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</si>
  <si>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</si>
  <si>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</si>
  <si>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</si>
  <si>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</si>
  <si>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</si>
  <si>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</si>
  <si>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</si>
  <si>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</si>
  <si>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</si>
  <si>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</si>
  <si>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</si>
  <si>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</si>
  <si>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</si>
  <si>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</si>
  <si>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</si>
  <si>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</si>
  <si>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</si>
  <si>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</si>
  <si>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</si>
  <si>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</si>
  <si>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</si>
  <si>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</si>
  <si>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</si>
  <si>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</si>
  <si>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</si>
  <si>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</si>
  <si>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</si>
  <si>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</si>
  <si>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</si>
  <si>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</si>
  <si>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</si>
  <si>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</si>
  <si>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</si>
  <si>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</si>
  <si>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</si>
  <si>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</si>
  <si>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</si>
  <si>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</si>
  <si>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</si>
  <si>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</si>
  <si>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</si>
  <si>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</si>
  <si>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</si>
  <si>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</si>
  <si>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</si>
  <si>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</si>
  <si>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</si>
  <si>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</si>
  <si>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</si>
  <si>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</si>
  <si>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</si>
  <si>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</si>
  <si>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</si>
  <si>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</si>
  <si>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</si>
  <si>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</si>
  <si>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</si>
  <si>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</si>
  <si>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</si>
  <si>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</si>
  <si>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</si>
  <si>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</si>
  <si>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</si>
  <si>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</si>
  <si>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</si>
  <si>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</si>
  <si>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</si>
  <si>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</si>
  <si>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</si>
  <si>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</si>
  <si>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</si>
  <si>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</si>
  <si>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</si>
  <si>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</si>
  <si>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</si>
  <si>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</si>
  <si>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</si>
  <si>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</si>
  <si>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</si>
  <si>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</si>
  <si>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</si>
  <si>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</si>
  <si>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</si>
  <si>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</si>
  <si>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</si>
  <si>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</si>
  <si>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</si>
  <si>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</si>
  <si>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</si>
  <si>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</si>
  <si>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</si>
  <si>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</si>
  <si>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</si>
  <si>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</si>
  <si>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</si>
  <si>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</si>
  <si>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</si>
  <si>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</si>
  <si>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</si>
  <si>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</si>
  <si>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</si>
  <si>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</si>
  <si>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</si>
  <si>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</si>
  <si>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</si>
  <si>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</si>
  <si>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</si>
  <si>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</si>
  <si>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</si>
  <si>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</si>
  <si>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</si>
  <si>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</si>
  <si>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</si>
  <si>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</si>
  <si>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</si>
  <si>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</si>
  <si>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</si>
  <si>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</si>
  <si>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</si>
  <si>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</si>
  <si>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</si>
  <si>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</si>
  <si>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</si>
  <si>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</si>
  <si>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</si>
  <si>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</si>
  <si>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</si>
  <si>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</si>
  <si>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</si>
  <si>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</si>
  <si>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</si>
  <si>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</si>
  <si>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</si>
  <si>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</si>
  <si>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</si>
  <si>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</si>
  <si>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</si>
  <si>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</si>
  <si>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</si>
  <si>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</si>
  <si>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</si>
  <si>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</si>
  <si>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</si>
  <si>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</si>
  <si>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</si>
  <si>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</si>
  <si>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</si>
  <si>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</si>
  <si>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</si>
  <si>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</si>
  <si>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</si>
  <si>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</si>
  <si>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</si>
  <si>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</si>
  <si>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</si>
  <si>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</si>
  <si>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</si>
  <si>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</si>
  <si>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</si>
  <si>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</si>
  <si>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</si>
  <si>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</si>
  <si>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</si>
  <si>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</si>
  <si>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</si>
  <si>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</si>
  <si>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</si>
  <si>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</si>
  <si>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</si>
  <si>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</si>
  <si>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</si>
  <si>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</si>
  <si>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</si>
  <si>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</si>
  <si>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</si>
  <si>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</si>
  <si>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</si>
  <si>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</si>
  <si>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</si>
  <si>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</si>
  <si>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</si>
  <si>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</si>
  <si>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</si>
  <si>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</si>
  <si>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</si>
  <si>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</si>
  <si>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</si>
  <si>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</si>
  <si>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</si>
  <si>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</si>
  <si>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</si>
  <si>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</si>
  <si>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</si>
  <si>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</si>
  <si>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</si>
  <si>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</si>
  <si>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</si>
  <si>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</si>
  <si>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</si>
  <si>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</si>
  <si>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</si>
  <si>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</si>
  <si>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</si>
  <si>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</si>
  <si>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</si>
  <si>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</si>
  <si>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</si>
  <si>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</si>
  <si>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</si>
  <si>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</si>
  <si>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</si>
  <si>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</si>
  <si>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</si>
  <si>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</si>
  <si>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</si>
  <si>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</si>
  <si>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</si>
  <si>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</si>
  <si>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</si>
  <si>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</si>
  <si>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</si>
  <si>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</si>
  <si>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</si>
  <si>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</si>
  <si>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</si>
  <si>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</si>
  <si>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</si>
  <si>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</si>
  <si>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</si>
  <si>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</si>
  <si>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</si>
  <si>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</si>
  <si>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</si>
  <si>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</si>
  <si>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</si>
  <si>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</si>
  <si>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</si>
  <si>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</si>
  <si>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</si>
  <si>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</si>
  <si>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</si>
  <si>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</si>
  <si>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</si>
  <si>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</si>
  <si>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</si>
  <si>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</si>
  <si>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</si>
  <si>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</si>
  <si>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</si>
  <si>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</si>
  <si>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</si>
  <si>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</si>
  <si>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</si>
  <si>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</si>
  <si>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</si>
  <si>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</si>
  <si>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</si>
  <si>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</si>
  <si>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</si>
  <si>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</si>
  <si>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</si>
  <si>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</si>
  <si>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</si>
  <si>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</si>
  <si>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</si>
  <si>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</si>
  <si>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</si>
  <si>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</si>
  <si>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</si>
  <si>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</si>
  <si>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</si>
  <si>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</si>
  <si>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</si>
  <si>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</si>
  <si>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</si>
  <si>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</si>
  <si>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</si>
  <si>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</si>
  <si>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</si>
  <si>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</si>
  <si>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</si>
  <si>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</si>
  <si>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</si>
  <si>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</si>
  <si>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</si>
  <si>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</si>
  <si>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</si>
  <si>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</si>
  <si>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</si>
  <si>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</si>
  <si>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</si>
  <si>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</si>
  <si>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</si>
  <si>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</si>
  <si>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</si>
  <si>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</si>
  <si>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</si>
  <si>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</si>
  <si>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</si>
  <si>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</si>
  <si>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</si>
  <si>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</si>
  <si>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</si>
  <si>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</si>
  <si>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</si>
  <si>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</si>
  <si>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</si>
  <si>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</si>
  <si>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</si>
  <si>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</si>
  <si>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</si>
  <si>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</si>
  <si>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</si>
  <si>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</si>
  <si>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</si>
  <si>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</si>
  <si>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</si>
  <si>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</si>
  <si>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</si>
  <si>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</si>
  <si>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</si>
  <si>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</si>
  <si>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</si>
  <si>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</si>
  <si>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</si>
  <si>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</si>
  <si>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</si>
  <si>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</si>
  <si>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</si>
  <si>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</si>
  <si>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</si>
  <si>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</si>
  <si>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</si>
  <si>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</si>
  <si>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</si>
  <si>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</si>
  <si>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</si>
  <si>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</si>
  <si>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</si>
  <si>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</si>
  <si>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</si>
  <si>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</si>
  <si>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</si>
  <si>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</si>
  <si>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</si>
  <si>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</si>
  <si>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</si>
  <si>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</si>
  <si>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</si>
  <si>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</si>
  <si>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</si>
  <si>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</si>
  <si>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</si>
  <si>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</si>
  <si>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</si>
  <si>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</si>
  <si>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</si>
  <si>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</si>
  <si>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</si>
  <si>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</si>
  <si>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</si>
  <si>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</si>
  <si>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</si>
  <si>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</si>
  <si>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</si>
  <si>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</si>
  <si>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</si>
  <si>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</si>
  <si>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</si>
  <si>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</si>
  <si>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</si>
  <si>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</si>
  <si>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</si>
  <si>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</si>
  <si>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</si>
  <si>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</si>
  <si>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</si>
  <si>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</si>
  <si>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</si>
  <si>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</si>
  <si>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</si>
  <si>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</si>
  <si>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</si>
  <si>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</si>
  <si>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</si>
  <si>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</si>
  <si>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</si>
  <si>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</si>
  <si>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</si>
  <si>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</si>
  <si>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</si>
  <si>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</si>
  <si>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</si>
  <si>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</si>
  <si>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</si>
  <si>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</si>
  <si>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</si>
  <si>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</si>
  <si>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</si>
  <si>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</si>
  <si>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</si>
  <si>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</si>
  <si>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</si>
  <si>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</si>
  <si>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</si>
  <si>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</si>
  <si>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</si>
  <si>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</si>
  <si>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</si>
  <si>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</si>
  <si>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</si>
  <si>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</si>
  <si>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</si>
  <si>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</si>
  <si>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</si>
  <si>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</si>
  <si>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</si>
  <si>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</si>
  <si>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</si>
  <si>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</si>
  <si>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</si>
  <si>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</si>
  <si>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</si>
  <si>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</si>
  <si>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</si>
  <si>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</si>
  <si>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</si>
  <si>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</si>
  <si>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</si>
  <si>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</si>
  <si>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</si>
  <si>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</si>
  <si>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</si>
  <si>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</si>
  <si>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</si>
  <si>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</si>
  <si>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</si>
  <si>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</si>
  <si>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</si>
  <si>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</si>
  <si>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</si>
  <si>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</si>
  <si>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</si>
  <si>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</si>
  <si>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</si>
  <si>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</si>
  <si>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</si>
  <si>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</si>
  <si>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</si>
  <si>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</si>
  <si>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</si>
  <si>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</si>
  <si>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</si>
  <si>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</si>
  <si>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</si>
  <si>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</si>
  <si>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</si>
  <si>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</si>
  <si>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</si>
  <si>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</si>
  <si>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</si>
  <si>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</si>
  <si>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</si>
  <si>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</si>
  <si>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</si>
  <si>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</si>
  <si>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</si>
  <si>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</si>
  <si>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</si>
  <si>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</si>
  <si>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</si>
  <si>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</si>
  <si>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</si>
  <si>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</si>
  <si>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</si>
  <si>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</si>
  <si>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</si>
  <si>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</si>
  <si>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</si>
  <si>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</si>
  <si>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</si>
  <si>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</si>
  <si>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</si>
  <si>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</si>
  <si>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</si>
  <si>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</si>
  <si>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</si>
  <si>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</si>
  <si>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</si>
  <si>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</si>
  <si>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</si>
  <si>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</si>
  <si>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</si>
  <si>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</si>
  <si>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</si>
  <si>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</si>
  <si>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</si>
  <si>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</si>
  <si>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</si>
  <si>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</si>
  <si>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</si>
  <si>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</si>
  <si>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</si>
  <si>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</si>
  <si>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</si>
  <si>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</si>
  <si>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</si>
  <si>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</si>
  <si>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</si>
  <si>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</si>
  <si>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</si>
  <si>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</si>
  <si>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</si>
  <si>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</si>
  <si>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</si>
  <si>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</si>
  <si>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</si>
  <si>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</si>
  <si>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</si>
  <si>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</si>
  <si>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</si>
  <si>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</si>
  <si>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</si>
  <si>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</si>
  <si>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</si>
  <si>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</si>
  <si>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</si>
  <si>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</si>
  <si>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</si>
  <si>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</si>
  <si>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</si>
  <si>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</si>
  <si>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</si>
  <si>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</si>
  <si>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</si>
  <si>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</si>
  <si>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</si>
  <si>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</si>
  <si>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</si>
  <si>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</si>
  <si>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</si>
  <si>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</si>
  <si>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</si>
  <si>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</si>
  <si>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</si>
  <si>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</si>
  <si>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</si>
  <si>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</si>
  <si>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</si>
  <si>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</si>
  <si>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</si>
  <si>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</si>
  <si>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</si>
  <si>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</si>
  <si>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</si>
  <si>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</si>
  <si>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</si>
  <si>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</si>
  <si>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</si>
  <si>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</si>
  <si>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</si>
  <si>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</si>
  <si>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</si>
  <si>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</si>
  <si>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</si>
  <si>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</si>
  <si>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</si>
  <si>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</si>
  <si>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</si>
  <si>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</si>
  <si>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</si>
  <si>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</si>
  <si>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</si>
  <si>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</si>
  <si>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</si>
  <si>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</si>
  <si>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</si>
  <si>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</si>
  <si>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</si>
  <si>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</si>
  <si>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</si>
  <si>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</si>
  <si>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</si>
  <si>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</si>
  <si>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</si>
  <si>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</si>
  <si>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</si>
  <si>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</si>
  <si>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</si>
  <si>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</si>
  <si>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</si>
  <si>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</si>
  <si>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</si>
  <si>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</si>
  <si>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</si>
  <si>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</si>
  <si>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</si>
  <si>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</si>
  <si>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</si>
  <si>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</si>
  <si>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</si>
  <si>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</si>
  <si>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</si>
  <si>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</si>
  <si>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</si>
  <si>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</si>
  <si>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</si>
  <si>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</si>
  <si>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</si>
  <si>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</si>
  <si>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</si>
  <si>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</si>
  <si>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</si>
  <si>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</si>
  <si>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</si>
  <si>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</si>
  <si>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</si>
  <si>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</si>
  <si>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</si>
  <si>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</si>
  <si>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</si>
  <si>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</si>
  <si>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</si>
  <si>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</si>
  <si>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</si>
  <si>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</si>
  <si>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</si>
  <si>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</si>
  <si>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</si>
  <si>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</si>
  <si>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</si>
  <si>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</si>
  <si>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</si>
  <si>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</si>
  <si>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</si>
  <si>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</si>
  <si>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</si>
  <si>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</si>
  <si>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</si>
  <si>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</si>
  <si>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</si>
  <si>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</si>
  <si>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</si>
  <si>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</si>
  <si>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</si>
  <si>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</si>
  <si>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</si>
  <si>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</si>
  <si>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</si>
  <si>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</si>
  <si>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</si>
  <si>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</si>
  <si>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</si>
  <si>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</si>
  <si>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</si>
  <si>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</si>
  <si>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</si>
  <si>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</si>
  <si>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</si>
  <si>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</si>
  <si>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</si>
  <si>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</si>
  <si>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</si>
  <si>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</si>
  <si>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</si>
  <si>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</si>
  <si>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</si>
  <si>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</si>
  <si>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</si>
  <si>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</si>
  <si>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</si>
  <si>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</si>
  <si>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</si>
  <si>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</si>
  <si>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</si>
  <si>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</si>
  <si>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</si>
  <si>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</si>
  <si>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</si>
  <si>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</si>
  <si>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</si>
  <si>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</si>
  <si>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</si>
  <si>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</si>
  <si>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</si>
  <si>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</si>
  <si>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</si>
  <si>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</si>
  <si>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</si>
  <si>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</si>
  <si>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</si>
  <si>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</si>
  <si>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</si>
  <si>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</si>
  <si>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</si>
  <si>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</si>
  <si>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</si>
  <si>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</si>
  <si>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</si>
  <si>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</si>
  <si>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</si>
  <si>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</si>
  <si>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</si>
  <si>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</si>
  <si>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</si>
  <si>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</si>
  <si>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</si>
  <si>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</si>
  <si>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</si>
  <si>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</si>
  <si>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</si>
  <si>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</si>
  <si>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</si>
  <si>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</si>
  <si>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</si>
  <si>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</si>
  <si>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</si>
  <si>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</si>
  <si>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</si>
  <si>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</si>
  <si>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</si>
  <si>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</si>
  <si>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</si>
  <si>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</si>
  <si>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</si>
  <si>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</si>
  <si>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</si>
  <si>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</si>
  <si>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</si>
  <si>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</si>
  <si>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</si>
  <si>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</si>
  <si>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</si>
  <si>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</si>
  <si>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</si>
  <si>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</si>
  <si>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</si>
  <si>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</si>
  <si>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</si>
  <si>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</si>
  <si>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</si>
  <si>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</si>
  <si>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</si>
  <si>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</si>
  <si>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</si>
  <si>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</si>
  <si>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</si>
  <si>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</si>
  <si>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</si>
  <si>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</si>
  <si>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</si>
  <si>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</si>
  <si>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</si>
  <si>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</si>
  <si>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</si>
  <si>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</si>
  <si>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</si>
  <si>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</si>
  <si>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</si>
  <si>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</si>
  <si>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</si>
  <si>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</si>
  <si>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</si>
  <si>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</si>
  <si>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</si>
  <si>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</si>
  <si>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</si>
  <si>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</si>
  <si>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</si>
  <si>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</si>
  <si>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</si>
  <si>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</si>
  <si>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</si>
  <si>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</si>
  <si>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</si>
  <si>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</si>
  <si>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</si>
  <si>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</si>
  <si>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</si>
  <si>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</si>
  <si>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</si>
  <si>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</si>
  <si>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</si>
  <si>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</si>
  <si>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</si>
  <si>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</si>
  <si>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</si>
  <si>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</si>
  <si>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</si>
  <si>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</si>
  <si>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</si>
  <si>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</si>
  <si>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</si>
  <si>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</si>
  <si>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</si>
  <si>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</si>
  <si>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</si>
  <si>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</si>
  <si>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</si>
  <si>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</si>
  <si>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</si>
  <si>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</si>
  <si>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</si>
  <si>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</si>
  <si>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</si>
  <si>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</si>
  <si>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</si>
  <si>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</si>
  <si>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</si>
  <si>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</si>
  <si>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</si>
  <si>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</si>
  <si>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</si>
  <si>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</si>
  <si>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</si>
  <si>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</si>
  <si>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</si>
  <si>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</si>
  <si>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</si>
  <si>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</si>
  <si>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</si>
  <si>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</si>
  <si>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</si>
  <si>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</si>
  <si>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</si>
  <si>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</si>
  <si>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</si>
  <si>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</si>
  <si>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</si>
  <si>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</si>
  <si>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</si>
  <si>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</si>
  <si>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</si>
  <si>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</si>
  <si>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</si>
  <si>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</si>
  <si>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</si>
  <si>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</si>
  <si>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</si>
  <si>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</si>
  <si>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</si>
  <si>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</si>
  <si>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</si>
  <si>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</si>
  <si>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</si>
  <si>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</si>
  <si>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</si>
  <si>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</si>
  <si>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</si>
  <si>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</si>
  <si>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</si>
  <si>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</si>
  <si>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</si>
  <si>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</si>
  <si>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</si>
  <si>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</si>
  <si>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</si>
  <si>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</si>
  <si>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</si>
  <si>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</si>
  <si>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</si>
  <si>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</si>
  <si>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</si>
  <si>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</si>
  <si>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</si>
  <si>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</si>
  <si>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</si>
  <si>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</si>
  <si>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</si>
  <si>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</si>
  <si>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</si>
  <si>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</si>
  <si>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</si>
  <si>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</si>
  <si>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</si>
  <si>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</si>
  <si>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</si>
  <si>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</si>
  <si>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</si>
  <si>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</si>
  <si>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</si>
  <si>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</si>
  <si>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</si>
  <si>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</si>
  <si>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</si>
  <si>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</si>
  <si>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</si>
  <si>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</si>
  <si>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</si>
  <si>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</si>
  <si>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</si>
  <si>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</si>
  <si>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</si>
  <si>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</si>
  <si>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</si>
  <si>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</si>
  <si>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</si>
  <si>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</si>
  <si>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</si>
  <si>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</si>
  <si>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</si>
  <si>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</si>
  <si>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</si>
  <si>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</si>
  <si>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</si>
  <si>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</si>
  <si>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</si>
  <si>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</si>
  <si>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</si>
  <si>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</si>
  <si>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</si>
  <si>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</si>
  <si>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</si>
  <si>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</si>
  <si>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</si>
  <si>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</si>
  <si>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</si>
  <si>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</si>
  <si>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</si>
  <si>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</si>
  <si>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</si>
  <si>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</si>
  <si>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</si>
  <si>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</si>
  <si>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</si>
  <si>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</si>
  <si>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</si>
  <si>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</si>
  <si>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</si>
  <si>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</si>
  <si>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</si>
  <si>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</si>
  <si>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</si>
  <si>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</si>
  <si>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</si>
  <si>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</si>
  <si>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</si>
  <si>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</si>
  <si>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</si>
  <si>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</si>
  <si>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</si>
  <si>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</si>
  <si>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</si>
  <si>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</si>
  <si>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</si>
  <si>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</si>
  <si>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</si>
  <si>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</si>
  <si>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</si>
  <si>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</si>
  <si>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</si>
  <si>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</si>
  <si>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</si>
  <si>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</si>
  <si>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</si>
  <si>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</si>
  <si>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</si>
  <si>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</si>
  <si>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</si>
  <si>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</si>
  <si>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</si>
  <si>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</si>
  <si>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</si>
  <si>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</si>
  <si>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</si>
  <si>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</si>
  <si>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</si>
  <si>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</si>
  <si>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</si>
  <si>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</si>
  <si>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</si>
  <si>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</si>
  <si>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</si>
  <si>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</si>
  <si>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</si>
  <si>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</si>
  <si>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</si>
  <si>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</si>
  <si>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</si>
  <si>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</si>
  <si>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</si>
  <si>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</si>
  <si>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</si>
  <si>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</si>
  <si>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</si>
  <si>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</si>
  <si>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</si>
  <si>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</si>
  <si>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</si>
  <si>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</si>
  <si>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</si>
  <si>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</si>
  <si>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</si>
  <si>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</si>
  <si>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</si>
  <si>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</si>
  <si>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</si>
  <si>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</si>
  <si>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</si>
  <si>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</si>
  <si>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</si>
  <si>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</si>
  <si>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</si>
  <si>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</si>
  <si>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</si>
  <si>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</si>
  <si>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</si>
  <si>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</si>
  <si>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</si>
  <si>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</si>
  <si>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</si>
  <si>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</si>
  <si>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</si>
  <si>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</si>
  <si>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</si>
  <si>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</si>
  <si>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</si>
  <si>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</si>
  <si>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</si>
  <si>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</si>
  <si>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</si>
  <si>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</si>
  <si>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</si>
  <si>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</si>
  <si>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</si>
  <si>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</si>
  <si>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</si>
  <si>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</si>
  <si>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</si>
  <si>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</si>
  <si>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</si>
  <si>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</si>
  <si>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</si>
  <si>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</si>
  <si>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</si>
  <si>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</si>
  <si>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</si>
  <si>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</si>
  <si>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</si>
  <si>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</si>
  <si>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</si>
  <si>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</si>
  <si>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</si>
  <si>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</si>
  <si>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</si>
  <si>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</si>
  <si>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</si>
  <si>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</si>
  <si>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</si>
  <si>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</si>
  <si>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</si>
  <si>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</si>
  <si>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</si>
  <si>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</si>
  <si>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</si>
  <si>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</si>
  <si>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</si>
  <si>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</si>
  <si>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</si>
  <si>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</si>
  <si>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</si>
  <si>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</si>
  <si>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</si>
  <si>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</si>
  <si>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</si>
  <si>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</si>
  <si>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</si>
  <si>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</si>
  <si>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</si>
  <si>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</si>
  <si>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</si>
  <si>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</si>
  <si>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</si>
  <si>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</si>
  <si>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</si>
  <si>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</si>
  <si>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</si>
  <si>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</si>
  <si>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</si>
  <si>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</si>
  <si>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</si>
  <si>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</si>
  <si>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</si>
  <si>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</si>
  <si>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</si>
  <si>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</si>
  <si>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</si>
  <si>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</si>
  <si>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</si>
  <si>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</si>
  <si>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</si>
  <si>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</si>
  <si>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</si>
  <si>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</si>
  <si>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</si>
  <si>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</si>
  <si>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</si>
  <si>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</si>
  <si>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</si>
  <si>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</si>
  <si>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</si>
  <si>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</si>
  <si>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</si>
  <si>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</si>
  <si>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</si>
  <si>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</si>
  <si>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</si>
  <si>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</si>
  <si>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</si>
  <si>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</si>
  <si>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</si>
  <si>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</si>
  <si>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</si>
  <si>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</si>
  <si>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</si>
  <si>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</si>
  <si>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</si>
  <si>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</si>
  <si>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</si>
  <si>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</si>
  <si>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</si>
  <si>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</si>
  <si>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</si>
  <si>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</si>
  <si>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</si>
  <si>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</si>
  <si>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</si>
  <si>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</si>
  <si>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</si>
  <si>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</si>
  <si>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</si>
  <si>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</si>
  <si>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</si>
  <si>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</si>
  <si>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</si>
  <si>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</si>
  <si>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</si>
  <si>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</si>
  <si>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</si>
  <si>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</si>
  <si>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</si>
  <si>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</si>
  <si>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</si>
  <si>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</si>
  <si>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</si>
  <si>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</si>
  <si>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</si>
  <si>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</si>
  <si>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</si>
  <si>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</si>
  <si>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</si>
  <si>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</si>
  <si>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</si>
  <si>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</si>
  <si>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</si>
  <si>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</si>
  <si>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</si>
  <si>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</si>
  <si>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</si>
  <si>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</si>
  <si>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</si>
  <si>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</si>
  <si>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</si>
  <si>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</si>
  <si>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</si>
  <si>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</si>
  <si>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</si>
  <si>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</si>
  <si>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</si>
  <si>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</si>
  <si>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</si>
  <si>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</si>
  <si>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</si>
  <si>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</si>
  <si>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</si>
  <si>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</si>
  <si>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</si>
  <si>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</si>
  <si>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</si>
  <si>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</si>
  <si>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</si>
  <si>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</si>
  <si>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</si>
  <si>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</si>
  <si>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</si>
  <si>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</si>
  <si>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</si>
  <si>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</si>
  <si>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</si>
  <si>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</si>
  <si>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</si>
  <si>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</si>
  <si>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</si>
  <si>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</si>
  <si>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</si>
  <si>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</si>
  <si>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</si>
  <si>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</si>
  <si>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</si>
  <si>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</si>
  <si>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</si>
  <si>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</si>
  <si>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</si>
  <si>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</si>
  <si>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</si>
  <si>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</si>
  <si>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</si>
  <si>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</si>
  <si>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</si>
  <si>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</si>
  <si>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</si>
  <si>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</si>
  <si>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</si>
  <si>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</si>
  <si>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</si>
  <si>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</si>
  <si>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</si>
  <si>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</si>
  <si>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</si>
  <si>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</si>
  <si>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</si>
  <si>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</si>
  <si>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</si>
  <si>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</si>
  <si>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</si>
  <si>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</si>
  <si>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</si>
  <si>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</si>
  <si>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</si>
  <si>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</si>
  <si>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</si>
  <si>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</si>
  <si>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</si>
  <si>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</si>
  <si>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</si>
  <si>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</si>
  <si>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</si>
  <si>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</si>
  <si>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</si>
  <si>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</si>
  <si>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</si>
  <si>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</si>
  <si>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</si>
  <si>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</si>
  <si>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</si>
  <si>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</si>
  <si>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</si>
  <si>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</si>
  <si>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</si>
  <si>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</si>
  <si>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</si>
  <si>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</si>
  <si>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</si>
  <si>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</si>
  <si>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</si>
  <si>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</si>
  <si>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</si>
  <si>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</si>
  <si>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</si>
  <si>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</si>
  <si>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</si>
  <si>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</si>
  <si>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</si>
  <si>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</si>
  <si>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</si>
  <si>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</si>
  <si>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</si>
  <si>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</si>
  <si>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</si>
  <si>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</si>
  <si>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</si>
  <si>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</si>
  <si>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</si>
  <si>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</si>
  <si>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</si>
  <si>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</si>
  <si>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</si>
  <si>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</si>
  <si>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</si>
  <si>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</si>
  <si>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</si>
  <si>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</si>
  <si>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</si>
  <si>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</si>
  <si>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</si>
  <si>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</si>
  <si>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</si>
  <si>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</si>
  <si>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</si>
  <si>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</si>
  <si>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</si>
  <si>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</si>
  <si>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</si>
  <si>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</si>
  <si>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</si>
  <si>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</si>
  <si>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</si>
  <si>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</si>
  <si>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</si>
  <si>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</si>
  <si>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</si>
  <si>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</si>
  <si>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</si>
  <si>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</si>
  <si>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</si>
  <si>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</si>
  <si>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</si>
  <si>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</si>
  <si>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</si>
  <si>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</si>
  <si>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</si>
  <si>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</si>
  <si>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</si>
  <si>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</si>
  <si>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</si>
  <si>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</si>
  <si>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</si>
  <si>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</si>
  <si>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</si>
  <si>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</si>
  <si>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</si>
  <si>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</si>
  <si>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</si>
  <si>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</si>
  <si>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</si>
  <si>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</si>
  <si>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</si>
  <si>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</si>
  <si>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</si>
  <si>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</si>
  <si>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</si>
  <si>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</si>
  <si>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</si>
  <si>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</si>
  <si>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</si>
  <si>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</si>
  <si>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</si>
  <si>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</si>
  <si>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</si>
  <si>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</si>
  <si>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</si>
  <si>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</si>
  <si>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</si>
  <si>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</si>
  <si>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</si>
  <si>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</si>
  <si>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</si>
  <si>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</si>
  <si>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</si>
  <si>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</si>
  <si>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</si>
  <si>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</si>
  <si>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</si>
  <si>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</si>
  <si>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</si>
  <si>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</si>
  <si>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</si>
  <si>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</si>
  <si>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</si>
  <si>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</si>
  <si>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</si>
  <si>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</si>
  <si>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</si>
  <si>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</si>
  <si>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</si>
  <si>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</si>
  <si>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</si>
  <si>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</si>
  <si>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</si>
  <si>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</si>
  <si>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</si>
  <si>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</si>
  <si>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</si>
  <si>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</si>
  <si>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</si>
  <si>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</si>
  <si>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</si>
  <si>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</si>
  <si>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</si>
  <si>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</si>
  <si>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</si>
  <si>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</si>
  <si>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</si>
  <si>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</si>
  <si>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</si>
  <si>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</si>
  <si>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</si>
  <si>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</si>
  <si>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</si>
  <si>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</si>
  <si>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</si>
  <si>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</si>
  <si>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</si>
  <si>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</si>
  <si>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</si>
  <si>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</si>
  <si>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</si>
  <si>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</si>
  <si>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</si>
  <si>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</si>
  <si>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</si>
  <si>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</si>
  <si>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</si>
  <si>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</si>
  <si>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</si>
  <si>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</si>
  <si>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</si>
  <si>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</si>
  <si>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</si>
  <si>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</si>
  <si>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</si>
  <si>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</si>
  <si>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</si>
  <si>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</si>
  <si>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</si>
  <si>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</si>
  <si>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</si>
  <si>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</si>
  <si>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</si>
  <si>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</si>
  <si>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</si>
  <si>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</si>
  <si>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</si>
  <si>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</si>
  <si>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</si>
  <si>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</si>
  <si>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</si>
  <si>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</si>
  <si>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</si>
  <si>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</si>
  <si>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</si>
  <si>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</si>
  <si>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</si>
  <si>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</si>
  <si>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</si>
  <si>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</si>
  <si>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</si>
  <si>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</si>
  <si>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</si>
  <si>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</si>
  <si>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</si>
  <si>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</si>
  <si>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</si>
  <si>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</si>
  <si>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</si>
  <si>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</si>
  <si>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</si>
  <si>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</si>
  <si>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</si>
  <si>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</si>
  <si>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</si>
  <si>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</si>
  <si>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</si>
  <si>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</si>
  <si>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</si>
  <si>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</si>
  <si>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</si>
  <si>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</si>
  <si>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</si>
  <si>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</si>
  <si>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</si>
  <si>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</si>
  <si>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</si>
  <si>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</si>
  <si>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</si>
  <si>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</si>
  <si>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</si>
  <si>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</si>
  <si>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</si>
  <si>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</si>
  <si>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</si>
  <si>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</si>
  <si>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</si>
  <si>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</si>
  <si>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</si>
  <si>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</si>
  <si>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</si>
  <si>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</si>
  <si>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</si>
  <si>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</si>
  <si>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</si>
  <si>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</si>
  <si>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</si>
  <si>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</si>
  <si>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</si>
  <si>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</si>
  <si>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</si>
  <si>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</si>
  <si>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</si>
  <si>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</si>
  <si>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</si>
  <si>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</si>
  <si>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</si>
  <si>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</si>
  <si>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</si>
  <si>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</si>
  <si>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</si>
  <si>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</si>
  <si>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</si>
  <si>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</si>
  <si>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</si>
  <si>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</si>
  <si>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</si>
  <si>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</si>
  <si>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</si>
  <si>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</si>
  <si>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</si>
  <si>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</si>
  <si>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</si>
  <si>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</si>
  <si>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</si>
  <si>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</si>
  <si>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</si>
  <si>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</si>
  <si>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</si>
  <si>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</si>
  <si>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</si>
  <si>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</si>
  <si>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</si>
  <si>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</si>
  <si>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</si>
  <si>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</si>
  <si>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</si>
  <si>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</si>
  <si>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</si>
  <si>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</si>
  <si>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</si>
  <si>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</si>
  <si>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</si>
  <si>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</si>
  <si>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</si>
  <si>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</si>
  <si>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</si>
  <si>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</si>
  <si>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</si>
  <si>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</si>
  <si>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</si>
  <si>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</si>
  <si>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</si>
  <si>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</si>
  <si>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</si>
  <si>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</si>
  <si>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</si>
  <si>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</si>
  <si>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</si>
  <si>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</si>
  <si>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</si>
  <si>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</si>
  <si>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</si>
  <si>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</si>
  <si>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</si>
  <si>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</si>
  <si>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</si>
  <si>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</si>
  <si>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</si>
  <si>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</si>
  <si>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</si>
  <si>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</si>
  <si>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</si>
  <si>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</si>
  <si>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</si>
  <si>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</si>
  <si>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</si>
  <si>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</si>
  <si>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</si>
  <si>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</si>
  <si>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</si>
  <si>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</si>
  <si>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</si>
  <si>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</si>
  <si>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</si>
  <si>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</si>
  <si>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</si>
  <si>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</si>
  <si>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</si>
  <si>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</si>
  <si>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</si>
  <si>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</si>
  <si>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</si>
  <si>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</si>
  <si>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</si>
  <si>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</si>
  <si>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</si>
  <si>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</si>
  <si>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</si>
  <si>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</si>
  <si>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</si>
  <si>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</si>
  <si>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</si>
  <si>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</si>
  <si>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</si>
  <si>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</si>
  <si>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</si>
  <si>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</si>
  <si>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</si>
  <si>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</si>
  <si>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</si>
  <si>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</si>
  <si>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</si>
  <si>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</si>
  <si>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</si>
  <si>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</si>
  <si>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</si>
  <si>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</si>
  <si>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</si>
  <si>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</si>
  <si>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</si>
  <si>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</si>
  <si>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</si>
  <si>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</si>
  <si>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</si>
  <si>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</si>
  <si>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</si>
  <si>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</si>
  <si>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</si>
  <si>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</si>
  <si>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</si>
  <si>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</si>
  <si>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</si>
  <si>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</si>
  <si>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</si>
  <si>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</si>
  <si>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</si>
  <si>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</si>
  <si>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</si>
  <si>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</si>
  <si>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</si>
  <si>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</si>
  <si>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</si>
  <si>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</si>
  <si>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</si>
  <si>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</si>
  <si>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</si>
  <si>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</si>
  <si>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</si>
  <si>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</si>
  <si>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</si>
  <si>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</si>
  <si>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</si>
  <si>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</si>
  <si>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</si>
  <si>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</si>
  <si>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</si>
  <si>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</si>
  <si>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</si>
  <si>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</si>
  <si>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</si>
  <si>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</si>
  <si>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</si>
  <si>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</si>
  <si>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</si>
  <si>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</si>
  <si>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</si>
  <si>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</si>
  <si>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</si>
  <si>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</si>
  <si>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</si>
  <si>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</si>
  <si>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</si>
  <si>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</si>
  <si>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</si>
  <si>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</si>
  <si>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</si>
  <si>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</si>
  <si>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</si>
  <si>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</si>
  <si>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</si>
  <si>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</si>
  <si>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</si>
  <si>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</si>
  <si>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</si>
  <si>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</si>
  <si>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</si>
  <si>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</si>
  <si>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</si>
  <si>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</si>
  <si>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</si>
  <si>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</si>
  <si>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</si>
  <si>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</si>
  <si>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</si>
  <si>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</si>
  <si>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</si>
  <si>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</si>
  <si>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</si>
  <si>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</si>
  <si>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</si>
  <si>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</si>
  <si>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</si>
  <si>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</si>
  <si>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</si>
  <si>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</si>
  <si>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</si>
  <si>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</si>
  <si>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</si>
  <si>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</si>
  <si>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</si>
  <si>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</si>
  <si>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</si>
  <si>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</si>
  <si>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</si>
  <si>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</si>
  <si>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</si>
  <si>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</si>
  <si>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</si>
  <si>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</si>
  <si>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</si>
  <si>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</si>
  <si>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</si>
  <si>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</si>
  <si>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</si>
  <si>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</si>
  <si>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</si>
  <si>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</si>
  <si>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</si>
  <si>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</si>
  <si>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</si>
  <si>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</si>
  <si>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</si>
  <si>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</si>
  <si>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</si>
  <si>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</si>
  <si>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</si>
  <si>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</si>
  <si>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</si>
  <si>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</si>
  <si>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</si>
  <si>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</si>
  <si>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</si>
  <si>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</si>
  <si>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</si>
  <si>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</si>
  <si>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</si>
  <si>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</si>
  <si>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</si>
  <si>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</si>
  <si>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</si>
  <si>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</si>
  <si>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</si>
  <si>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</si>
  <si>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</si>
  <si>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</si>
  <si>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</si>
  <si>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</si>
  <si>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</si>
  <si>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</si>
  <si>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</si>
  <si>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</si>
  <si>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</si>
  <si>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</si>
  <si>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</si>
  <si>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</si>
  <si>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</si>
  <si>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</si>
  <si>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</si>
  <si>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</si>
  <si>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</si>
  <si>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</si>
  <si>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</si>
  <si>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</si>
  <si>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</si>
  <si>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</si>
  <si>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</si>
  <si>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</si>
  <si>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</si>
  <si>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</si>
  <si>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</si>
  <si>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</si>
  <si>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</si>
  <si>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</si>
  <si>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</si>
  <si>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</si>
  <si>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</si>
  <si>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</si>
  <si>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</si>
  <si>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</si>
  <si>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</si>
  <si>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</si>
  <si>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</si>
  <si>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</si>
  <si>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</si>
  <si>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</si>
  <si>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</si>
  <si>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</si>
  <si>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</si>
  <si>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</si>
  <si>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</si>
  <si>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</si>
  <si>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</si>
  <si>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</si>
  <si>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</si>
  <si>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</si>
  <si>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</si>
  <si>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</si>
  <si>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</si>
  <si>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</si>
  <si>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</si>
  <si>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</si>
  <si>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</si>
  <si>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</si>
  <si>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</si>
  <si>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</si>
  <si>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</si>
  <si>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</si>
  <si>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</si>
  <si>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</si>
  <si>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</si>
  <si>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</si>
  <si>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</si>
  <si>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</si>
  <si>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</si>
  <si>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</si>
  <si>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</si>
  <si>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</si>
  <si>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</si>
  <si>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</si>
  <si>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</si>
  <si>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</si>
  <si>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</si>
  <si>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</si>
  <si>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</si>
  <si>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</si>
  <si>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</si>
  <si>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</si>
  <si>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</si>
  <si>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</si>
  <si>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</si>
  <si>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</si>
  <si>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</si>
  <si>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</si>
  <si>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</si>
  <si>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</si>
  <si>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</si>
  <si>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</si>
  <si>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</si>
  <si>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</si>
  <si>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</si>
  <si>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</si>
  <si>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</si>
  <si>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</si>
  <si>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</si>
  <si>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</si>
  <si>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</si>
  <si>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</si>
  <si>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</si>
  <si>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</si>
  <si>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</si>
  <si>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</si>
  <si>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</si>
  <si>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</si>
  <si>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</si>
  <si>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</si>
  <si>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</si>
  <si>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</si>
  <si>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</si>
  <si>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</si>
  <si>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</si>
  <si>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</si>
  <si>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</si>
  <si>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</si>
  <si>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</si>
  <si>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</si>
  <si>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</si>
  <si>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</si>
  <si>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</si>
  <si>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</si>
  <si>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</si>
  <si>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</si>
  <si>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</si>
  <si>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</si>
  <si>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</si>
  <si>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</si>
  <si>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</si>
  <si>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</si>
  <si>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</si>
  <si>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</si>
  <si>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</si>
  <si>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</si>
  <si>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</si>
  <si>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</si>
  <si>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</si>
  <si>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</si>
  <si>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</si>
  <si>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</si>
  <si>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</si>
  <si>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</si>
  <si>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</si>
  <si>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</si>
  <si>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</si>
  <si>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</si>
  <si>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</si>
  <si>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</si>
  <si>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</si>
  <si>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</si>
  <si>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</si>
  <si>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</si>
  <si>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</si>
  <si>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</si>
  <si>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</si>
  <si>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</si>
  <si>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</si>
  <si>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</si>
  <si>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</si>
  <si>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</si>
  <si>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</si>
  <si>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</si>
  <si>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</si>
  <si>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</si>
  <si>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</si>
  <si>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</si>
  <si>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</si>
  <si>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</si>
  <si>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</si>
  <si>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</si>
  <si>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</si>
  <si>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</si>
  <si>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</si>
  <si>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</si>
  <si>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</si>
  <si>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</si>
  <si>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</si>
  <si>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</si>
  <si>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</si>
  <si>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</si>
  <si>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</si>
  <si>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</si>
  <si>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</si>
  <si>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</si>
  <si>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</si>
  <si>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</si>
  <si>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</si>
  <si>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</si>
  <si>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</si>
  <si>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</si>
  <si>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</si>
  <si>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</si>
  <si>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</si>
  <si>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</si>
  <si>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</si>
  <si>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</si>
  <si>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</si>
  <si>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</si>
  <si>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</si>
  <si>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</si>
  <si>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</si>
  <si>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</si>
  <si>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</si>
  <si>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</si>
  <si>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</si>
  <si>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</si>
  <si>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</si>
  <si>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</si>
  <si>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</si>
  <si>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</si>
  <si>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</si>
  <si>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</si>
  <si>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</si>
  <si>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</si>
  <si>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</si>
  <si>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</si>
  <si>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</si>
  <si>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</si>
  <si>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</si>
  <si>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</si>
  <si>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</si>
  <si>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</si>
  <si>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</si>
  <si>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</si>
  <si>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</si>
  <si>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</si>
  <si>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</si>
  <si>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</si>
  <si>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</si>
  <si>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</si>
  <si>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</si>
  <si>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</si>
  <si>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</si>
  <si>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</si>
  <si>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</si>
  <si>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</si>
  <si>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</si>
  <si>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</si>
  <si>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</si>
  <si>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</si>
  <si>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</si>
  <si>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</si>
  <si>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</si>
  <si>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</si>
  <si>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</si>
  <si>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</si>
  <si>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</si>
  <si>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</si>
  <si>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</si>
  <si>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</si>
  <si>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</si>
  <si>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</si>
  <si>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</si>
  <si>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</si>
  <si>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</si>
  <si>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</si>
  <si>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</si>
  <si>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</si>
  <si>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</si>
  <si>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</si>
  <si>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</si>
  <si>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</si>
  <si>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</si>
  <si>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</si>
  <si>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</si>
  <si>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</si>
  <si>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</si>
  <si>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</si>
  <si>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</si>
  <si>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</si>
  <si>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</si>
  <si>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</si>
  <si>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</si>
  <si>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</si>
  <si>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</si>
  <si>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</si>
  <si>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</si>
  <si>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</si>
  <si>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</si>
  <si>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</si>
  <si>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</si>
  <si>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</si>
  <si>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</si>
  <si>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</si>
  <si>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</si>
  <si>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</si>
  <si>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</si>
  <si>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</si>
  <si>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</si>
  <si>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</si>
  <si>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</si>
  <si>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</si>
  <si>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</si>
  <si>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</si>
  <si>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</si>
  <si>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</si>
  <si>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</si>
  <si>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</si>
  <si>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</si>
  <si>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</si>
  <si>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</si>
  <si>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</si>
  <si>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</si>
  <si>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</si>
  <si>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</si>
  <si>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</si>
  <si>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</si>
  <si>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</si>
  <si>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</si>
  <si>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</si>
  <si>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</si>
  <si>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</si>
  <si>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</si>
  <si>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</si>
  <si>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</si>
  <si>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</si>
  <si>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</si>
  <si>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</si>
  <si>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</si>
  <si>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</si>
  <si>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</si>
  <si>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</si>
  <si>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</si>
  <si>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</si>
  <si>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</si>
  <si>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</si>
  <si>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</si>
  <si>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</si>
  <si>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</si>
  <si>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</si>
  <si>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</si>
  <si>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</si>
  <si>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</si>
  <si>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</si>
  <si>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</si>
  <si>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</si>
  <si>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</si>
  <si>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</si>
  <si>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</si>
  <si>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</si>
  <si>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</si>
  <si>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</si>
  <si>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</si>
  <si>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</si>
  <si>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</si>
  <si>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</si>
  <si>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</si>
  <si>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</si>
  <si>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</si>
  <si>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</si>
  <si>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</si>
  <si>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</si>
  <si>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</si>
  <si>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</si>
  <si>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</si>
  <si>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</si>
  <si>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</si>
  <si>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</si>
  <si>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</si>
  <si>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</si>
  <si>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</si>
  <si>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</si>
  <si>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</si>
  <si>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</si>
  <si>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</si>
  <si>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</si>
  <si>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</si>
  <si>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</si>
  <si>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</si>
  <si>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</si>
  <si>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</si>
  <si>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</si>
  <si>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</si>
  <si>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</si>
  <si>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</si>
  <si>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</si>
  <si>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</si>
  <si>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</si>
  <si>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</si>
  <si>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</si>
  <si>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</si>
  <si>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</si>
  <si>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</si>
  <si>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</si>
  <si>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</si>
  <si>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</si>
  <si>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</si>
  <si>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</si>
  <si>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</si>
  <si>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</si>
  <si>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</si>
  <si>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</si>
  <si>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</si>
  <si>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</si>
  <si>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</si>
  <si>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</si>
  <si>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</si>
  <si>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</si>
  <si>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</si>
  <si>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</si>
  <si>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</si>
  <si>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</si>
  <si>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</si>
  <si>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</si>
  <si>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</si>
  <si>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</si>
  <si>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</si>
  <si>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</si>
  <si>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</si>
  <si>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</si>
  <si>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</si>
  <si>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</si>
  <si>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</si>
  <si>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</si>
  <si>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</si>
  <si>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</si>
  <si>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</si>
  <si>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</si>
  <si>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</si>
  <si>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</si>
  <si>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</si>
  <si>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</si>
  <si>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</si>
  <si>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</si>
  <si>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</si>
  <si>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</si>
  <si>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</si>
  <si>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</si>
  <si>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</si>
  <si>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</si>
  <si>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</si>
  <si>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</si>
  <si>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</si>
  <si>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</si>
  <si>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</si>
  <si>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</si>
  <si>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</si>
  <si>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</si>
  <si>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</si>
  <si>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</si>
  <si>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</si>
  <si>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</si>
  <si>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</si>
  <si>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</si>
  <si>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</si>
  <si>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</si>
  <si>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</si>
  <si>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</si>
  <si>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</si>
  <si>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</si>
  <si>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</si>
  <si>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</si>
  <si>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</si>
  <si>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</si>
  <si>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</si>
  <si>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</si>
  <si>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</si>
  <si>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</si>
  <si>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</si>
  <si>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</si>
  <si>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</si>
  <si>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</si>
  <si>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</si>
  <si>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</si>
  <si>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</si>
  <si>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</si>
  <si>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</si>
  <si>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</si>
  <si>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</si>
  <si>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</si>
  <si>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</si>
  <si>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</si>
  <si>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</si>
  <si>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</si>
  <si>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</si>
  <si>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</si>
  <si>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</si>
  <si>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</si>
  <si>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</si>
  <si>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</si>
  <si>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</si>
  <si>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</si>
  <si>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</si>
  <si>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</si>
  <si>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</si>
  <si>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</si>
  <si>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</si>
  <si>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</si>
  <si>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</si>
  <si>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</si>
  <si>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</si>
  <si>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</si>
  <si>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</si>
  <si>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</si>
  <si>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</si>
  <si>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</si>
  <si>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</si>
  <si>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</si>
  <si>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</si>
  <si>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</si>
  <si>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</si>
  <si>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</si>
  <si>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</si>
  <si>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</si>
  <si>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</si>
  <si>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</si>
  <si>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</si>
  <si>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</si>
  <si>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</si>
  <si>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</si>
  <si>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</si>
  <si>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</si>
  <si>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</si>
  <si>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</si>
  <si>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</si>
  <si>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</si>
  <si>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</si>
  <si>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</si>
  <si>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</si>
  <si>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</si>
  <si>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</si>
  <si>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</si>
  <si>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</si>
  <si>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</si>
  <si>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</si>
  <si>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</si>
  <si>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</si>
  <si>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</si>
  <si>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</si>
  <si>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</si>
  <si>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</si>
  <si>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</si>
  <si>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</si>
  <si>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</si>
  <si>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</si>
  <si>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</si>
  <si>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</si>
  <si>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</si>
  <si>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</si>
  <si>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</si>
  <si>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</si>
  <si>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</si>
  <si>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</si>
  <si>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</si>
  <si>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</si>
  <si>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</si>
  <si>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</si>
  <si>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</si>
  <si>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</si>
  <si>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</si>
  <si>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</si>
  <si>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</si>
  <si>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</si>
  <si>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</si>
  <si>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</si>
  <si>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</si>
  <si>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</si>
  <si>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</si>
  <si>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</si>
  <si>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</si>
  <si>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</si>
  <si>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</si>
  <si>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</si>
  <si>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</si>
  <si>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</si>
  <si>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</si>
  <si>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</si>
  <si>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</si>
  <si>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</si>
  <si>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</si>
  <si>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</si>
  <si>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</si>
  <si>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</si>
  <si>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</si>
  <si>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</si>
  <si>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</si>
  <si>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</si>
  <si>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</si>
  <si>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</si>
  <si>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</si>
  <si>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</si>
  <si>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</si>
  <si>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</si>
  <si>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</si>
  <si>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</si>
  <si>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</si>
  <si>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</si>
  <si>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</si>
  <si>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</si>
  <si>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</si>
  <si>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</si>
  <si>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</si>
  <si>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</si>
  <si>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</si>
  <si>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</si>
  <si>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</si>
  <si>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</si>
  <si>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</si>
  <si>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</si>
  <si>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</si>
  <si>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</si>
  <si>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</si>
  <si>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</si>
  <si>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</si>
  <si>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</si>
  <si>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</si>
  <si>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</si>
  <si>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</si>
  <si>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</si>
  <si>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</si>
  <si>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</si>
  <si>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</si>
  <si>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</si>
  <si>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</si>
  <si>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</si>
  <si>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</si>
  <si>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</si>
  <si>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</si>
  <si>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</si>
  <si>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</si>
  <si>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</si>
  <si>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</si>
  <si>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</si>
  <si>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</si>
  <si>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</si>
  <si>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</si>
  <si>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</si>
  <si>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</si>
  <si>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</si>
  <si>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</si>
  <si>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</si>
  <si>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</si>
  <si>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</si>
  <si>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</si>
  <si>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</si>
  <si>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</si>
  <si>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</si>
  <si>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</si>
  <si>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</si>
  <si>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</si>
  <si>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</si>
  <si>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</si>
  <si>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</si>
  <si>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</si>
  <si>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</si>
  <si>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</si>
  <si>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</si>
  <si>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</si>
  <si>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</si>
  <si>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</si>
  <si>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</si>
  <si>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</si>
  <si>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</si>
  <si>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</si>
  <si>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</si>
  <si>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</si>
  <si>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</si>
  <si>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</si>
  <si>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</si>
  <si>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</si>
  <si>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</si>
  <si>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</si>
  <si>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</si>
  <si>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</si>
  <si>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</si>
  <si>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</si>
  <si>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</si>
  <si>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</si>
  <si>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</si>
  <si>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</si>
  <si>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</si>
  <si>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</si>
  <si>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</si>
  <si>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</si>
  <si>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</si>
  <si>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</si>
  <si>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</si>
  <si>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</si>
  <si>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</si>
  <si>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</si>
  <si>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</si>
  <si>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</si>
  <si>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</si>
  <si>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</si>
  <si>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</si>
  <si>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</si>
  <si>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</si>
  <si>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</si>
  <si>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</si>
  <si>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</si>
  <si>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</si>
  <si>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</si>
  <si>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</si>
  <si>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</si>
  <si>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</si>
  <si>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</si>
  <si>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</si>
  <si>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</si>
  <si>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</si>
  <si>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</si>
  <si>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</si>
  <si>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</si>
  <si>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</si>
  <si>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</si>
  <si>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</si>
  <si>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</si>
  <si>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</si>
  <si>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</si>
  <si>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</si>
  <si>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</si>
  <si>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</si>
  <si>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</si>
  <si>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</si>
  <si>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</si>
  <si>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</si>
  <si>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</si>
  <si>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</si>
  <si>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</si>
  <si>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</si>
  <si>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</si>
  <si>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</si>
  <si>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</si>
  <si>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</si>
  <si>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</si>
  <si>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</si>
  <si>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</si>
  <si>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</si>
  <si>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</si>
  <si>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</si>
  <si>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</si>
  <si>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</si>
  <si>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</si>
  <si>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</si>
  <si>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</si>
  <si>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</si>
  <si>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</si>
  <si>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</si>
  <si>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</si>
  <si>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</si>
  <si>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</si>
  <si>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</si>
  <si>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</si>
  <si>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</si>
  <si>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</si>
  <si>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</si>
  <si>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</si>
  <si>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</si>
  <si>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</si>
  <si>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</si>
  <si>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</si>
  <si>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</si>
  <si>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</si>
  <si>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</si>
  <si>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</si>
  <si>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</si>
  <si>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</si>
  <si>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</si>
  <si>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</si>
  <si>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</si>
  <si>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</si>
  <si>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</si>
  <si>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</si>
  <si>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</si>
  <si>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</si>
  <si>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</si>
  <si>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</si>
  <si>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</si>
  <si>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</si>
  <si>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</si>
  <si>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</si>
  <si>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</si>
  <si>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</si>
  <si>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</si>
  <si>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</si>
  <si>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</si>
  <si>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</si>
  <si>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</si>
  <si>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</si>
  <si>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</si>
  <si>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</si>
  <si>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</si>
  <si>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</si>
  <si>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</si>
  <si>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</si>
  <si>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</si>
  <si>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</si>
  <si>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</si>
  <si>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</si>
  <si>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</si>
  <si>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</si>
  <si>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</si>
  <si>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</si>
  <si>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</si>
  <si>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</si>
  <si>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</si>
  <si>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</si>
  <si>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</si>
  <si>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</si>
  <si>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</si>
  <si>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</si>
  <si>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</si>
  <si>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</si>
  <si>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</si>
  <si>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</si>
  <si>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</si>
  <si>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</si>
  <si>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</si>
  <si>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</si>
  <si>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</si>
  <si>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</si>
  <si>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</si>
  <si>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</si>
  <si>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</si>
  <si>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</si>
  <si>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</si>
  <si>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</si>
  <si>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</si>
  <si>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</si>
  <si>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</si>
  <si>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</si>
  <si>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</si>
  <si>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</si>
  <si>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</si>
  <si>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</si>
  <si>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</si>
  <si>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</si>
  <si>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</si>
  <si>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</si>
  <si>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</si>
  <si>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</si>
  <si>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</si>
  <si>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</si>
  <si>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</si>
  <si>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</si>
  <si>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</si>
  <si>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</si>
  <si>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</si>
  <si>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</si>
  <si>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</si>
  <si>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</si>
  <si>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</si>
  <si>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</si>
  <si>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</si>
  <si>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</si>
  <si>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</si>
  <si>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</si>
  <si>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</si>
  <si>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</si>
  <si>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</si>
  <si>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</si>
  <si>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</si>
  <si>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</si>
  <si>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</si>
  <si>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</si>
  <si>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</si>
  <si>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</si>
  <si>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</si>
  <si>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</si>
  <si>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</si>
  <si>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</si>
  <si>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</si>
  <si>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</si>
  <si>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</si>
  <si>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</si>
  <si>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</si>
  <si>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</si>
  <si>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</si>
  <si>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</si>
  <si>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</si>
  <si>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</si>
  <si>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</si>
  <si>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</si>
  <si>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</si>
  <si>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</si>
  <si>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</si>
  <si>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</si>
  <si>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</si>
  <si>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</si>
  <si>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</si>
  <si>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</si>
  <si>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</si>
  <si>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</si>
  <si>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</si>
  <si>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</si>
  <si>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</si>
  <si>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</si>
  <si>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</si>
  <si>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</si>
  <si>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</si>
  <si>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</si>
  <si>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</si>
  <si>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</si>
  <si>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</si>
  <si>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</si>
  <si>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</si>
  <si>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</si>
  <si>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</si>
  <si>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</si>
  <si>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</si>
  <si>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</si>
  <si>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</si>
  <si>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</si>
  <si>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</si>
  <si>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</si>
  <si>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</si>
  <si>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</si>
  <si>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</si>
  <si>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</si>
  <si>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</si>
  <si>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</si>
  <si>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</si>
  <si>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</si>
  <si>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</si>
  <si>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</si>
  <si>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</si>
  <si>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</si>
  <si>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</si>
  <si>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</si>
  <si>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</si>
  <si>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</si>
  <si>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</si>
  <si>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</si>
  <si>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</si>
  <si>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</si>
  <si>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</si>
  <si>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</si>
  <si>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</si>
  <si>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</si>
  <si>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</si>
  <si>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</si>
  <si>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</si>
  <si>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</si>
  <si>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</si>
  <si>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</si>
  <si>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</si>
  <si>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</si>
  <si>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</si>
  <si>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</si>
  <si>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mean number of backers.</t>
    </r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</si>
  <si>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median number of backers.</t>
    </r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</si>
  <si>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minimum number of backers.</t>
    </r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</si>
  <si>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maximum number of backers.</t>
    </r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</si>
  <si>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variance of the number of backers.</t>
    </r>
  </si>
  <si>
    <r>
      <t xml:space="preserve">  </t>
    </r>
    <r>
      <rPr>
        <sz val="12"/>
        <color rgb="FF815F03"/>
        <rFont val="Menlo"/>
        <family val="2"/>
      </rPr>
      <t xml:space="preserve">* </t>
    </r>
    <r>
      <rPr>
        <sz val="12"/>
        <color rgb="FF000000"/>
        <rFont val="Menlo"/>
        <family val="2"/>
      </rPr>
      <t>The standard deviation of the number of backers.</t>
    </r>
  </si>
  <si>
    <t>RESULTS FOR FAILED CAMPAIGNS</t>
  </si>
  <si>
    <t>RESULTS FOR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</si>
</sst>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Menlo"/>
      <family val="2"/>
    </font>
    <font>
      <b/>
      <sz val="12"/>
      <color rgb="FF000000"/>
      <name val="Menlo"/>
      <family val="2"/>
    </font>
    <font>
      <b/>
      <sz val="12"/>
      <color theme="1"/>
      <name val="Calibri"/>
      <family val="2"/>
      <scheme val="minor"/>
    </font>
    <font>
      <sz val="12"/>
      <color rgb="FF0A0101"/>
      <name val="Helvetica Neue"/>
      <family val="2"/>
    </font>
    <font>
      <b/>
      <sz val="11"/>
      <color theme="1"/>
      <name val="Calibri"/>
      <family val="2"/>
      <scheme val="minor"/>
    </font>
    <font>
      <sz val="12"/>
      <color rgb="FF815F03"/>
      <name val="Menlo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6" fillId="3" borderId="0" xfId="0" applyFont="1" applyFill="1" applyAlignment="1">
      <alignment horizontal="center"/>
    </xf>
    <xf numFmtId="0" fontId="5" fillId="2" borderId="0" xfId="0" applyNumberFormat="1" applyFont="1" applyFill="1" applyAlignment="1"/>
    <xf numFmtId="2" fontId="5" fillId="2" borderId="0" xfId="0" applyNumberFormat="1" applyFont="1" applyFill="1" applyAlignment="1"/>
    <xf numFmtId="0" fontId="5" fillId="2" borderId="0" xfId="0" applyFont="1" applyFill="1" applyAlignment="1"/>
    <xf numFmtId="14" fontId="5" fillId="2" borderId="0" xfId="0" applyNumberFormat="1" applyFont="1" applyFill="1" applyAlignment="1"/>
    <xf numFmtId="0" fontId="2" fillId="0" borderId="0" xfId="0" applyFont="1" applyAlignment="1"/>
    <xf numFmtId="0" fontId="2" fillId="0" borderId="0" xfId="1" applyNumberFormat="1" applyFont="1" applyAlignment="1"/>
    <xf numFmtId="2" fontId="2" fillId="0" borderId="0" xfId="0" applyNumberFormat="1" applyFont="1" applyAlignment="1"/>
    <xf numFmtId="14" fontId="7" fillId="0" borderId="0" xfId="0" applyNumberFormat="1" applyFont="1" applyAlignment="1"/>
    <xf numFmtId="14" fontId="2" fillId="0" borderId="0" xfId="0" applyNumberFormat="1" applyFont="1" applyAlignment="1"/>
    <xf numFmtId="0" fontId="2" fillId="0" borderId="0" xfId="0" applyNumberFormat="1" applyFont="1" applyAlignment="1"/>
    <xf numFmtId="0" fontId="1" fillId="0" borderId="0" xfId="0" applyFont="1" applyAlignment="1"/>
    <xf numFmtId="0" fontId="4" fillId="0" borderId="1" xfId="0" applyFont="1" applyBorder="1"/>
    <xf numFmtId="0" fontId="0" fillId="0" borderId="1" xfId="0" applyBorder="1"/>
    <xf numFmtId="9" fontId="0" fillId="0" borderId="1" xfId="1" applyFont="1" applyBorder="1"/>
    <xf numFmtId="0" fontId="5" fillId="4" borderId="1" xfId="0" applyFont="1" applyFill="1" applyBorder="1" applyAlignment="1">
      <alignment vertical="center"/>
    </xf>
    <xf numFmtId="1" fontId="0" fillId="0" borderId="0" xfId="0" applyNumberFormat="1"/>
    <xf numFmtId="0" fontId="8" fillId="5" borderId="0" xfId="0" applyFont="1" applyFill="1"/>
    <xf numFmtId="0" fontId="0" fillId="5" borderId="0" xfId="0" applyFill="1"/>
    <xf numFmtId="0" fontId="6" fillId="6" borderId="0" xfId="0" applyFont="1" applyFill="1" applyAlignment="1"/>
    <xf numFmtId="0" fontId="0" fillId="6" borderId="0" xfId="0" applyFill="1"/>
  </cellXfs>
  <cellStyles count="2">
    <cellStyle name="Normal" xfId="0" builtinId="0"/>
    <cellStyle name="Percent" xfId="1" builtinId="5"/>
  </cellStyles>
  <dxfs count="12">
    <dxf>
      <fill>
        <patternFill>
          <bgColor rgb="FFFFE699"/>
        </patternFill>
      </fill>
    </dxf>
    <dxf>
      <fill>
        <patternFill>
          <bgColor rgb="FFFFD400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rgb="FFFFE699"/>
        </patternFill>
      </fill>
    </dxf>
    <dxf>
      <fill>
        <patternFill>
          <bgColor rgb="FFFFD400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rgb="FFFFE699"/>
        </patternFill>
      </fill>
    </dxf>
    <dxf>
      <fill>
        <patternFill>
          <bgColor rgb="FFFFD400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</dxfs>
  <tableStyles count="0" defaultTableStyle="TableStyleMedium2" defaultPivotStyle="PivotStyleLight16"/>
  <colors>
    <mruColors>
      <color rgb="FFAB1500"/>
      <color rgb="FFFFE699"/>
      <color rgb="FFFFD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 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7F-F04C-AB61-7B94FE0358A0}"/>
            </c:ext>
          </c:extLst>
        </c:ser>
        <c:ser>
          <c:idx val="1"/>
          <c:order val="1"/>
          <c:tx>
            <c:strRef>
              <c:f>'Category Stats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5B-0448-9ACB-8BC23CF13126}"/>
            </c:ext>
          </c:extLst>
        </c:ser>
        <c:ser>
          <c:idx val="2"/>
          <c:order val="2"/>
          <c:tx>
            <c:strRef>
              <c:f>'Category Stats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A5B-0448-9ACB-8BC23CF13126}"/>
            </c:ext>
          </c:extLst>
        </c:ser>
        <c:ser>
          <c:idx val="3"/>
          <c:order val="3"/>
          <c:tx>
            <c:strRef>
              <c:f>'Category Stats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 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5B-0448-9ACB-8BC23CF1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220992"/>
        <c:axId val="1650109520"/>
      </c:barChart>
      <c:catAx>
        <c:axId val="16502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09520"/>
        <c:crosses val="autoZero"/>
        <c:auto val="1"/>
        <c:lblAlgn val="ctr"/>
        <c:lblOffset val="100"/>
        <c:noMultiLvlLbl val="0"/>
      </c:catAx>
      <c:valAx>
        <c:axId val="16501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2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Stats'!$B$6:$B$24</c:f>
              <c:numCache>
                <c:formatCode>General</c:formatCode>
                <c:ptCount val="18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85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4-3B40-A0A6-12490C72EFB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Stats'!$C$6:$C$24</c:f>
              <c:numCache>
                <c:formatCode>General</c:formatCode>
                <c:ptCount val="18"/>
                <c:pt idx="0">
                  <c:v>353</c:v>
                </c:pt>
                <c:pt idx="3">
                  <c:v>20</c:v>
                </c:pt>
                <c:pt idx="4">
                  <c:v>80</c:v>
                </c:pt>
                <c:pt idx="7">
                  <c:v>60</c:v>
                </c:pt>
                <c:pt idx="12">
                  <c:v>80</c:v>
                </c:pt>
                <c:pt idx="14">
                  <c:v>60</c:v>
                </c:pt>
                <c:pt idx="16">
                  <c:v>100</c:v>
                </c:pt>
                <c:pt idx="1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E18-9B4D-8089-B5AA0680064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Stats'!$D$6:$D$24</c:f>
              <c:numCache>
                <c:formatCode>General</c:formatCode>
                <c:ptCount val="18"/>
                <c:pt idx="4">
                  <c:v>17</c:v>
                </c:pt>
                <c:pt idx="7">
                  <c:v>20</c:v>
                </c:pt>
                <c:pt idx="13">
                  <c:v>20</c:v>
                </c:pt>
                <c:pt idx="1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E18-9B4D-8089-B5AA06800641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shorts</c:v>
                </c:pt>
                <c:pt idx="6">
                  <c:v>television</c:v>
                </c:pt>
                <c:pt idx="7">
                  <c:v>musical</c:v>
                </c:pt>
                <c:pt idx="8">
                  <c:v>electronic music</c:v>
                </c:pt>
                <c:pt idx="9">
                  <c:v>pop</c:v>
                </c:pt>
                <c:pt idx="10">
                  <c:v>classical music</c:v>
                </c:pt>
                <c:pt idx="11">
                  <c:v>metal</c:v>
                </c:pt>
                <c:pt idx="12">
                  <c:v>drama</c:v>
                </c:pt>
                <c:pt idx="13">
                  <c:v>world music</c:v>
                </c:pt>
                <c:pt idx="14">
                  <c:v>jazz</c:v>
                </c:pt>
                <c:pt idx="15">
                  <c:v>science fiction</c:v>
                </c:pt>
                <c:pt idx="16">
                  <c:v>animation</c:v>
                </c:pt>
                <c:pt idx="17">
                  <c:v>faith</c:v>
                </c:pt>
              </c:strCache>
            </c:strRef>
          </c:cat>
          <c:val>
            <c:numRef>
              <c:f>'Subcategory Stats'!$E$6:$E$24</c:f>
              <c:numCache>
                <c:formatCode>General</c:formatCode>
                <c:ptCount val="18"/>
                <c:pt idx="0">
                  <c:v>19</c:v>
                </c:pt>
                <c:pt idx="4">
                  <c:v>5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E18-9B4D-8089-B5AA0680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112976"/>
        <c:axId val="1594105120"/>
      </c:barChart>
      <c:catAx>
        <c:axId val="15941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05120"/>
        <c:crosses val="autoZero"/>
        <c:auto val="1"/>
        <c:lblAlgn val="ctr"/>
        <c:lblOffset val="100"/>
        <c:noMultiLvlLbl val="0"/>
      </c:catAx>
      <c:valAx>
        <c:axId val="15941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5-8640-BBB4-72825B611088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585-384B-BF5C-8E1AB63F2744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585-384B-BF5C-8E1AB63F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592992"/>
        <c:axId val="1678142880"/>
      </c:lineChart>
      <c:catAx>
        <c:axId val="16685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42880"/>
        <c:crosses val="autoZero"/>
        <c:auto val="1"/>
        <c:lblAlgn val="ctr"/>
        <c:lblOffset val="100"/>
        <c:noMultiLvlLbl val="0"/>
      </c:catAx>
      <c:valAx>
        <c:axId val="16781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</a:t>
            </a:r>
          </a:p>
          <a:p>
            <a:pPr>
              <a:defRPr/>
            </a:pP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F-CD45-BA01-8AD5C2B59481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AF-CD45-BA01-8AD5C2B59481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AF-CD45-BA01-8AD5C2B5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091647"/>
        <c:axId val="563943647"/>
      </c:lineChart>
      <c:catAx>
        <c:axId val="564091647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3647"/>
        <c:crosses val="autoZero"/>
        <c:auto val="1"/>
        <c:lblAlgn val="ctr"/>
        <c:lblOffset val="100"/>
        <c:noMultiLvlLbl val="0"/>
      </c:catAx>
      <c:valAx>
        <c:axId val="5639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91647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solidFill>
            <a:srgbClr val="FFFF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backers_count - success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0" i="0" u="none" strike="noStrike" kern="1200" spc="7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600" b="0" i="0" u="none" strike="noStrike" kern="1200" cap="none" spc="70" normalizeH="0" baseline="0" noProof="0">
              <a:ln>
                <a:noFill/>
              </a:ln>
              <a:solidFill>
                <a:sysClr val="windowText" lastClr="000000">
                  <a:lumMod val="50000"/>
                  <a:lumOff val="50000"/>
                </a:sysClr>
              </a:solidFill>
              <a:effectLst/>
              <a:uLnTx/>
              <a:uFillTx/>
              <a:latin typeface="Calibri" panose="020F0502020204030204"/>
            </a:rPr>
            <a:t>backers_count - success</a:t>
          </a:r>
        </a:p>
      </cx:txPr>
    </cx:title>
    <cx:plotArea>
      <cx:plotAreaRegion>
        <cx:series layoutId="boxWhisker" uniqueId="{3CB153C6-3813-2D45-A9BB-7B224CE34C8F}">
          <cx:tx>
            <cx:txData>
              <cx:f>_xlchart.v1.1</cx:f>
              <cx:v>backers_count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_xlchart.v1.15</cx:f>
      </cx:numDim>
    </cx:data>
  </cx:chartData>
  <cx:chart>
    <cx:title pos="t" align="ctr" overlay="0">
      <cx:tx>
        <cx:txData>
          <cx:v>backers_count - failed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0" i="0" u="none" strike="noStrike" kern="1200" spc="7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600" b="0" i="0" u="none" strike="noStrike" kern="1200" cap="none" spc="70" normalizeH="0" baseline="0" noProof="0">
              <a:ln>
                <a:noFill/>
              </a:ln>
              <a:solidFill>
                <a:sysClr val="windowText" lastClr="000000">
                  <a:lumMod val="50000"/>
                  <a:lumOff val="50000"/>
                </a:sysClr>
              </a:solidFill>
              <a:effectLst/>
              <a:uLnTx/>
              <a:uFillTx/>
              <a:latin typeface="Calibri" panose="020F0502020204030204"/>
            </a:rPr>
            <a:t>backers_count - failed</a:t>
          </a:r>
        </a:p>
      </cx:txPr>
    </cx:title>
    <cx:plotArea>
      <cx:plotAreaRegion>
        <cx:series layoutId="boxWhisker" uniqueId="{B98FDD58-32D2-554B-ADEC-9CA3622B891B}">
          <cx:tx>
            <cx:txData>
              <cx:f>_xlchart.v1.14</cx:f>
              <cx:v>backers_count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44450</xdr:rowOff>
    </xdr:from>
    <xdr:to>
      <xdr:col>13</xdr:col>
      <xdr:colOff>527050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C15B7-EE1F-1548-8FDE-210B9FDF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</xdr:row>
      <xdr:rowOff>152400</xdr:rowOff>
    </xdr:from>
    <xdr:to>
      <xdr:col>22</xdr:col>
      <xdr:colOff>63500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FF130-FB24-934F-9926-222090FA9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5</xdr:row>
      <xdr:rowOff>44450</xdr:rowOff>
    </xdr:from>
    <xdr:to>
      <xdr:col>19</xdr:col>
      <xdr:colOff>342900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F77F2-F266-934F-B190-D8EF5401B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88900</xdr:rowOff>
    </xdr:from>
    <xdr:to>
      <xdr:col>6</xdr:col>
      <xdr:colOff>1397000</xdr:colOff>
      <xdr:row>50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7B8AE-E578-C94E-B48A-FD77365FB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2209</xdr:row>
      <xdr:rowOff>76200</xdr:rowOff>
    </xdr:from>
    <xdr:to>
      <xdr:col>2</xdr:col>
      <xdr:colOff>2171700</xdr:colOff>
      <xdr:row>2233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241416-D854-E349-B582-07BF68C8C7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8741800"/>
              <a:ext cx="8382000" cy="463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2209</xdr:row>
      <xdr:rowOff>0</xdr:rowOff>
    </xdr:from>
    <xdr:to>
      <xdr:col>10</xdr:col>
      <xdr:colOff>76200</xdr:colOff>
      <xdr:row>2233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A10AD42-B158-FD45-A780-DC64291D6B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96600" y="448665600"/>
              <a:ext cx="8382000" cy="463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7.965156481485" createdVersion="7" refreshedVersion="7" minRefreshableVersion="3" recordCount="4114" xr:uid="{B1A58AC5-0FAC-3A4E-8714-D6EDBB870FF8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8.046601041664" createdVersion="7" refreshedVersion="7" minRefreshableVersion="3" recordCount="4114" xr:uid="{0A885BC9-6029-8A4F-84DC-B55C3D483E4A}">
  <cacheSource type="worksheet">
    <worksheetSource ref="A1:T4115" sheet="Full Table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s v="US"/>
    <s v="USD"/>
    <n v="1437620400"/>
    <n v="1434931811"/>
    <b v="0"/>
    <x v="0"/>
    <b v="1"/>
    <s v="film &amp; video/television"/>
    <n v="137"/>
    <n v="63.92"/>
    <x v="0"/>
    <x v="0"/>
    <x v="0"/>
    <d v="2015-07-23T03:00:00"/>
  </r>
  <r>
    <x v="1"/>
    <x v="1"/>
    <x v="1"/>
    <n v="10275"/>
    <n v="14653"/>
    <x v="0"/>
    <s v="US"/>
    <s v="USD"/>
    <n v="1488464683"/>
    <n v="1485872683"/>
    <b v="0"/>
    <x v="1"/>
    <b v="1"/>
    <s v="film &amp; video/television"/>
    <n v="143"/>
    <n v="185.48"/>
    <x v="0"/>
    <x v="0"/>
    <x v="1"/>
    <d v="2017-03-02T14:24:43"/>
  </r>
  <r>
    <x v="2"/>
    <x v="2"/>
    <x v="2"/>
    <n v="500"/>
    <n v="525"/>
    <x v="0"/>
    <s v="GB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x v="3"/>
    <x v="3"/>
    <x v="3"/>
    <n v="10000"/>
    <n v="10390"/>
    <x v="0"/>
    <s v="US"/>
    <s v="USD"/>
    <n v="1407414107"/>
    <n v="1404822107"/>
    <b v="0"/>
    <x v="3"/>
    <b v="1"/>
    <s v="film &amp; video/television"/>
    <n v="104"/>
    <n v="69.27"/>
    <x v="0"/>
    <x v="0"/>
    <x v="3"/>
    <d v="2014-08-07T12:21:47"/>
  </r>
  <r>
    <x v="4"/>
    <x v="4"/>
    <x v="4"/>
    <n v="44000"/>
    <n v="54116.28"/>
    <x v="0"/>
    <s v="US"/>
    <s v="USD"/>
    <n v="1450555279"/>
    <n v="1447963279"/>
    <b v="0"/>
    <x v="4"/>
    <b v="1"/>
    <s v="film &amp; video/television"/>
    <n v="123"/>
    <n v="190.55"/>
    <x v="0"/>
    <x v="0"/>
    <x v="4"/>
    <d v="2015-12-19T20:01:19"/>
  </r>
  <r>
    <x v="5"/>
    <x v="5"/>
    <x v="5"/>
    <n v="3999"/>
    <n v="4390"/>
    <x v="0"/>
    <s v="US"/>
    <s v="USD"/>
    <n v="1469770500"/>
    <n v="1468362207"/>
    <b v="0"/>
    <x v="5"/>
    <b v="1"/>
    <s v="film &amp; video/television"/>
    <n v="110"/>
    <n v="93.4"/>
    <x v="0"/>
    <x v="0"/>
    <x v="5"/>
    <d v="2016-07-29T05:35:00"/>
  </r>
  <r>
    <x v="6"/>
    <x v="6"/>
    <x v="6"/>
    <n v="8000"/>
    <n v="8519"/>
    <x v="0"/>
    <s v="US"/>
    <s v="USD"/>
    <n v="1402710250"/>
    <n v="1401846250"/>
    <b v="0"/>
    <x v="6"/>
    <b v="1"/>
    <s v="film &amp; video/television"/>
    <n v="107"/>
    <n v="146.88"/>
    <x v="0"/>
    <x v="0"/>
    <x v="6"/>
    <d v="2014-06-14T01:44:10"/>
  </r>
  <r>
    <x v="7"/>
    <x v="7"/>
    <x v="7"/>
    <n v="9000"/>
    <n v="9110"/>
    <x v="0"/>
    <s v="US"/>
    <s v="USD"/>
    <n v="1467680867"/>
    <n v="1464224867"/>
    <b v="0"/>
    <x v="7"/>
    <b v="1"/>
    <s v="film &amp; video/television"/>
    <n v="102"/>
    <n v="159.82"/>
    <x v="0"/>
    <x v="0"/>
    <x v="7"/>
    <d v="2016-07-05T01:07:47"/>
  </r>
  <r>
    <x v="8"/>
    <x v="8"/>
    <x v="8"/>
    <n v="3500"/>
    <n v="3501.52"/>
    <x v="0"/>
    <s v="US"/>
    <s v="USD"/>
    <n v="1460754000"/>
    <n v="1460155212"/>
    <b v="0"/>
    <x v="8"/>
    <b v="1"/>
    <s v="film &amp; video/television"/>
    <n v="101"/>
    <n v="291.79000000000002"/>
    <x v="0"/>
    <x v="0"/>
    <x v="8"/>
    <d v="2016-04-15T21:00:00"/>
  </r>
  <r>
    <x v="9"/>
    <x v="9"/>
    <x v="9"/>
    <n v="500"/>
    <n v="629.99"/>
    <x v="0"/>
    <s v="US"/>
    <s v="USD"/>
    <n v="1460860144"/>
    <n v="1458268144"/>
    <b v="0"/>
    <x v="9"/>
    <b v="1"/>
    <s v="film &amp; video/television"/>
    <n v="126"/>
    <n v="31.5"/>
    <x v="0"/>
    <x v="0"/>
    <x v="9"/>
    <d v="2016-04-17T02:29:04"/>
  </r>
  <r>
    <x v="10"/>
    <x v="10"/>
    <x v="10"/>
    <n v="3000"/>
    <n v="3015"/>
    <x v="0"/>
    <s v="US"/>
    <s v="USD"/>
    <n v="1403660279"/>
    <n v="1400636279"/>
    <b v="0"/>
    <x v="10"/>
    <b v="1"/>
    <s v="film &amp; video/television"/>
    <n v="101"/>
    <n v="158.68"/>
    <x v="0"/>
    <x v="0"/>
    <x v="10"/>
    <d v="2014-06-25T01:37:59"/>
  </r>
  <r>
    <x v="11"/>
    <x v="11"/>
    <x v="11"/>
    <n v="5000"/>
    <n v="6025"/>
    <x v="0"/>
    <s v="US"/>
    <s v="USD"/>
    <n v="1471834800"/>
    <n v="1469126462"/>
    <b v="0"/>
    <x v="11"/>
    <b v="1"/>
    <s v="film &amp; video/television"/>
    <n v="121"/>
    <n v="80.33"/>
    <x v="0"/>
    <x v="0"/>
    <x v="11"/>
    <d v="2016-08-22T03:00:00"/>
  </r>
  <r>
    <x v="12"/>
    <x v="12"/>
    <x v="12"/>
    <n v="30000"/>
    <n v="49588"/>
    <x v="0"/>
    <s v="US"/>
    <s v="USD"/>
    <n v="1405479600"/>
    <n v="1401642425"/>
    <b v="0"/>
    <x v="12"/>
    <b v="1"/>
    <s v="film &amp; video/television"/>
    <n v="166"/>
    <n v="59.96"/>
    <x v="0"/>
    <x v="0"/>
    <x v="12"/>
    <d v="2014-07-16T03:00:00"/>
  </r>
  <r>
    <x v="13"/>
    <x v="13"/>
    <x v="13"/>
    <n v="3500"/>
    <n v="5599"/>
    <x v="0"/>
    <s v="US"/>
    <s v="USD"/>
    <n v="1466713620"/>
    <n v="1463588109"/>
    <b v="0"/>
    <x v="13"/>
    <b v="1"/>
    <s v="film &amp; video/television"/>
    <n v="160"/>
    <n v="109.78"/>
    <x v="0"/>
    <x v="0"/>
    <x v="13"/>
    <d v="2016-06-23T20:27:00"/>
  </r>
  <r>
    <x v="14"/>
    <x v="14"/>
    <x v="14"/>
    <n v="6000"/>
    <n v="6056"/>
    <x v="0"/>
    <s v="AU"/>
    <s v="AUD"/>
    <n v="1405259940"/>
    <n v="1403051888"/>
    <b v="0"/>
    <x v="14"/>
    <b v="1"/>
    <s v="film &amp; video/television"/>
    <n v="101"/>
    <n v="147.71"/>
    <x v="0"/>
    <x v="0"/>
    <x v="14"/>
    <d v="2014-07-13T13:59:00"/>
  </r>
  <r>
    <x v="15"/>
    <x v="15"/>
    <x v="15"/>
    <n v="2000"/>
    <n v="2132"/>
    <x v="0"/>
    <s v="ES"/>
    <s v="EUR"/>
    <n v="1443384840"/>
    <n v="1441790658"/>
    <b v="0"/>
    <x v="15"/>
    <b v="1"/>
    <s v="film &amp; video/television"/>
    <n v="107"/>
    <n v="21.76"/>
    <x v="0"/>
    <x v="0"/>
    <x v="15"/>
    <d v="2015-09-27T20:14:00"/>
  </r>
  <r>
    <x v="16"/>
    <x v="16"/>
    <x v="16"/>
    <n v="12000"/>
    <n v="12029"/>
    <x v="0"/>
    <s v="US"/>
    <s v="USD"/>
    <n v="1402896600"/>
    <n v="1398971211"/>
    <b v="0"/>
    <x v="16"/>
    <b v="1"/>
    <s v="film &amp; video/television"/>
    <n v="101"/>
    <n v="171.84"/>
    <x v="0"/>
    <x v="0"/>
    <x v="16"/>
    <d v="2014-06-16T05:30:00"/>
  </r>
  <r>
    <x v="17"/>
    <x v="17"/>
    <x v="17"/>
    <n v="1500"/>
    <n v="1510"/>
    <x v="0"/>
    <s v="GB"/>
    <s v="GBP"/>
    <n v="1415126022"/>
    <n v="1412530422"/>
    <b v="0"/>
    <x v="17"/>
    <b v="1"/>
    <s v="film &amp; video/television"/>
    <n v="101"/>
    <n v="41.94"/>
    <x v="0"/>
    <x v="0"/>
    <x v="17"/>
    <d v="2014-11-04T18:33:42"/>
  </r>
  <r>
    <x v="18"/>
    <x v="18"/>
    <x v="18"/>
    <n v="30000"/>
    <n v="31896.33"/>
    <x v="0"/>
    <s v="US"/>
    <s v="USD"/>
    <n v="1410958856"/>
    <n v="1408366856"/>
    <b v="0"/>
    <x v="18"/>
    <b v="1"/>
    <s v="film &amp; video/television"/>
    <n v="107"/>
    <n v="93.26"/>
    <x v="0"/>
    <x v="0"/>
    <x v="18"/>
    <d v="2014-09-17T13:00:56"/>
  </r>
  <r>
    <x v="19"/>
    <x v="19"/>
    <x v="19"/>
    <n v="850"/>
    <n v="1235"/>
    <x v="0"/>
    <s v="US"/>
    <s v="USD"/>
    <n v="1437420934"/>
    <n v="1434828934"/>
    <b v="0"/>
    <x v="19"/>
    <b v="1"/>
    <s v="film &amp; video/television"/>
    <n v="146"/>
    <n v="56.14"/>
    <x v="0"/>
    <x v="0"/>
    <x v="19"/>
    <d v="2015-07-20T19:35:34"/>
  </r>
  <r>
    <x v="20"/>
    <x v="20"/>
    <x v="20"/>
    <n v="2000"/>
    <n v="2004"/>
    <x v="0"/>
    <s v="US"/>
    <s v="USD"/>
    <n v="1442167912"/>
    <n v="1436983912"/>
    <b v="0"/>
    <x v="20"/>
    <b v="1"/>
    <s v="film &amp; video/television"/>
    <n v="101"/>
    <n v="80.16"/>
    <x v="0"/>
    <x v="0"/>
    <x v="20"/>
    <d v="2015-09-13T18:11:52"/>
  </r>
  <r>
    <x v="21"/>
    <x v="21"/>
    <x v="21"/>
    <n v="18500"/>
    <n v="20190"/>
    <x v="0"/>
    <s v="US"/>
    <s v="USD"/>
    <n v="1411743789"/>
    <n v="1409151789"/>
    <b v="0"/>
    <x v="21"/>
    <b v="1"/>
    <s v="film &amp; video/television"/>
    <n v="110"/>
    <n v="199.9"/>
    <x v="0"/>
    <x v="0"/>
    <x v="21"/>
    <d v="2014-09-26T15:03:09"/>
  </r>
  <r>
    <x v="22"/>
    <x v="22"/>
    <x v="22"/>
    <n v="350"/>
    <n v="410"/>
    <x v="0"/>
    <s v="US"/>
    <s v="USD"/>
    <n v="1420099140"/>
    <n v="1418766740"/>
    <b v="0"/>
    <x v="22"/>
    <b v="1"/>
    <s v="film &amp; video/television"/>
    <n v="118"/>
    <n v="51.25"/>
    <x v="0"/>
    <x v="0"/>
    <x v="22"/>
    <d v="2015-01-01T07:59:00"/>
  </r>
  <r>
    <x v="23"/>
    <x v="23"/>
    <x v="23"/>
    <n v="2000"/>
    <n v="2370"/>
    <x v="0"/>
    <s v="US"/>
    <s v="USD"/>
    <n v="1430407200"/>
    <n v="1428086501"/>
    <b v="0"/>
    <x v="23"/>
    <b v="1"/>
    <s v="film &amp; video/television"/>
    <n v="119"/>
    <n v="103.04"/>
    <x v="0"/>
    <x v="0"/>
    <x v="23"/>
    <d v="2015-04-30T15:20:00"/>
  </r>
  <r>
    <x v="24"/>
    <x v="24"/>
    <x v="24"/>
    <n v="35000"/>
    <n v="38082.69"/>
    <x v="0"/>
    <s v="US"/>
    <s v="USD"/>
    <n v="1442345940"/>
    <n v="1439494863"/>
    <b v="0"/>
    <x v="24"/>
    <b v="1"/>
    <s v="film &amp; video/television"/>
    <n v="109"/>
    <n v="66.349999999999994"/>
    <x v="0"/>
    <x v="0"/>
    <x v="24"/>
    <d v="2015-09-15T19:39:00"/>
  </r>
  <r>
    <x v="25"/>
    <x v="25"/>
    <x v="25"/>
    <n v="600"/>
    <n v="800"/>
    <x v="0"/>
    <s v="US"/>
    <s v="USD"/>
    <n v="1452299761"/>
    <n v="1447115761"/>
    <b v="0"/>
    <x v="25"/>
    <b v="1"/>
    <s v="film &amp; video/television"/>
    <n v="134"/>
    <n v="57.14"/>
    <x v="0"/>
    <x v="0"/>
    <x v="25"/>
    <d v="2016-01-09T00:36:01"/>
  </r>
  <r>
    <x v="26"/>
    <x v="26"/>
    <x v="26"/>
    <n v="1250"/>
    <n v="1940"/>
    <x v="0"/>
    <s v="US"/>
    <s v="USD"/>
    <n v="1408278144"/>
    <n v="1404822144"/>
    <b v="0"/>
    <x v="10"/>
    <b v="1"/>
    <s v="film &amp; video/television"/>
    <n v="156"/>
    <n v="102.11"/>
    <x v="0"/>
    <x v="0"/>
    <x v="26"/>
    <d v="2014-08-17T12:22:24"/>
  </r>
  <r>
    <x v="27"/>
    <x v="27"/>
    <x v="27"/>
    <n v="20000"/>
    <n v="22345"/>
    <x v="0"/>
    <s v="NZ"/>
    <s v="NZD"/>
    <n v="1416113833"/>
    <n v="1413518233"/>
    <b v="0"/>
    <x v="3"/>
    <b v="1"/>
    <s v="film &amp; video/television"/>
    <n v="112"/>
    <n v="148.97"/>
    <x v="0"/>
    <x v="0"/>
    <x v="27"/>
    <d v="2014-11-16T04:57:13"/>
  </r>
  <r>
    <x v="28"/>
    <x v="28"/>
    <x v="28"/>
    <n v="12000"/>
    <n v="12042"/>
    <x v="0"/>
    <s v="US"/>
    <s v="USD"/>
    <n v="1450307284"/>
    <n v="1447715284"/>
    <b v="0"/>
    <x v="26"/>
    <b v="1"/>
    <s v="film &amp; video/television"/>
    <n v="101"/>
    <n v="169.61"/>
    <x v="0"/>
    <x v="0"/>
    <x v="28"/>
    <d v="2015-12-16T23:08:04"/>
  </r>
  <r>
    <x v="29"/>
    <x v="29"/>
    <x v="29"/>
    <n v="3000"/>
    <n v="3700"/>
    <x v="0"/>
    <s v="GB"/>
    <s v="GBP"/>
    <n v="1406045368"/>
    <n v="1403453368"/>
    <b v="0"/>
    <x v="27"/>
    <b v="1"/>
    <s v="film &amp; video/television"/>
    <n v="124"/>
    <n v="31.62"/>
    <x v="0"/>
    <x v="0"/>
    <x v="29"/>
    <d v="2014-07-22T16:09:28"/>
  </r>
  <r>
    <x v="30"/>
    <x v="30"/>
    <x v="30"/>
    <n v="4000"/>
    <n v="4051.99"/>
    <x v="0"/>
    <s v="US"/>
    <s v="USD"/>
    <n v="1408604515"/>
    <n v="1406012515"/>
    <b v="0"/>
    <x v="28"/>
    <b v="1"/>
    <s v="film &amp; video/television"/>
    <n v="102"/>
    <n v="76.45"/>
    <x v="0"/>
    <x v="0"/>
    <x v="30"/>
    <d v="2014-08-21T07:01:55"/>
  </r>
  <r>
    <x v="31"/>
    <x v="31"/>
    <x v="31"/>
    <n v="13"/>
    <n v="13"/>
    <x v="0"/>
    <s v="US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x v="32"/>
    <x v="32"/>
    <x v="32"/>
    <n v="28450"/>
    <n v="28520"/>
    <x v="0"/>
    <s v="US"/>
    <s v="USD"/>
    <n v="1463111940"/>
    <n v="1459523017"/>
    <b v="0"/>
    <x v="30"/>
    <b v="1"/>
    <s v="film &amp; video/television"/>
    <n v="101"/>
    <n v="320.45"/>
    <x v="0"/>
    <x v="0"/>
    <x v="32"/>
    <d v="2016-05-13T03:59:00"/>
  </r>
  <r>
    <x v="33"/>
    <x v="33"/>
    <x v="33"/>
    <n v="5250"/>
    <n v="5360"/>
    <x v="0"/>
    <s v="US"/>
    <s v="USD"/>
    <n v="1447001501"/>
    <n v="1444405901"/>
    <b v="0"/>
    <x v="31"/>
    <b v="1"/>
    <s v="film &amp; video/television"/>
    <n v="103"/>
    <n v="83.75"/>
    <x v="0"/>
    <x v="0"/>
    <x v="33"/>
    <d v="2015-11-08T16:51:41"/>
  </r>
  <r>
    <x v="34"/>
    <x v="34"/>
    <x v="34"/>
    <n v="2600"/>
    <n v="3392"/>
    <x v="0"/>
    <s v="US"/>
    <s v="USD"/>
    <n v="1407224601"/>
    <n v="1405928601"/>
    <b v="0"/>
    <x v="32"/>
    <b v="1"/>
    <s v="film &amp; video/television"/>
    <n v="131"/>
    <n v="49.88"/>
    <x v="0"/>
    <x v="0"/>
    <x v="34"/>
    <d v="2014-08-05T07:43:21"/>
  </r>
  <r>
    <x v="35"/>
    <x v="35"/>
    <x v="35"/>
    <n v="1000"/>
    <n v="1665"/>
    <x v="0"/>
    <s v="US"/>
    <s v="USD"/>
    <n v="1430179200"/>
    <n v="1428130814"/>
    <b v="0"/>
    <x v="33"/>
    <b v="1"/>
    <s v="film &amp; video/television"/>
    <n v="167"/>
    <n v="59.46"/>
    <x v="0"/>
    <x v="0"/>
    <x v="35"/>
    <d v="2015-04-28T00:00:00"/>
  </r>
  <r>
    <x v="36"/>
    <x v="36"/>
    <x v="36"/>
    <n v="6000"/>
    <n v="8529"/>
    <x v="0"/>
    <s v="US"/>
    <s v="USD"/>
    <n v="1428128525"/>
    <n v="1425540125"/>
    <b v="0"/>
    <x v="34"/>
    <b v="1"/>
    <s v="film &amp; video/television"/>
    <n v="143"/>
    <n v="193.84"/>
    <x v="0"/>
    <x v="0"/>
    <x v="36"/>
    <d v="2015-04-04T06:22:05"/>
  </r>
  <r>
    <x v="37"/>
    <x v="37"/>
    <x v="37"/>
    <n v="22000"/>
    <n v="40357"/>
    <x v="0"/>
    <s v="US"/>
    <s v="USD"/>
    <n v="1425055079"/>
    <n v="1422463079"/>
    <b v="0"/>
    <x v="35"/>
    <b v="1"/>
    <s v="film &amp; video/television"/>
    <n v="184"/>
    <n v="159.51"/>
    <x v="0"/>
    <x v="0"/>
    <x v="37"/>
    <d v="2015-02-27T16:37:59"/>
  </r>
  <r>
    <x v="38"/>
    <x v="38"/>
    <x v="38"/>
    <n v="2500"/>
    <n v="2751"/>
    <x v="0"/>
    <s v="US"/>
    <s v="USD"/>
    <n v="1368235344"/>
    <n v="1365643344"/>
    <b v="0"/>
    <x v="36"/>
    <b v="1"/>
    <s v="film &amp; video/television"/>
    <n v="111"/>
    <n v="41.68"/>
    <x v="0"/>
    <x v="0"/>
    <x v="38"/>
    <d v="2013-05-11T01:22:24"/>
  </r>
  <r>
    <x v="39"/>
    <x v="39"/>
    <x v="39"/>
    <n v="25000"/>
    <n v="32745"/>
    <x v="0"/>
    <s v="GB"/>
    <s v="GBP"/>
    <n v="1401058740"/>
    <n v="1398388068"/>
    <b v="0"/>
    <x v="37"/>
    <b v="1"/>
    <s v="film &amp; video/television"/>
    <n v="131"/>
    <n v="150.9"/>
    <x v="0"/>
    <x v="0"/>
    <x v="39"/>
    <d v="2014-05-25T22:59:00"/>
  </r>
  <r>
    <x v="40"/>
    <x v="40"/>
    <x v="40"/>
    <n v="2000"/>
    <n v="2027"/>
    <x v="0"/>
    <s v="US"/>
    <s v="USD"/>
    <n v="1403150400"/>
    <n v="1401426488"/>
    <b v="0"/>
    <x v="38"/>
    <b v="1"/>
    <s v="film &amp; video/television"/>
    <n v="102"/>
    <n v="126.69"/>
    <x v="0"/>
    <x v="0"/>
    <x v="40"/>
    <d v="2014-06-19T04:00:00"/>
  </r>
  <r>
    <x v="41"/>
    <x v="41"/>
    <x v="41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x v="0"/>
    <x v="41"/>
    <d v="2014-10-05T13:39:14"/>
  </r>
  <r>
    <x v="42"/>
    <x v="42"/>
    <x v="42"/>
    <n v="14000"/>
    <n v="19860"/>
    <x v="0"/>
    <s v="US"/>
    <s v="USD"/>
    <n v="1419780026"/>
    <n v="1417188026"/>
    <b v="0"/>
    <x v="39"/>
    <b v="1"/>
    <s v="film &amp; video/television"/>
    <n v="142"/>
    <n v="117.51"/>
    <x v="0"/>
    <x v="0"/>
    <x v="42"/>
    <d v="2014-12-28T15:20:26"/>
  </r>
  <r>
    <x v="43"/>
    <x v="43"/>
    <x v="43"/>
    <n v="10000"/>
    <n v="30866"/>
    <x v="0"/>
    <s v="US"/>
    <s v="USD"/>
    <n v="1405209600"/>
    <n v="1402599486"/>
    <b v="0"/>
    <x v="40"/>
    <b v="1"/>
    <s v="film &amp; video/television"/>
    <n v="309"/>
    <n v="117.36"/>
    <x v="0"/>
    <x v="0"/>
    <x v="43"/>
    <d v="2014-07-13T00:00:00"/>
  </r>
  <r>
    <x v="44"/>
    <x v="44"/>
    <x v="44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x v="0"/>
    <x v="44"/>
    <d v="2014-10-07T02:22:17"/>
  </r>
  <r>
    <x v="45"/>
    <x v="45"/>
    <x v="45"/>
    <n v="5000"/>
    <n v="6000"/>
    <x v="0"/>
    <s v="US"/>
    <s v="USD"/>
    <n v="1461769107"/>
    <n v="1459177107"/>
    <b v="0"/>
    <x v="42"/>
    <b v="1"/>
    <s v="film &amp; video/television"/>
    <n v="120"/>
    <n v="98.36"/>
    <x v="0"/>
    <x v="0"/>
    <x v="45"/>
    <d v="2016-04-27T14:58:27"/>
  </r>
  <r>
    <x v="46"/>
    <x v="46"/>
    <x v="46"/>
    <n v="8400"/>
    <n v="8750"/>
    <x v="0"/>
    <s v="AU"/>
    <s v="AUD"/>
    <n v="1450220974"/>
    <n v="1447628974"/>
    <b v="0"/>
    <x v="43"/>
    <b v="1"/>
    <s v="film &amp; video/television"/>
    <n v="105"/>
    <n v="194.44"/>
    <x v="0"/>
    <x v="0"/>
    <x v="46"/>
    <d v="2015-12-15T23:09:34"/>
  </r>
  <r>
    <x v="47"/>
    <x v="47"/>
    <x v="47"/>
    <n v="5000"/>
    <n v="5380.55"/>
    <x v="0"/>
    <s v="US"/>
    <s v="USD"/>
    <n v="1419021607"/>
    <n v="1413834007"/>
    <b v="0"/>
    <x v="16"/>
    <b v="1"/>
    <s v="film &amp; video/television"/>
    <n v="108"/>
    <n v="76.87"/>
    <x v="0"/>
    <x v="0"/>
    <x v="47"/>
    <d v="2014-12-19T20:40:07"/>
  </r>
  <r>
    <x v="48"/>
    <x v="48"/>
    <x v="48"/>
    <n v="2000"/>
    <n v="2159"/>
    <x v="0"/>
    <s v="GB"/>
    <s v="GBP"/>
    <n v="1425211200"/>
    <n v="1422534260"/>
    <b v="0"/>
    <x v="44"/>
    <b v="1"/>
    <s v="film &amp; video/television"/>
    <n v="108"/>
    <n v="56.82"/>
    <x v="0"/>
    <x v="0"/>
    <x v="48"/>
    <d v="2015-03-01T12:00:00"/>
  </r>
  <r>
    <x v="49"/>
    <x v="49"/>
    <x v="49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x v="0"/>
    <x v="49"/>
    <d v="2015-10-24T04:14:05"/>
  </r>
  <r>
    <x v="50"/>
    <x v="50"/>
    <x v="50"/>
    <n v="600"/>
    <n v="600"/>
    <x v="0"/>
    <s v="GB"/>
    <s v="GBP"/>
    <n v="1422637200"/>
    <n v="1419271458"/>
    <b v="0"/>
    <x v="19"/>
    <b v="1"/>
    <s v="film &amp; video/television"/>
    <n v="100"/>
    <n v="27.27"/>
    <x v="0"/>
    <x v="0"/>
    <x v="50"/>
    <d v="2015-01-30T17:00:00"/>
  </r>
  <r>
    <x v="51"/>
    <x v="51"/>
    <x v="51"/>
    <n v="11000"/>
    <n v="14082"/>
    <x v="0"/>
    <s v="US"/>
    <s v="USD"/>
    <n v="1439245037"/>
    <n v="1436653037"/>
    <b v="0"/>
    <x v="46"/>
    <b v="1"/>
    <s v="film &amp; video/television"/>
    <n v="129"/>
    <n v="118.34"/>
    <x v="0"/>
    <x v="0"/>
    <x v="51"/>
    <d v="2015-08-10T22:17:17"/>
  </r>
  <r>
    <x v="52"/>
    <x v="52"/>
    <x v="52"/>
    <n v="10000"/>
    <n v="11621"/>
    <x v="0"/>
    <s v="US"/>
    <s v="USD"/>
    <n v="1405615846"/>
    <n v="1403023846"/>
    <b v="0"/>
    <x v="47"/>
    <b v="1"/>
    <s v="film &amp; video/television"/>
    <n v="117"/>
    <n v="223.48"/>
    <x v="0"/>
    <x v="0"/>
    <x v="52"/>
    <d v="2014-07-17T16:50:46"/>
  </r>
  <r>
    <x v="53"/>
    <x v="53"/>
    <x v="53"/>
    <n v="3000"/>
    <n v="3289"/>
    <x v="0"/>
    <s v="US"/>
    <s v="USD"/>
    <n v="1396648800"/>
    <n v="1395407445"/>
    <b v="0"/>
    <x v="27"/>
    <b v="1"/>
    <s v="film &amp; video/television"/>
    <n v="110"/>
    <n v="28.11"/>
    <x v="0"/>
    <x v="0"/>
    <x v="53"/>
    <d v="2014-04-04T22:00:00"/>
  </r>
  <r>
    <x v="54"/>
    <x v="54"/>
    <x v="54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x v="0"/>
    <x v="54"/>
    <d v="2015-12-25T17:07:01"/>
  </r>
  <r>
    <x v="55"/>
    <x v="55"/>
    <x v="55"/>
    <n v="8600"/>
    <n v="11090"/>
    <x v="0"/>
    <s v="US"/>
    <s v="USD"/>
    <n v="1464390916"/>
    <n v="1462576516"/>
    <b v="0"/>
    <x v="48"/>
    <b v="1"/>
    <s v="film &amp; video/television"/>
    <n v="129"/>
    <n v="128.94999999999999"/>
    <x v="0"/>
    <x v="0"/>
    <x v="55"/>
    <d v="2016-05-27T23:15:16"/>
  </r>
  <r>
    <x v="56"/>
    <x v="56"/>
    <x v="56"/>
    <n v="8000"/>
    <n v="8581"/>
    <x v="0"/>
    <s v="GB"/>
    <s v="GBP"/>
    <n v="1433779200"/>
    <n v="1432559424"/>
    <b v="0"/>
    <x v="49"/>
    <b v="1"/>
    <s v="film &amp; video/television"/>
    <n v="108"/>
    <n v="49.32"/>
    <x v="0"/>
    <x v="0"/>
    <x v="56"/>
    <d v="2015-06-08T16:00:00"/>
  </r>
  <r>
    <x v="57"/>
    <x v="57"/>
    <x v="57"/>
    <n v="15000"/>
    <n v="15285"/>
    <x v="0"/>
    <s v="US"/>
    <s v="USD"/>
    <n v="1429991962"/>
    <n v="1427399962"/>
    <b v="0"/>
    <x v="50"/>
    <b v="1"/>
    <s v="film &amp; video/television"/>
    <n v="102"/>
    <n v="221.52"/>
    <x v="0"/>
    <x v="0"/>
    <x v="57"/>
    <d v="2015-04-25T19:59:22"/>
  </r>
  <r>
    <x v="58"/>
    <x v="58"/>
    <x v="58"/>
    <n v="10000"/>
    <n v="10291"/>
    <x v="0"/>
    <s v="US"/>
    <s v="USD"/>
    <n v="1416423172"/>
    <n v="1413827572"/>
    <b v="0"/>
    <x v="11"/>
    <b v="1"/>
    <s v="film &amp; video/television"/>
    <n v="103"/>
    <n v="137.21"/>
    <x v="0"/>
    <x v="0"/>
    <x v="58"/>
    <d v="2014-11-19T18:52:52"/>
  </r>
  <r>
    <x v="59"/>
    <x v="59"/>
    <x v="59"/>
    <n v="20000"/>
    <n v="20025.14"/>
    <x v="0"/>
    <s v="US"/>
    <s v="USD"/>
    <n v="1442264400"/>
    <n v="1439530776"/>
    <b v="0"/>
    <x v="51"/>
    <b v="1"/>
    <s v="film &amp; video/television"/>
    <n v="101"/>
    <n v="606.82000000000005"/>
    <x v="0"/>
    <x v="0"/>
    <x v="59"/>
    <d v="2015-09-14T21:00:00"/>
  </r>
  <r>
    <x v="60"/>
    <x v="60"/>
    <x v="60"/>
    <n v="4500"/>
    <n v="4648.33"/>
    <x v="0"/>
    <s v="GB"/>
    <s v="GBP"/>
    <n v="1395532800"/>
    <n v="1393882717"/>
    <b v="0"/>
    <x v="52"/>
    <b v="1"/>
    <s v="film &amp; video/shorts"/>
    <n v="104"/>
    <n v="43.04"/>
    <x v="0"/>
    <x v="1"/>
    <x v="60"/>
    <d v="2014-03-23T00:00:00"/>
  </r>
  <r>
    <x v="61"/>
    <x v="61"/>
    <x v="61"/>
    <n v="5000"/>
    <n v="7415"/>
    <x v="0"/>
    <s v="US"/>
    <s v="USD"/>
    <n v="1370547157"/>
    <n v="1368646357"/>
    <b v="0"/>
    <x v="23"/>
    <b v="1"/>
    <s v="film &amp; video/shorts"/>
    <n v="149"/>
    <n v="322.39"/>
    <x v="0"/>
    <x v="1"/>
    <x v="61"/>
    <d v="2013-06-06T19:32:37"/>
  </r>
  <r>
    <x v="62"/>
    <x v="62"/>
    <x v="62"/>
    <n v="3000"/>
    <n v="4642"/>
    <x v="0"/>
    <s v="US"/>
    <s v="USD"/>
    <n v="1362337878"/>
    <n v="1360177878"/>
    <b v="0"/>
    <x v="53"/>
    <b v="1"/>
    <s v="film &amp; video/shorts"/>
    <n v="155"/>
    <n v="96.71"/>
    <x v="0"/>
    <x v="1"/>
    <x v="62"/>
    <d v="2013-03-03T19:11:18"/>
  </r>
  <r>
    <x v="63"/>
    <x v="63"/>
    <x v="63"/>
    <n v="2000"/>
    <n v="2270.37"/>
    <x v="0"/>
    <s v="US"/>
    <s v="USD"/>
    <n v="1388206740"/>
    <n v="1386194013"/>
    <b v="0"/>
    <x v="31"/>
    <b v="1"/>
    <s v="film &amp; video/shorts"/>
    <n v="114"/>
    <n v="35.47"/>
    <x v="0"/>
    <x v="1"/>
    <x v="63"/>
    <d v="2013-12-28T04:59:00"/>
  </r>
  <r>
    <x v="64"/>
    <x v="64"/>
    <x v="64"/>
    <n v="1200"/>
    <n v="2080"/>
    <x v="0"/>
    <s v="US"/>
    <s v="USD"/>
    <n v="1373243181"/>
    <n v="1370651181"/>
    <b v="0"/>
    <x v="54"/>
    <b v="1"/>
    <s v="film &amp; video/shorts"/>
    <n v="174"/>
    <n v="86.67"/>
    <x v="0"/>
    <x v="1"/>
    <x v="64"/>
    <d v="2013-07-08T00:26:21"/>
  </r>
  <r>
    <x v="65"/>
    <x v="65"/>
    <x v="65"/>
    <n v="7000"/>
    <n v="7527"/>
    <x v="0"/>
    <s v="CA"/>
    <s v="CAD"/>
    <n v="1407736740"/>
    <n v="1405453354"/>
    <b v="0"/>
    <x v="7"/>
    <b v="1"/>
    <s v="film &amp; video/shorts"/>
    <n v="108"/>
    <n v="132.05000000000001"/>
    <x v="0"/>
    <x v="1"/>
    <x v="65"/>
    <d v="2014-08-11T05:59:00"/>
  </r>
  <r>
    <x v="66"/>
    <x v="66"/>
    <x v="66"/>
    <n v="2000"/>
    <n v="2372"/>
    <x v="0"/>
    <s v="US"/>
    <s v="USD"/>
    <n v="1468873420"/>
    <n v="1466281420"/>
    <b v="0"/>
    <x v="55"/>
    <b v="1"/>
    <s v="film &amp; video/shorts"/>
    <n v="119"/>
    <n v="91.23"/>
    <x v="0"/>
    <x v="1"/>
    <x v="66"/>
    <d v="2016-07-18T20:23:40"/>
  </r>
  <r>
    <x v="67"/>
    <x v="67"/>
    <x v="67"/>
    <n v="2000"/>
    <n v="2325"/>
    <x v="0"/>
    <s v="US"/>
    <s v="USD"/>
    <n v="1342360804"/>
    <n v="1339768804"/>
    <b v="0"/>
    <x v="9"/>
    <b v="1"/>
    <s v="film &amp; video/shorts"/>
    <n v="117"/>
    <n v="116.25"/>
    <x v="0"/>
    <x v="1"/>
    <x v="67"/>
    <d v="2012-07-15T14:00:04"/>
  </r>
  <r>
    <x v="68"/>
    <x v="68"/>
    <x v="68"/>
    <n v="600"/>
    <n v="763"/>
    <x v="0"/>
    <s v="GB"/>
    <s v="GBP"/>
    <n v="1393162791"/>
    <n v="1390570791"/>
    <b v="0"/>
    <x v="17"/>
    <b v="1"/>
    <s v="film &amp; video/shorts"/>
    <n v="128"/>
    <n v="21.19"/>
    <x v="0"/>
    <x v="1"/>
    <x v="68"/>
    <d v="2014-02-23T13:39:51"/>
  </r>
  <r>
    <x v="69"/>
    <x v="69"/>
    <x v="69"/>
    <n v="10000"/>
    <n v="11094.23"/>
    <x v="0"/>
    <s v="US"/>
    <s v="USD"/>
    <n v="1317538740"/>
    <n v="1314765025"/>
    <b v="0"/>
    <x v="56"/>
    <b v="1"/>
    <s v="film &amp; video/shorts"/>
    <n v="111"/>
    <n v="62.33"/>
    <x v="0"/>
    <x v="1"/>
    <x v="69"/>
    <d v="2011-10-02T06:59:00"/>
  </r>
  <r>
    <x v="70"/>
    <x v="70"/>
    <x v="70"/>
    <n v="500"/>
    <n v="636"/>
    <x v="0"/>
    <s v="US"/>
    <s v="USD"/>
    <n v="1315171845"/>
    <n v="1309987845"/>
    <b v="0"/>
    <x v="57"/>
    <b v="1"/>
    <s v="film &amp; video/shorts"/>
    <n v="128"/>
    <n v="37.409999999999997"/>
    <x v="0"/>
    <x v="1"/>
    <x v="70"/>
    <d v="2011-09-04T21:30:45"/>
  </r>
  <r>
    <x v="71"/>
    <x v="71"/>
    <x v="71"/>
    <n v="1800"/>
    <n v="2231"/>
    <x v="0"/>
    <s v="US"/>
    <s v="USD"/>
    <n v="1338186657"/>
    <n v="1333002657"/>
    <b v="0"/>
    <x v="58"/>
    <b v="1"/>
    <s v="film &amp; video/shorts"/>
    <n v="124"/>
    <n v="69.72"/>
    <x v="0"/>
    <x v="1"/>
    <x v="71"/>
    <d v="2012-05-28T06:30:57"/>
  </r>
  <r>
    <x v="72"/>
    <x v="72"/>
    <x v="72"/>
    <n v="2200"/>
    <n v="2385"/>
    <x v="0"/>
    <s v="US"/>
    <s v="USD"/>
    <n v="1352937600"/>
    <n v="1351210481"/>
    <b v="0"/>
    <x v="14"/>
    <b v="1"/>
    <s v="film &amp; video/shorts"/>
    <n v="109"/>
    <n v="58.17"/>
    <x v="0"/>
    <x v="1"/>
    <x v="72"/>
    <d v="2012-11-15T00:00:00"/>
  </r>
  <r>
    <x v="73"/>
    <x v="73"/>
    <x v="73"/>
    <n v="900"/>
    <n v="900"/>
    <x v="0"/>
    <s v="US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x v="74"/>
    <x v="74"/>
    <x v="74"/>
    <n v="500"/>
    <n v="564.66"/>
    <x v="0"/>
    <s v="FR"/>
    <s v="EUR"/>
    <n v="1453376495"/>
    <n v="1450784495"/>
    <b v="0"/>
    <x v="60"/>
    <b v="1"/>
    <s v="film &amp; video/shorts"/>
    <n v="113"/>
    <n v="19.47"/>
    <x v="0"/>
    <x v="1"/>
    <x v="74"/>
    <d v="2016-01-21T11:41:35"/>
  </r>
  <r>
    <x v="75"/>
    <x v="75"/>
    <x v="75"/>
    <n v="3500"/>
    <n v="4040"/>
    <x v="0"/>
    <s v="US"/>
    <s v="USD"/>
    <n v="1366693272"/>
    <n v="1364101272"/>
    <b v="0"/>
    <x v="5"/>
    <b v="1"/>
    <s v="film &amp; video/shorts"/>
    <n v="116"/>
    <n v="85.96"/>
    <x v="0"/>
    <x v="1"/>
    <x v="75"/>
    <d v="2013-04-23T05:01:12"/>
  </r>
  <r>
    <x v="76"/>
    <x v="76"/>
    <x v="76"/>
    <n v="300"/>
    <n v="460"/>
    <x v="0"/>
    <s v="US"/>
    <s v="USD"/>
    <n v="1325007358"/>
    <n v="1319819758"/>
    <b v="0"/>
    <x v="41"/>
    <b v="1"/>
    <s v="film &amp; video/shorts"/>
    <n v="154"/>
    <n v="30.67"/>
    <x v="0"/>
    <x v="1"/>
    <x v="76"/>
    <d v="2011-12-27T17:35:58"/>
  </r>
  <r>
    <x v="77"/>
    <x v="77"/>
    <x v="77"/>
    <n v="400"/>
    <n v="1570"/>
    <x v="0"/>
    <s v="US"/>
    <s v="USD"/>
    <n v="1337569140"/>
    <n v="1332991717"/>
    <b v="0"/>
    <x v="55"/>
    <b v="1"/>
    <s v="film &amp; video/shorts"/>
    <n v="393"/>
    <n v="60.38"/>
    <x v="0"/>
    <x v="1"/>
    <x v="77"/>
    <d v="2012-05-21T02:59:00"/>
  </r>
  <r>
    <x v="78"/>
    <x v="78"/>
    <x v="78"/>
    <n v="50"/>
    <n v="1351"/>
    <x v="0"/>
    <s v="FR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x v="79"/>
    <x v="79"/>
    <x v="79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x v="1"/>
    <x v="79"/>
    <d v="2014-04-25T18:38:13"/>
  </r>
  <r>
    <x v="80"/>
    <x v="80"/>
    <x v="80"/>
    <n v="12000"/>
    <n v="12870"/>
    <x v="0"/>
    <s v="US"/>
    <s v="USD"/>
    <n v="1386640856"/>
    <n v="1383616856"/>
    <b v="0"/>
    <x v="5"/>
    <b v="1"/>
    <s v="film &amp; video/shorts"/>
    <n v="108"/>
    <n v="273.83"/>
    <x v="0"/>
    <x v="1"/>
    <x v="80"/>
    <d v="2013-12-10T02:00:56"/>
  </r>
  <r>
    <x v="81"/>
    <x v="81"/>
    <x v="81"/>
    <n v="750"/>
    <n v="1485"/>
    <x v="0"/>
    <s v="US"/>
    <s v="USD"/>
    <n v="1342234920"/>
    <n v="1341892127"/>
    <b v="0"/>
    <x v="33"/>
    <b v="1"/>
    <s v="film &amp; video/shorts"/>
    <n v="198"/>
    <n v="53.04"/>
    <x v="0"/>
    <x v="1"/>
    <x v="81"/>
    <d v="2012-07-14T03:02:00"/>
  </r>
  <r>
    <x v="82"/>
    <x v="82"/>
    <x v="82"/>
    <n v="4000"/>
    <n v="4000.5"/>
    <x v="0"/>
    <s v="US"/>
    <s v="USD"/>
    <n v="1318189261"/>
    <n v="1315597261"/>
    <b v="0"/>
    <x v="61"/>
    <b v="1"/>
    <s v="film &amp; video/shorts"/>
    <n v="101"/>
    <n v="40.01"/>
    <x v="0"/>
    <x v="1"/>
    <x v="82"/>
    <d v="2011-10-09T19:41:01"/>
  </r>
  <r>
    <x v="83"/>
    <x v="83"/>
    <x v="83"/>
    <n v="200"/>
    <n v="205"/>
    <x v="0"/>
    <s v="GB"/>
    <s v="GBP"/>
    <n v="1424604600"/>
    <n v="1423320389"/>
    <b v="0"/>
    <x v="62"/>
    <b v="1"/>
    <s v="film &amp; video/shorts"/>
    <n v="103"/>
    <n v="15.77"/>
    <x v="0"/>
    <x v="1"/>
    <x v="83"/>
    <d v="2015-02-22T11:30:00"/>
  </r>
  <r>
    <x v="84"/>
    <x v="84"/>
    <x v="84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x v="1"/>
    <x v="84"/>
    <d v="2011-05-15T18:11:26"/>
  </r>
  <r>
    <x v="85"/>
    <x v="85"/>
    <x v="85"/>
    <n v="1200"/>
    <n v="1506"/>
    <x v="0"/>
    <s v="US"/>
    <s v="USD"/>
    <n v="1316746837"/>
    <n v="1314154837"/>
    <b v="0"/>
    <x v="64"/>
    <b v="1"/>
    <s v="film &amp; video/shorts"/>
    <n v="126"/>
    <n v="71.709999999999994"/>
    <x v="0"/>
    <x v="1"/>
    <x v="85"/>
    <d v="2011-09-23T03:00:37"/>
  </r>
  <r>
    <x v="86"/>
    <x v="86"/>
    <x v="86"/>
    <n v="6000"/>
    <n v="6388"/>
    <x v="0"/>
    <s v="FR"/>
    <s v="EUR"/>
    <n v="1451226045"/>
    <n v="1444828845"/>
    <b v="0"/>
    <x v="57"/>
    <b v="1"/>
    <s v="film &amp; video/shorts"/>
    <n v="107"/>
    <n v="375.76"/>
    <x v="0"/>
    <x v="1"/>
    <x v="86"/>
    <d v="2015-12-27T14:20:45"/>
  </r>
  <r>
    <x v="87"/>
    <x v="87"/>
    <x v="87"/>
    <n v="2500"/>
    <n v="2615"/>
    <x v="0"/>
    <s v="US"/>
    <s v="USD"/>
    <n v="1275529260"/>
    <n v="1274705803"/>
    <b v="0"/>
    <x v="20"/>
    <b v="1"/>
    <s v="film &amp; video/shorts"/>
    <n v="105"/>
    <n v="104.6"/>
    <x v="0"/>
    <x v="1"/>
    <x v="87"/>
    <d v="2010-06-03T01:41:00"/>
  </r>
  <r>
    <x v="88"/>
    <x v="88"/>
    <x v="88"/>
    <n v="3500"/>
    <n v="3600"/>
    <x v="0"/>
    <s v="US"/>
    <s v="USD"/>
    <n v="1403452131"/>
    <n v="1401205731"/>
    <b v="0"/>
    <x v="65"/>
    <b v="1"/>
    <s v="film &amp; video/shorts"/>
    <n v="103"/>
    <n v="60"/>
    <x v="0"/>
    <x v="1"/>
    <x v="88"/>
    <d v="2014-06-22T15:48:51"/>
  </r>
  <r>
    <x v="89"/>
    <x v="89"/>
    <x v="89"/>
    <n v="6000"/>
    <n v="6904"/>
    <x v="0"/>
    <s v="US"/>
    <s v="USD"/>
    <n v="1370196192"/>
    <n v="1368036192"/>
    <b v="0"/>
    <x v="66"/>
    <b v="1"/>
    <s v="film &amp; video/shorts"/>
    <n v="116"/>
    <n v="123.29"/>
    <x v="0"/>
    <x v="1"/>
    <x v="89"/>
    <d v="2013-06-02T18:03:12"/>
  </r>
  <r>
    <x v="90"/>
    <x v="90"/>
    <x v="90"/>
    <n v="500"/>
    <n v="502"/>
    <x v="0"/>
    <s v="US"/>
    <s v="USD"/>
    <n v="1310454499"/>
    <n v="1307862499"/>
    <b v="0"/>
    <x v="38"/>
    <b v="1"/>
    <s v="film &amp; video/shorts"/>
    <n v="101"/>
    <n v="31.38"/>
    <x v="0"/>
    <x v="1"/>
    <x v="90"/>
    <d v="2011-07-12T07:08:19"/>
  </r>
  <r>
    <x v="91"/>
    <x v="91"/>
    <x v="91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x v="1"/>
    <x v="91"/>
    <d v="2011-05-17T09:39:24"/>
  </r>
  <r>
    <x v="92"/>
    <x v="92"/>
    <x v="92"/>
    <n v="5000"/>
    <n v="5260"/>
    <x v="0"/>
    <s v="CA"/>
    <s v="CAD"/>
    <n v="1485936000"/>
    <n v="1481949983"/>
    <b v="0"/>
    <x v="68"/>
    <b v="1"/>
    <s v="film &amp; video/shorts"/>
    <n v="106"/>
    <n v="122.33"/>
    <x v="0"/>
    <x v="1"/>
    <x v="92"/>
    <d v="2017-02-01T08:00:00"/>
  </r>
  <r>
    <x v="93"/>
    <x v="93"/>
    <x v="93"/>
    <n v="1000"/>
    <n v="1106"/>
    <x v="0"/>
    <s v="US"/>
    <s v="USD"/>
    <n v="1341349200"/>
    <n v="1338928537"/>
    <b v="0"/>
    <x v="41"/>
    <b v="1"/>
    <s v="film &amp; video/shorts"/>
    <n v="111"/>
    <n v="73.73"/>
    <x v="0"/>
    <x v="1"/>
    <x v="93"/>
    <d v="2012-07-03T21:00:00"/>
  </r>
  <r>
    <x v="94"/>
    <x v="94"/>
    <x v="94"/>
    <n v="250"/>
    <n v="260"/>
    <x v="0"/>
    <s v="GB"/>
    <s v="GBP"/>
    <n v="1396890822"/>
    <n v="1395162822"/>
    <b v="0"/>
    <x v="8"/>
    <b v="1"/>
    <s v="film &amp; video/shorts"/>
    <n v="104"/>
    <n v="21.67"/>
    <x v="0"/>
    <x v="1"/>
    <x v="94"/>
    <d v="2014-04-07T17:13:42"/>
  </r>
  <r>
    <x v="95"/>
    <x v="95"/>
    <x v="95"/>
    <n v="350"/>
    <n v="460"/>
    <x v="0"/>
    <s v="US"/>
    <s v="USD"/>
    <n v="1330214841"/>
    <n v="1327622841"/>
    <b v="0"/>
    <x v="64"/>
    <b v="1"/>
    <s v="film &amp; video/shorts"/>
    <n v="132"/>
    <n v="21.9"/>
    <x v="0"/>
    <x v="1"/>
    <x v="95"/>
    <d v="2012-02-26T00:07:21"/>
  </r>
  <r>
    <x v="96"/>
    <x v="96"/>
    <x v="96"/>
    <n v="1500"/>
    <n v="1720"/>
    <x v="0"/>
    <s v="US"/>
    <s v="USD"/>
    <n v="1280631600"/>
    <n v="1274889241"/>
    <b v="0"/>
    <x v="69"/>
    <b v="1"/>
    <s v="film &amp; video/shorts"/>
    <n v="115"/>
    <n v="50.59"/>
    <x v="0"/>
    <x v="1"/>
    <x v="96"/>
    <d v="2010-08-01T03:00:00"/>
  </r>
  <r>
    <x v="97"/>
    <x v="97"/>
    <x v="97"/>
    <n v="400"/>
    <n v="425"/>
    <x v="0"/>
    <s v="US"/>
    <s v="USD"/>
    <n v="1310440482"/>
    <n v="1307848482"/>
    <b v="0"/>
    <x v="22"/>
    <b v="1"/>
    <s v="film &amp; video/shorts"/>
    <n v="107"/>
    <n v="53.13"/>
    <x v="0"/>
    <x v="1"/>
    <x v="97"/>
    <d v="2011-07-12T03:14:42"/>
  </r>
  <r>
    <x v="98"/>
    <x v="98"/>
    <x v="98"/>
    <n v="3200"/>
    <n v="3400"/>
    <x v="0"/>
    <s v="US"/>
    <s v="USD"/>
    <n v="1354923000"/>
    <n v="1351796674"/>
    <b v="0"/>
    <x v="65"/>
    <b v="1"/>
    <s v="film &amp; video/shorts"/>
    <n v="107"/>
    <n v="56.67"/>
    <x v="0"/>
    <x v="1"/>
    <x v="98"/>
    <d v="2012-12-07T23:30:00"/>
  </r>
  <r>
    <x v="99"/>
    <x v="99"/>
    <x v="99"/>
    <n v="1500"/>
    <n v="1590.29"/>
    <x v="0"/>
    <s v="US"/>
    <s v="USD"/>
    <n v="1390426799"/>
    <n v="1387834799"/>
    <b v="0"/>
    <x v="70"/>
    <b v="1"/>
    <s v="film &amp; video/shorts"/>
    <n v="107"/>
    <n v="40.78"/>
    <x v="0"/>
    <x v="1"/>
    <x v="99"/>
    <d v="2014-01-22T21:39:59"/>
  </r>
  <r>
    <x v="100"/>
    <x v="100"/>
    <x v="100"/>
    <n v="5000"/>
    <n v="5000"/>
    <x v="0"/>
    <s v="US"/>
    <s v="USD"/>
    <n v="1352055886"/>
    <n v="1350324286"/>
    <b v="0"/>
    <x v="55"/>
    <b v="1"/>
    <s v="film &amp; video/shorts"/>
    <n v="100"/>
    <n v="192.31"/>
    <x v="0"/>
    <x v="1"/>
    <x v="100"/>
    <d v="2012-11-04T19:04:46"/>
  </r>
  <r>
    <x v="101"/>
    <x v="101"/>
    <x v="101"/>
    <n v="3500"/>
    <n v="3500"/>
    <x v="0"/>
    <s v="US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x v="102"/>
    <x v="102"/>
    <x v="102"/>
    <n v="6000"/>
    <n v="7665"/>
    <x v="0"/>
    <s v="US"/>
    <s v="USD"/>
    <n v="1293073733"/>
    <n v="1290481733"/>
    <b v="0"/>
    <x v="71"/>
    <b v="1"/>
    <s v="film &amp; video/shorts"/>
    <n v="128"/>
    <n v="117.92"/>
    <x v="0"/>
    <x v="1"/>
    <x v="102"/>
    <d v="2010-12-23T03:08:53"/>
  </r>
  <r>
    <x v="103"/>
    <x v="103"/>
    <x v="103"/>
    <n v="1300"/>
    <n v="1367"/>
    <x v="0"/>
    <s v="GB"/>
    <s v="GBP"/>
    <n v="1394220030"/>
    <n v="1392232830"/>
    <b v="0"/>
    <x v="72"/>
    <b v="1"/>
    <s v="film &amp; video/shorts"/>
    <n v="106"/>
    <n v="27.9"/>
    <x v="0"/>
    <x v="1"/>
    <x v="103"/>
    <d v="2014-03-07T19:20:30"/>
  </r>
  <r>
    <x v="104"/>
    <x v="104"/>
    <x v="104"/>
    <n v="500"/>
    <n v="600"/>
    <x v="0"/>
    <s v="US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x v="105"/>
    <x v="105"/>
    <x v="105"/>
    <n v="2200"/>
    <n v="2363"/>
    <x v="0"/>
    <s v="US"/>
    <s v="USD"/>
    <n v="1463184000"/>
    <n v="1461605020"/>
    <b v="0"/>
    <x v="65"/>
    <b v="1"/>
    <s v="film &amp; video/shorts"/>
    <n v="108"/>
    <n v="39.380000000000003"/>
    <x v="0"/>
    <x v="1"/>
    <x v="105"/>
    <d v="2016-05-14T00:00:00"/>
  </r>
  <r>
    <x v="106"/>
    <x v="106"/>
    <x v="106"/>
    <n v="5000"/>
    <n v="5025"/>
    <x v="0"/>
    <s v="US"/>
    <s v="USD"/>
    <n v="1333391901"/>
    <n v="1332182301"/>
    <b v="0"/>
    <x v="74"/>
    <b v="1"/>
    <s v="film &amp; video/shorts"/>
    <n v="101"/>
    <n v="186.11"/>
    <x v="0"/>
    <x v="1"/>
    <x v="106"/>
    <d v="2012-04-02T18:38:21"/>
  </r>
  <r>
    <x v="107"/>
    <x v="107"/>
    <x v="107"/>
    <n v="7500"/>
    <n v="7685"/>
    <x v="0"/>
    <s v="US"/>
    <s v="USD"/>
    <n v="1303688087"/>
    <n v="1301787287"/>
    <b v="0"/>
    <x v="50"/>
    <b v="1"/>
    <s v="film &amp; video/shorts"/>
    <n v="103"/>
    <n v="111.38"/>
    <x v="0"/>
    <x v="1"/>
    <x v="107"/>
    <d v="2011-04-24T23:34:47"/>
  </r>
  <r>
    <x v="108"/>
    <x v="108"/>
    <x v="108"/>
    <n v="1500"/>
    <n v="3700"/>
    <x v="0"/>
    <s v="US"/>
    <s v="USD"/>
    <n v="1370011370"/>
    <n v="1364827370"/>
    <b v="0"/>
    <x v="5"/>
    <b v="1"/>
    <s v="film &amp; video/shorts"/>
    <n v="247"/>
    <n v="78.72"/>
    <x v="0"/>
    <x v="1"/>
    <x v="108"/>
    <d v="2013-05-31T14:42:50"/>
  </r>
  <r>
    <x v="109"/>
    <x v="109"/>
    <x v="109"/>
    <n v="1000"/>
    <n v="2195"/>
    <x v="0"/>
    <s v="US"/>
    <s v="USD"/>
    <n v="1298680630"/>
    <n v="1296088630"/>
    <b v="0"/>
    <x v="5"/>
    <b v="1"/>
    <s v="film &amp; video/shorts"/>
    <n v="220"/>
    <n v="46.7"/>
    <x v="0"/>
    <x v="1"/>
    <x v="109"/>
    <d v="2011-02-26T00:37:10"/>
  </r>
  <r>
    <x v="110"/>
    <x v="110"/>
    <x v="110"/>
    <n v="1300"/>
    <n v="1700"/>
    <x v="0"/>
    <s v="US"/>
    <s v="USD"/>
    <n v="1384408740"/>
    <n v="1381445253"/>
    <b v="0"/>
    <x v="55"/>
    <b v="1"/>
    <s v="film &amp; video/shorts"/>
    <n v="131"/>
    <n v="65.38"/>
    <x v="0"/>
    <x v="1"/>
    <x v="110"/>
    <d v="2013-11-14T05:59:00"/>
  </r>
  <r>
    <x v="111"/>
    <x v="111"/>
    <x v="111"/>
    <n v="3500"/>
    <n v="5410"/>
    <x v="0"/>
    <s v="AU"/>
    <s v="AUD"/>
    <n v="1433059187"/>
    <n v="1430467187"/>
    <b v="0"/>
    <x v="28"/>
    <b v="1"/>
    <s v="film &amp; video/shorts"/>
    <n v="155"/>
    <n v="102.08"/>
    <x v="0"/>
    <x v="1"/>
    <x v="111"/>
    <d v="2015-05-31T07:59:47"/>
  </r>
  <r>
    <x v="112"/>
    <x v="112"/>
    <x v="112"/>
    <n v="5000"/>
    <n v="5200"/>
    <x v="0"/>
    <s v="US"/>
    <s v="USD"/>
    <n v="1397354400"/>
    <n v="1395277318"/>
    <b v="0"/>
    <x v="75"/>
    <b v="1"/>
    <s v="film &amp; video/shorts"/>
    <n v="104"/>
    <n v="64.2"/>
    <x v="0"/>
    <x v="1"/>
    <x v="112"/>
    <d v="2014-04-13T02:00:00"/>
  </r>
  <r>
    <x v="113"/>
    <x v="113"/>
    <x v="113"/>
    <n v="5000"/>
    <n v="7050"/>
    <x v="0"/>
    <s v="US"/>
    <s v="USD"/>
    <n v="1312642800"/>
    <n v="1311963128"/>
    <b v="0"/>
    <x v="76"/>
    <b v="1"/>
    <s v="film &amp; video/shorts"/>
    <n v="141"/>
    <n v="90.38"/>
    <x v="0"/>
    <x v="1"/>
    <x v="113"/>
    <d v="2011-08-06T15:00:00"/>
  </r>
  <r>
    <x v="114"/>
    <x v="114"/>
    <x v="114"/>
    <n v="3000"/>
    <n v="3100"/>
    <x v="0"/>
    <s v="US"/>
    <s v="USD"/>
    <n v="1326436488"/>
    <n v="1321252488"/>
    <b v="0"/>
    <x v="2"/>
    <b v="1"/>
    <s v="film &amp; video/shorts"/>
    <n v="104"/>
    <n v="88.57"/>
    <x v="0"/>
    <x v="1"/>
    <x v="114"/>
    <d v="2012-01-13T06:34:48"/>
  </r>
  <r>
    <x v="115"/>
    <x v="115"/>
    <x v="115"/>
    <n v="450"/>
    <n v="632"/>
    <x v="0"/>
    <s v="US"/>
    <s v="USD"/>
    <n v="1328377444"/>
    <n v="1326217444"/>
    <b v="0"/>
    <x v="19"/>
    <b v="1"/>
    <s v="film &amp; video/shorts"/>
    <n v="141"/>
    <n v="28.73"/>
    <x v="0"/>
    <x v="1"/>
    <x v="115"/>
    <d v="2012-02-04T17:44:04"/>
  </r>
  <r>
    <x v="116"/>
    <x v="116"/>
    <x v="116"/>
    <n v="3500"/>
    <n v="3978"/>
    <x v="0"/>
    <s v="US"/>
    <s v="USD"/>
    <n v="1302260155"/>
    <n v="1298289355"/>
    <b v="0"/>
    <x v="7"/>
    <b v="1"/>
    <s v="film &amp; video/shorts"/>
    <n v="114"/>
    <n v="69.790000000000006"/>
    <x v="0"/>
    <x v="1"/>
    <x v="116"/>
    <d v="2011-04-08T10:55:55"/>
  </r>
  <r>
    <x v="117"/>
    <x v="117"/>
    <x v="117"/>
    <n v="4500"/>
    <n v="4522.22"/>
    <x v="0"/>
    <s v="US"/>
    <s v="USD"/>
    <n v="1276110000"/>
    <n v="1268337744"/>
    <b v="0"/>
    <x v="74"/>
    <b v="1"/>
    <s v="film &amp; video/shorts"/>
    <n v="101"/>
    <n v="167.49"/>
    <x v="0"/>
    <x v="1"/>
    <x v="117"/>
    <d v="2010-06-09T19:00:00"/>
  </r>
  <r>
    <x v="118"/>
    <x v="118"/>
    <x v="118"/>
    <n v="5000"/>
    <n v="5651.58"/>
    <x v="0"/>
    <s v="US"/>
    <s v="USD"/>
    <n v="1311902236"/>
    <n v="1309310236"/>
    <b v="0"/>
    <x v="70"/>
    <b v="1"/>
    <s v="film &amp; video/shorts"/>
    <n v="114"/>
    <n v="144.91"/>
    <x v="0"/>
    <x v="1"/>
    <x v="118"/>
    <d v="2011-07-29T01:17:16"/>
  </r>
  <r>
    <x v="119"/>
    <x v="119"/>
    <x v="119"/>
    <n v="3250"/>
    <n v="3398.1"/>
    <x v="0"/>
    <s v="US"/>
    <s v="USD"/>
    <n v="1313276400"/>
    <n v="1310693986"/>
    <b v="0"/>
    <x v="77"/>
    <b v="1"/>
    <s v="film &amp; video/shorts"/>
    <n v="105"/>
    <n v="91.84"/>
    <x v="0"/>
    <x v="1"/>
    <x v="119"/>
    <d v="2011-08-13T23:00:00"/>
  </r>
  <r>
    <x v="120"/>
    <x v="120"/>
    <x v="120"/>
    <n v="70000"/>
    <n v="10"/>
    <x v="1"/>
    <s v="HK"/>
    <s v="HKD"/>
    <n v="1475457107"/>
    <n v="1472865107"/>
    <b v="0"/>
    <x v="29"/>
    <b v="0"/>
    <s v="film &amp; video/science fiction"/>
    <n v="1"/>
    <n v="10"/>
    <x v="0"/>
    <x v="2"/>
    <x v="120"/>
    <d v="2016-10-03T01:11:47"/>
  </r>
  <r>
    <x v="121"/>
    <x v="121"/>
    <x v="121"/>
    <n v="3000"/>
    <n v="1"/>
    <x v="1"/>
    <s v="US"/>
    <s v="USD"/>
    <n v="1429352160"/>
    <n v="1427993710"/>
    <b v="0"/>
    <x v="29"/>
    <b v="0"/>
    <s v="film &amp; video/science fiction"/>
    <n v="1"/>
    <n v="1"/>
    <x v="0"/>
    <x v="2"/>
    <x v="121"/>
    <d v="2015-04-18T10:16:00"/>
  </r>
  <r>
    <x v="122"/>
    <x v="122"/>
    <x v="122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x v="123"/>
    <x v="123"/>
    <x v="123"/>
    <n v="55000"/>
    <n v="151"/>
    <x v="1"/>
    <s v="US"/>
    <s v="USD"/>
    <n v="1414533600"/>
    <n v="1411411564"/>
    <b v="0"/>
    <x v="79"/>
    <b v="0"/>
    <s v="film &amp; video/science fiction"/>
    <n v="1"/>
    <n v="25.17"/>
    <x v="0"/>
    <x v="2"/>
    <x v="123"/>
    <d v="2014-10-28T22:00:00"/>
  </r>
  <r>
    <x v="124"/>
    <x v="124"/>
    <x v="124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x v="125"/>
    <x v="125"/>
    <x v="125"/>
    <n v="500"/>
    <n v="70"/>
    <x v="1"/>
    <s v="CA"/>
    <s v="CAD"/>
    <n v="1486165880"/>
    <n v="1480981880"/>
    <b v="0"/>
    <x v="79"/>
    <b v="0"/>
    <s v="film &amp; video/science fiction"/>
    <n v="14"/>
    <n v="11.67"/>
    <x v="0"/>
    <x v="2"/>
    <x v="125"/>
    <d v="2017-02-03T23:51:20"/>
  </r>
  <r>
    <x v="126"/>
    <x v="126"/>
    <x v="126"/>
    <n v="25000"/>
    <n v="1387"/>
    <x v="1"/>
    <s v="US"/>
    <s v="USD"/>
    <n v="1433988000"/>
    <n v="1431353337"/>
    <b v="0"/>
    <x v="62"/>
    <b v="0"/>
    <s v="film &amp; video/science fiction"/>
    <n v="6"/>
    <n v="106.69"/>
    <x v="0"/>
    <x v="2"/>
    <x v="126"/>
    <d v="2015-06-11T02:00:00"/>
  </r>
  <r>
    <x v="127"/>
    <x v="127"/>
    <x v="127"/>
    <n v="8000"/>
    <n v="190"/>
    <x v="1"/>
    <s v="US"/>
    <s v="USD"/>
    <n v="1428069541"/>
    <n v="1425481141"/>
    <b v="0"/>
    <x v="80"/>
    <b v="0"/>
    <s v="film &amp; video/science fiction"/>
    <n v="3"/>
    <n v="47.5"/>
    <x v="0"/>
    <x v="2"/>
    <x v="127"/>
    <d v="2015-04-03T13:59:01"/>
  </r>
  <r>
    <x v="128"/>
    <x v="128"/>
    <x v="128"/>
    <n v="100000"/>
    <n v="1867"/>
    <x v="1"/>
    <s v="US"/>
    <s v="USD"/>
    <n v="1476941293"/>
    <n v="1473917293"/>
    <b v="0"/>
    <x v="79"/>
    <b v="0"/>
    <s v="film &amp; video/science fiction"/>
    <n v="2"/>
    <n v="311.17"/>
    <x v="0"/>
    <x v="2"/>
    <x v="128"/>
    <d v="2016-10-20T05:28:13"/>
  </r>
  <r>
    <x v="129"/>
    <x v="129"/>
    <x v="129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x v="130"/>
    <x v="130"/>
    <x v="130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x v="131"/>
    <x v="131"/>
    <x v="131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x v="132"/>
    <x v="132"/>
    <x v="132"/>
    <n v="80000"/>
    <n v="7655"/>
    <x v="1"/>
    <s v="US"/>
    <s v="USD"/>
    <n v="1415392207"/>
    <n v="1411500607"/>
    <b v="0"/>
    <x v="75"/>
    <b v="0"/>
    <s v="film &amp; video/science fiction"/>
    <n v="10"/>
    <n v="94.51"/>
    <x v="0"/>
    <x v="2"/>
    <x v="132"/>
    <d v="2014-11-07T20:30:07"/>
  </r>
  <r>
    <x v="133"/>
    <x v="133"/>
    <x v="133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x v="134"/>
    <x v="134"/>
    <x v="134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x v="135"/>
    <x v="135"/>
    <x v="135"/>
    <n v="3000"/>
    <n v="403"/>
    <x v="1"/>
    <s v="US"/>
    <s v="USD"/>
    <n v="1404241200"/>
    <n v="1401354597"/>
    <b v="0"/>
    <x v="81"/>
    <b v="0"/>
    <s v="film &amp; video/science fiction"/>
    <n v="14"/>
    <n v="80.599999999999994"/>
    <x v="0"/>
    <x v="2"/>
    <x v="135"/>
    <d v="2014-07-01T19:00:00"/>
  </r>
  <r>
    <x v="136"/>
    <x v="136"/>
    <x v="121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x v="137"/>
    <x v="137"/>
    <x v="136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x v="138"/>
    <x v="138"/>
    <x v="137"/>
    <n v="150000"/>
    <n v="4712"/>
    <x v="1"/>
    <s v="US"/>
    <s v="USD"/>
    <n v="1438405140"/>
    <n v="1435731041"/>
    <b v="0"/>
    <x v="6"/>
    <b v="0"/>
    <s v="film &amp; video/science fiction"/>
    <n v="4"/>
    <n v="81.239999999999995"/>
    <x v="0"/>
    <x v="2"/>
    <x v="138"/>
    <d v="2015-08-01T04:59:00"/>
  </r>
  <r>
    <x v="139"/>
    <x v="139"/>
    <x v="138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x v="140"/>
    <x v="140"/>
    <x v="139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x v="141"/>
    <x v="141"/>
    <x v="140"/>
    <n v="12000"/>
    <n v="1293"/>
    <x v="1"/>
    <s v="US"/>
    <s v="USD"/>
    <n v="1433043623"/>
    <n v="1429155623"/>
    <b v="0"/>
    <x v="33"/>
    <b v="0"/>
    <s v="film &amp; video/science fiction"/>
    <n v="11"/>
    <n v="46.18"/>
    <x v="0"/>
    <x v="2"/>
    <x v="141"/>
    <d v="2015-05-31T03:40:23"/>
  </r>
  <r>
    <x v="142"/>
    <x v="142"/>
    <x v="141"/>
    <n v="3000"/>
    <n v="10"/>
    <x v="1"/>
    <s v="US"/>
    <s v="USD"/>
    <n v="1416176778"/>
    <n v="1414358778"/>
    <b v="0"/>
    <x v="29"/>
    <b v="0"/>
    <s v="film &amp; video/science fiction"/>
    <n v="1"/>
    <n v="10"/>
    <x v="0"/>
    <x v="2"/>
    <x v="142"/>
    <d v="2014-11-16T22:26:18"/>
  </r>
  <r>
    <x v="143"/>
    <x v="143"/>
    <x v="142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x v="144"/>
    <x v="144"/>
    <x v="143"/>
    <n v="7500"/>
    <n v="2070"/>
    <x v="1"/>
    <s v="CA"/>
    <s v="CAD"/>
    <n v="1428945472"/>
    <n v="1423765072"/>
    <b v="0"/>
    <x v="77"/>
    <b v="0"/>
    <s v="film &amp; video/science fiction"/>
    <n v="28"/>
    <n v="55.95"/>
    <x v="0"/>
    <x v="2"/>
    <x v="144"/>
    <d v="2015-04-13T17:17:52"/>
  </r>
  <r>
    <x v="145"/>
    <x v="145"/>
    <x v="144"/>
    <n v="4500"/>
    <n v="338"/>
    <x v="1"/>
    <s v="US"/>
    <s v="USD"/>
    <n v="1439298052"/>
    <n v="1436965252"/>
    <b v="0"/>
    <x v="82"/>
    <b v="0"/>
    <s v="film &amp; video/science fiction"/>
    <n v="8"/>
    <n v="37.56"/>
    <x v="0"/>
    <x v="2"/>
    <x v="145"/>
    <d v="2015-08-11T13:00:52"/>
  </r>
  <r>
    <x v="146"/>
    <x v="146"/>
    <x v="145"/>
    <n v="20000"/>
    <n v="115"/>
    <x v="1"/>
    <s v="US"/>
    <s v="USD"/>
    <n v="1484698998"/>
    <n v="1479514998"/>
    <b v="0"/>
    <x v="83"/>
    <b v="0"/>
    <s v="film &amp; video/science fiction"/>
    <n v="1"/>
    <n v="38.33"/>
    <x v="0"/>
    <x v="2"/>
    <x v="146"/>
    <d v="2017-01-18T00:23:18"/>
  </r>
  <r>
    <x v="147"/>
    <x v="147"/>
    <x v="146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x v="148"/>
    <x v="148"/>
    <x v="147"/>
    <n v="50000"/>
    <n v="40"/>
    <x v="1"/>
    <s v="US"/>
    <s v="USD"/>
    <n v="1456555536"/>
    <n v="1453963536"/>
    <b v="0"/>
    <x v="84"/>
    <b v="0"/>
    <s v="film &amp; video/science fiction"/>
    <n v="1"/>
    <n v="20"/>
    <x v="0"/>
    <x v="2"/>
    <x v="148"/>
    <d v="2016-02-27T06:45:36"/>
  </r>
  <r>
    <x v="149"/>
    <x v="149"/>
    <x v="148"/>
    <n v="10000"/>
    <n v="92"/>
    <x v="1"/>
    <s v="US"/>
    <s v="USD"/>
    <n v="1419494400"/>
    <n v="1416888470"/>
    <b v="0"/>
    <x v="79"/>
    <b v="0"/>
    <s v="film &amp; video/science fiction"/>
    <n v="1"/>
    <n v="15.33"/>
    <x v="0"/>
    <x v="2"/>
    <x v="149"/>
    <d v="2014-12-25T08:00:00"/>
  </r>
  <r>
    <x v="150"/>
    <x v="150"/>
    <x v="149"/>
    <n v="130000"/>
    <n v="30112"/>
    <x v="1"/>
    <s v="US"/>
    <s v="USD"/>
    <n v="1432612382"/>
    <n v="1427428382"/>
    <b v="0"/>
    <x v="85"/>
    <b v="0"/>
    <s v="film &amp; video/science fiction"/>
    <n v="24"/>
    <n v="449.43"/>
    <x v="0"/>
    <x v="2"/>
    <x v="150"/>
    <d v="2015-05-26T03:53:02"/>
  </r>
  <r>
    <x v="151"/>
    <x v="151"/>
    <x v="150"/>
    <n v="250000"/>
    <n v="140"/>
    <x v="1"/>
    <s v="AU"/>
    <s v="AUD"/>
    <n v="1434633191"/>
    <n v="1429449191"/>
    <b v="0"/>
    <x v="81"/>
    <b v="0"/>
    <s v="film &amp; video/science fiction"/>
    <n v="1"/>
    <n v="28"/>
    <x v="0"/>
    <x v="2"/>
    <x v="151"/>
    <d v="2015-06-18T13:13:11"/>
  </r>
  <r>
    <x v="152"/>
    <x v="152"/>
    <x v="151"/>
    <n v="380000"/>
    <n v="30"/>
    <x v="1"/>
    <s v="US"/>
    <s v="USD"/>
    <n v="1411437100"/>
    <n v="1408845100"/>
    <b v="0"/>
    <x v="84"/>
    <b v="0"/>
    <s v="film &amp; video/science fiction"/>
    <n v="1"/>
    <n v="15"/>
    <x v="0"/>
    <x v="2"/>
    <x v="152"/>
    <d v="2014-09-23T01:51:40"/>
  </r>
  <r>
    <x v="153"/>
    <x v="153"/>
    <x v="152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x v="2"/>
    <x v="153"/>
    <d v="2014-12-02T15:04:04"/>
  </r>
  <r>
    <x v="154"/>
    <x v="154"/>
    <x v="153"/>
    <n v="1500"/>
    <n v="40"/>
    <x v="1"/>
    <s v="US"/>
    <s v="USD"/>
    <n v="1433336895"/>
    <n v="1429621695"/>
    <b v="0"/>
    <x v="83"/>
    <b v="0"/>
    <s v="film &amp; video/science fiction"/>
    <n v="3"/>
    <n v="13.33"/>
    <x v="0"/>
    <x v="2"/>
    <x v="154"/>
    <d v="2015-06-03T13:08:15"/>
  </r>
  <r>
    <x v="155"/>
    <x v="155"/>
    <x v="154"/>
    <n v="1350000"/>
    <n v="81"/>
    <x v="1"/>
    <s v="US"/>
    <s v="USD"/>
    <n v="1437657935"/>
    <n v="1434201935"/>
    <b v="0"/>
    <x v="80"/>
    <b v="0"/>
    <s v="film &amp; video/science fiction"/>
    <n v="1"/>
    <n v="20.25"/>
    <x v="0"/>
    <x v="2"/>
    <x v="155"/>
    <d v="2015-07-23T13:25:35"/>
  </r>
  <r>
    <x v="156"/>
    <x v="156"/>
    <x v="155"/>
    <n v="35000"/>
    <n v="1785"/>
    <x v="1"/>
    <s v="CA"/>
    <s v="CAD"/>
    <n v="1407034796"/>
    <n v="1401850796"/>
    <b v="0"/>
    <x v="41"/>
    <b v="0"/>
    <s v="film &amp; video/science fiction"/>
    <n v="6"/>
    <n v="119"/>
    <x v="0"/>
    <x v="2"/>
    <x v="156"/>
    <d v="2014-08-03T02:59:56"/>
  </r>
  <r>
    <x v="157"/>
    <x v="157"/>
    <x v="156"/>
    <n v="2995"/>
    <n v="8"/>
    <x v="1"/>
    <s v="US"/>
    <s v="USD"/>
    <n v="1456523572"/>
    <n v="1453931572"/>
    <b v="0"/>
    <x v="84"/>
    <b v="0"/>
    <s v="film &amp; video/science fiction"/>
    <n v="1"/>
    <n v="4"/>
    <x v="0"/>
    <x v="2"/>
    <x v="157"/>
    <d v="2016-02-26T21:52:52"/>
  </r>
  <r>
    <x v="158"/>
    <x v="158"/>
    <x v="157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x v="159"/>
    <x v="159"/>
    <x v="158"/>
    <n v="500000"/>
    <n v="10"/>
    <x v="1"/>
    <s v="US"/>
    <s v="USD"/>
    <n v="1467541545"/>
    <n v="1464085545"/>
    <b v="0"/>
    <x v="29"/>
    <b v="0"/>
    <s v="film &amp; video/science fiction"/>
    <n v="1"/>
    <n v="10"/>
    <x v="0"/>
    <x v="2"/>
    <x v="159"/>
    <d v="2016-07-03T10:25:45"/>
  </r>
  <r>
    <x v="160"/>
    <x v="160"/>
    <x v="159"/>
    <n v="5000"/>
    <n v="0"/>
    <x v="2"/>
    <s v="US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x v="161"/>
    <x v="161"/>
    <x v="160"/>
    <n v="50000"/>
    <n v="5"/>
    <x v="2"/>
    <s v="US"/>
    <s v="USD"/>
    <n v="1404318595"/>
    <n v="1401726595"/>
    <b v="0"/>
    <x v="29"/>
    <b v="0"/>
    <s v="film &amp; video/drama"/>
    <n v="1"/>
    <n v="5"/>
    <x v="0"/>
    <x v="3"/>
    <x v="161"/>
    <d v="2014-07-02T16:29:55"/>
  </r>
  <r>
    <x v="162"/>
    <x v="162"/>
    <x v="161"/>
    <n v="2800"/>
    <n v="435"/>
    <x v="2"/>
    <s v="US"/>
    <s v="USD"/>
    <n v="1408232520"/>
    <n v="1405393356"/>
    <b v="0"/>
    <x v="73"/>
    <b v="0"/>
    <s v="film &amp; video/drama"/>
    <n v="16"/>
    <n v="43.5"/>
    <x v="0"/>
    <x v="3"/>
    <x v="162"/>
    <d v="2014-08-16T23:42:00"/>
  </r>
  <r>
    <x v="163"/>
    <x v="163"/>
    <x v="162"/>
    <n v="2000000"/>
    <n v="0"/>
    <x v="2"/>
    <s v="US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x v="164"/>
    <x v="164"/>
    <x v="163"/>
    <n v="120000"/>
    <n v="640"/>
    <x v="2"/>
    <s v="US"/>
    <s v="USD"/>
    <n v="1411150701"/>
    <n v="1405966701"/>
    <b v="0"/>
    <x v="63"/>
    <b v="0"/>
    <s v="film &amp; video/drama"/>
    <n v="1"/>
    <n v="91.43"/>
    <x v="0"/>
    <x v="3"/>
    <x v="164"/>
    <d v="2014-09-19T18:18:21"/>
  </r>
  <r>
    <x v="165"/>
    <x v="165"/>
    <x v="164"/>
    <n v="17000"/>
    <n v="0"/>
    <x v="2"/>
    <s v="GB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x v="166"/>
    <x v="166"/>
    <x v="165"/>
    <n v="5000"/>
    <n v="3000"/>
    <x v="2"/>
    <s v="US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x v="167"/>
    <x v="167"/>
    <x v="166"/>
    <n v="110000"/>
    <n v="11"/>
    <x v="2"/>
    <s v="US"/>
    <s v="USD"/>
    <n v="1438726535"/>
    <n v="1433542535"/>
    <b v="0"/>
    <x v="84"/>
    <b v="0"/>
    <s v="film &amp; video/drama"/>
    <n v="1"/>
    <n v="5.5"/>
    <x v="0"/>
    <x v="3"/>
    <x v="167"/>
    <d v="2015-08-04T22:15:35"/>
  </r>
  <r>
    <x v="168"/>
    <x v="168"/>
    <x v="167"/>
    <n v="8000"/>
    <n v="325"/>
    <x v="2"/>
    <s v="US"/>
    <s v="USD"/>
    <n v="1426791770"/>
    <n v="1424203370"/>
    <b v="0"/>
    <x v="83"/>
    <b v="0"/>
    <s v="film &amp; video/drama"/>
    <n v="5"/>
    <n v="108.33"/>
    <x v="0"/>
    <x v="3"/>
    <x v="168"/>
    <d v="2015-03-19T19:02:50"/>
  </r>
  <r>
    <x v="169"/>
    <x v="169"/>
    <x v="168"/>
    <n v="2500"/>
    <n v="560"/>
    <x v="2"/>
    <s v="GB"/>
    <s v="GBP"/>
    <n v="1413634059"/>
    <n v="1411042059"/>
    <b v="0"/>
    <x v="73"/>
    <b v="0"/>
    <s v="film &amp; video/drama"/>
    <n v="23"/>
    <n v="56"/>
    <x v="0"/>
    <x v="3"/>
    <x v="169"/>
    <d v="2014-10-18T12:07:39"/>
  </r>
  <r>
    <x v="170"/>
    <x v="170"/>
    <x v="169"/>
    <n v="10000"/>
    <n v="325"/>
    <x v="2"/>
    <s v="US"/>
    <s v="USD"/>
    <n v="1440912480"/>
    <n v="1438385283"/>
    <b v="0"/>
    <x v="73"/>
    <b v="0"/>
    <s v="film &amp; video/drama"/>
    <n v="4"/>
    <n v="32.5"/>
    <x v="0"/>
    <x v="3"/>
    <x v="170"/>
    <d v="2015-08-30T05:28:00"/>
  </r>
  <r>
    <x v="171"/>
    <x v="171"/>
    <x v="170"/>
    <n v="50000"/>
    <n v="1"/>
    <x v="2"/>
    <s v="US"/>
    <s v="USD"/>
    <n v="1470975614"/>
    <n v="1465791614"/>
    <b v="0"/>
    <x v="29"/>
    <b v="0"/>
    <s v="film &amp; video/drama"/>
    <n v="1"/>
    <n v="1"/>
    <x v="0"/>
    <x v="3"/>
    <x v="171"/>
    <d v="2016-08-12T04:20:14"/>
  </r>
  <r>
    <x v="172"/>
    <x v="172"/>
    <x v="171"/>
    <n v="95000"/>
    <n v="0"/>
    <x v="2"/>
    <s v="US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x v="173"/>
    <x v="173"/>
    <x v="172"/>
    <n v="1110"/>
    <n v="0"/>
    <x v="2"/>
    <s v="GB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x v="174"/>
    <x v="174"/>
    <x v="173"/>
    <n v="6000"/>
    <n v="0"/>
    <x v="2"/>
    <s v="NL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x v="175"/>
    <x v="175"/>
    <x v="174"/>
    <n v="20000"/>
    <n v="1297"/>
    <x v="2"/>
    <s v="GB"/>
    <s v="GBP"/>
    <n v="1409337611"/>
    <n v="1407177611"/>
    <b v="0"/>
    <x v="55"/>
    <b v="0"/>
    <s v="film &amp; video/drama"/>
    <n v="7"/>
    <n v="49.88"/>
    <x v="0"/>
    <x v="3"/>
    <x v="175"/>
    <d v="2014-08-29T18:40:11"/>
  </r>
  <r>
    <x v="176"/>
    <x v="176"/>
    <x v="175"/>
    <n v="1500"/>
    <n v="0"/>
    <x v="2"/>
    <s v="US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x v="177"/>
    <x v="177"/>
    <x v="176"/>
    <n v="450"/>
    <n v="180"/>
    <x v="2"/>
    <s v="US"/>
    <s v="USD"/>
    <n v="1427155726"/>
    <n v="1425690526"/>
    <b v="0"/>
    <x v="63"/>
    <b v="0"/>
    <s v="film &amp; video/drama"/>
    <n v="40"/>
    <n v="25.71"/>
    <x v="0"/>
    <x v="3"/>
    <x v="177"/>
    <d v="2015-03-24T00:08:46"/>
  </r>
  <r>
    <x v="178"/>
    <x v="178"/>
    <x v="177"/>
    <n v="500000"/>
    <n v="0"/>
    <x v="2"/>
    <s v="ES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x v="179"/>
    <x v="179"/>
    <x v="178"/>
    <n v="1000"/>
    <n v="200"/>
    <x v="2"/>
    <s v="US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x v="180"/>
    <x v="180"/>
    <x v="179"/>
    <n v="1200"/>
    <n v="401"/>
    <x v="2"/>
    <s v="GB"/>
    <s v="GBP"/>
    <n v="1428951600"/>
    <n v="1425512843"/>
    <b v="0"/>
    <x v="62"/>
    <b v="0"/>
    <s v="film &amp; video/drama"/>
    <n v="34"/>
    <n v="30.85"/>
    <x v="0"/>
    <x v="3"/>
    <x v="180"/>
    <d v="2015-04-13T19:00:00"/>
  </r>
  <r>
    <x v="181"/>
    <x v="181"/>
    <x v="180"/>
    <n v="3423"/>
    <n v="722"/>
    <x v="2"/>
    <s v="GB"/>
    <s v="GBP"/>
    <n v="1434995295"/>
    <n v="1432403295"/>
    <b v="0"/>
    <x v="80"/>
    <b v="0"/>
    <s v="film &amp; video/drama"/>
    <n v="22"/>
    <n v="180.5"/>
    <x v="0"/>
    <x v="3"/>
    <x v="181"/>
    <d v="2015-06-22T17:48:15"/>
  </r>
  <r>
    <x v="182"/>
    <x v="182"/>
    <x v="181"/>
    <n v="1000"/>
    <n v="0"/>
    <x v="2"/>
    <s v="US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x v="183"/>
    <x v="183"/>
    <x v="182"/>
    <n v="12500"/>
    <n v="4482"/>
    <x v="2"/>
    <s v="GB"/>
    <s v="GBP"/>
    <n v="1417033610"/>
    <n v="1414438010"/>
    <b v="0"/>
    <x v="8"/>
    <b v="0"/>
    <s v="film &amp; video/drama"/>
    <n v="36"/>
    <n v="373.5"/>
    <x v="0"/>
    <x v="3"/>
    <x v="183"/>
    <d v="2014-11-26T20:26:50"/>
  </r>
  <r>
    <x v="184"/>
    <x v="184"/>
    <x v="183"/>
    <n v="1500"/>
    <n v="51"/>
    <x v="2"/>
    <s v="CA"/>
    <s v="CAD"/>
    <n v="1409543940"/>
    <n v="1404586762"/>
    <b v="0"/>
    <x v="84"/>
    <b v="0"/>
    <s v="film &amp; video/drama"/>
    <n v="4"/>
    <n v="25.5"/>
    <x v="0"/>
    <x v="3"/>
    <x v="184"/>
    <d v="2014-09-01T03:59:00"/>
  </r>
  <r>
    <x v="185"/>
    <x v="185"/>
    <x v="184"/>
    <n v="40000"/>
    <n v="2200"/>
    <x v="2"/>
    <s v="NO"/>
    <s v="NOK"/>
    <n v="1471557139"/>
    <n v="1468965139"/>
    <b v="0"/>
    <x v="73"/>
    <b v="0"/>
    <s v="film &amp; video/drama"/>
    <n v="6"/>
    <n v="220"/>
    <x v="0"/>
    <x v="3"/>
    <x v="185"/>
    <d v="2016-08-18T21:52:19"/>
  </r>
  <r>
    <x v="186"/>
    <x v="186"/>
    <x v="185"/>
    <n v="5000"/>
    <n v="0"/>
    <x v="2"/>
    <s v="US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x v="187"/>
    <x v="187"/>
    <x v="186"/>
    <n v="5000"/>
    <n v="800"/>
    <x v="2"/>
    <s v="US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x v="188"/>
    <x v="188"/>
    <x v="187"/>
    <n v="1500"/>
    <n v="0"/>
    <x v="2"/>
    <s v="US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x v="189"/>
    <x v="189"/>
    <x v="188"/>
    <n v="500000"/>
    <n v="345"/>
    <x v="2"/>
    <s v="US"/>
    <s v="USD"/>
    <n v="1472920477"/>
    <n v="1467736477"/>
    <b v="0"/>
    <x v="81"/>
    <b v="0"/>
    <s v="film &amp; video/drama"/>
    <n v="1"/>
    <n v="69"/>
    <x v="0"/>
    <x v="3"/>
    <x v="189"/>
    <d v="2016-09-03T16:34:37"/>
  </r>
  <r>
    <x v="190"/>
    <x v="190"/>
    <x v="189"/>
    <n v="12000"/>
    <n v="50"/>
    <x v="2"/>
    <s v="US"/>
    <s v="USD"/>
    <n v="1466091446"/>
    <n v="1465227446"/>
    <b v="0"/>
    <x v="29"/>
    <b v="0"/>
    <s v="film &amp; video/drama"/>
    <n v="1"/>
    <n v="50"/>
    <x v="0"/>
    <x v="3"/>
    <x v="190"/>
    <d v="2016-06-16T15:37:26"/>
  </r>
  <r>
    <x v="191"/>
    <x v="191"/>
    <x v="190"/>
    <n v="5000"/>
    <n v="250"/>
    <x v="2"/>
    <s v="AU"/>
    <s v="AUD"/>
    <n v="1443782138"/>
    <n v="1440326138"/>
    <b v="0"/>
    <x v="83"/>
    <b v="0"/>
    <s v="film &amp; video/drama"/>
    <n v="5"/>
    <n v="83.33"/>
    <x v="0"/>
    <x v="3"/>
    <x v="191"/>
    <d v="2015-10-02T10:35:38"/>
  </r>
  <r>
    <x v="192"/>
    <x v="192"/>
    <x v="191"/>
    <n v="1000000"/>
    <n v="17"/>
    <x v="2"/>
    <s v="US"/>
    <s v="USD"/>
    <n v="1413572432"/>
    <n v="1410980432"/>
    <b v="0"/>
    <x v="83"/>
    <b v="0"/>
    <s v="film &amp; video/drama"/>
    <n v="1"/>
    <n v="5.67"/>
    <x v="0"/>
    <x v="3"/>
    <x v="192"/>
    <d v="2014-10-17T19:00:32"/>
  </r>
  <r>
    <x v="193"/>
    <x v="193"/>
    <x v="192"/>
    <n v="1000"/>
    <n v="0"/>
    <x v="2"/>
    <s v="GB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x v="194"/>
    <x v="194"/>
    <x v="193"/>
    <n v="2500"/>
    <n v="3"/>
    <x v="2"/>
    <s v="GB"/>
    <s v="GBP"/>
    <n v="1457308531"/>
    <n v="1452124531"/>
    <b v="0"/>
    <x v="83"/>
    <b v="0"/>
    <s v="film &amp; video/drama"/>
    <n v="1"/>
    <n v="1"/>
    <x v="0"/>
    <x v="3"/>
    <x v="194"/>
    <d v="2016-03-06T23:55:31"/>
  </r>
  <r>
    <x v="195"/>
    <x v="195"/>
    <x v="194"/>
    <n v="2000000"/>
    <n v="0"/>
    <x v="2"/>
    <s v="US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x v="196"/>
    <x v="196"/>
    <x v="195"/>
    <n v="3500"/>
    <n v="1465"/>
    <x v="2"/>
    <s v="GB"/>
    <s v="GBP"/>
    <n v="1444510800"/>
    <n v="1442062898"/>
    <b v="0"/>
    <x v="10"/>
    <b v="0"/>
    <s v="film &amp; video/drama"/>
    <n v="42"/>
    <n v="77.11"/>
    <x v="0"/>
    <x v="3"/>
    <x v="196"/>
    <d v="2015-10-10T21:00:00"/>
  </r>
  <r>
    <x v="197"/>
    <x v="197"/>
    <x v="196"/>
    <n v="2500"/>
    <n v="262"/>
    <x v="2"/>
    <s v="GB"/>
    <s v="GBP"/>
    <n v="1487365200"/>
    <n v="1483734100"/>
    <b v="0"/>
    <x v="22"/>
    <b v="0"/>
    <s v="film &amp; video/drama"/>
    <n v="11"/>
    <n v="32.75"/>
    <x v="0"/>
    <x v="3"/>
    <x v="197"/>
    <d v="2017-02-17T21:00:00"/>
  </r>
  <r>
    <x v="198"/>
    <x v="198"/>
    <x v="197"/>
    <n v="25000"/>
    <n v="279"/>
    <x v="2"/>
    <s v="US"/>
    <s v="USD"/>
    <n v="1412500322"/>
    <n v="1409908322"/>
    <b v="0"/>
    <x v="79"/>
    <b v="0"/>
    <s v="film &amp; video/drama"/>
    <n v="2"/>
    <n v="46.5"/>
    <x v="0"/>
    <x v="3"/>
    <x v="198"/>
    <d v="2014-10-05T09:12:02"/>
  </r>
  <r>
    <x v="199"/>
    <x v="199"/>
    <x v="198"/>
    <n v="10000"/>
    <n v="0"/>
    <x v="2"/>
    <s v="US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x v="200"/>
    <x v="200"/>
    <x v="199"/>
    <n v="6000"/>
    <n v="1571.55"/>
    <x v="2"/>
    <s v="US"/>
    <s v="USD"/>
    <n v="1410746403"/>
    <n v="1408154403"/>
    <b v="0"/>
    <x v="59"/>
    <b v="0"/>
    <s v="film &amp; video/drama"/>
    <n v="27"/>
    <n v="87.31"/>
    <x v="0"/>
    <x v="3"/>
    <x v="200"/>
    <d v="2014-09-15T02:00:03"/>
  </r>
  <r>
    <x v="201"/>
    <x v="201"/>
    <x v="200"/>
    <n v="650"/>
    <n v="380"/>
    <x v="2"/>
    <s v="US"/>
    <s v="USD"/>
    <n v="1423424329"/>
    <n v="1421696329"/>
    <b v="0"/>
    <x v="63"/>
    <b v="0"/>
    <s v="film &amp; video/drama"/>
    <n v="59"/>
    <n v="54.29"/>
    <x v="0"/>
    <x v="3"/>
    <x v="201"/>
    <d v="2015-02-08T19:38:49"/>
  </r>
  <r>
    <x v="202"/>
    <x v="202"/>
    <x v="201"/>
    <n v="6000"/>
    <n v="0"/>
    <x v="2"/>
    <s v="US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x v="203"/>
    <x v="203"/>
    <x v="202"/>
    <n v="2500"/>
    <n v="746"/>
    <x v="2"/>
    <s v="GB"/>
    <s v="GBP"/>
    <n v="1422562864"/>
    <n v="1417378864"/>
    <b v="0"/>
    <x v="22"/>
    <b v="0"/>
    <s v="film &amp; video/drama"/>
    <n v="30"/>
    <n v="93.25"/>
    <x v="0"/>
    <x v="3"/>
    <x v="203"/>
    <d v="2015-01-29T20:21:04"/>
  </r>
  <r>
    <x v="204"/>
    <x v="204"/>
    <x v="203"/>
    <n v="300000"/>
    <n v="152165"/>
    <x v="2"/>
    <s v="AU"/>
    <s v="AUD"/>
    <n v="1470319203"/>
    <n v="1467727203"/>
    <b v="0"/>
    <x v="86"/>
    <b v="0"/>
    <s v="film &amp; video/drama"/>
    <n v="51"/>
    <n v="117.68"/>
    <x v="0"/>
    <x v="3"/>
    <x v="204"/>
    <d v="2016-08-04T14:00:03"/>
  </r>
  <r>
    <x v="205"/>
    <x v="205"/>
    <x v="204"/>
    <n v="8000"/>
    <n v="1300"/>
    <x v="2"/>
    <s v="US"/>
    <s v="USD"/>
    <n v="1444144222"/>
    <n v="1441120222"/>
    <b v="0"/>
    <x v="57"/>
    <b v="0"/>
    <s v="film &amp; video/drama"/>
    <n v="17"/>
    <n v="76.47"/>
    <x v="0"/>
    <x v="3"/>
    <x v="205"/>
    <d v="2015-10-06T15:10:22"/>
  </r>
  <r>
    <x v="206"/>
    <x v="206"/>
    <x v="205"/>
    <n v="12700"/>
    <n v="0"/>
    <x v="2"/>
    <s v="US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x v="207"/>
    <x v="207"/>
    <x v="206"/>
    <n v="14000"/>
    <n v="2130"/>
    <x v="2"/>
    <s v="CA"/>
    <s v="CAD"/>
    <n v="1420346638"/>
    <n v="1417754638"/>
    <b v="0"/>
    <x v="62"/>
    <b v="0"/>
    <s v="film &amp; video/drama"/>
    <n v="16"/>
    <n v="163.85"/>
    <x v="0"/>
    <x v="3"/>
    <x v="207"/>
    <d v="2015-01-04T04:43:58"/>
  </r>
  <r>
    <x v="208"/>
    <x v="208"/>
    <x v="207"/>
    <n v="50000"/>
    <n v="0"/>
    <x v="2"/>
    <s v="AU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x v="209"/>
    <x v="209"/>
    <x v="208"/>
    <n v="25000"/>
    <n v="0"/>
    <x v="2"/>
    <s v="US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x v="210"/>
    <x v="210"/>
    <x v="209"/>
    <n v="12000"/>
    <n v="3030"/>
    <x v="2"/>
    <s v="US"/>
    <s v="USD"/>
    <n v="1443675600"/>
    <n v="1441157592"/>
    <b v="0"/>
    <x v="51"/>
    <b v="0"/>
    <s v="film &amp; video/drama"/>
    <n v="26"/>
    <n v="91.82"/>
    <x v="0"/>
    <x v="3"/>
    <x v="210"/>
    <d v="2015-10-01T05:00:00"/>
  </r>
  <r>
    <x v="211"/>
    <x v="211"/>
    <x v="210"/>
    <n v="5000"/>
    <n v="2230"/>
    <x v="2"/>
    <s v="US"/>
    <s v="USD"/>
    <n v="1442634617"/>
    <n v="1440042617"/>
    <b v="0"/>
    <x v="8"/>
    <b v="0"/>
    <s v="film &amp; video/drama"/>
    <n v="45"/>
    <n v="185.83"/>
    <x v="0"/>
    <x v="3"/>
    <x v="211"/>
    <d v="2015-09-19T03:50:17"/>
  </r>
  <r>
    <x v="212"/>
    <x v="212"/>
    <x v="211"/>
    <n v="6300"/>
    <n v="1"/>
    <x v="2"/>
    <s v="US"/>
    <s v="USD"/>
    <n v="1460837320"/>
    <n v="1455656920"/>
    <b v="0"/>
    <x v="29"/>
    <b v="0"/>
    <s v="film &amp; video/drama"/>
    <n v="1"/>
    <n v="1"/>
    <x v="0"/>
    <x v="3"/>
    <x v="212"/>
    <d v="2016-04-16T20:08:40"/>
  </r>
  <r>
    <x v="213"/>
    <x v="213"/>
    <x v="212"/>
    <n v="50000"/>
    <n v="20"/>
    <x v="2"/>
    <s v="US"/>
    <s v="USD"/>
    <n v="1439734001"/>
    <n v="1437142547"/>
    <b v="0"/>
    <x v="29"/>
    <b v="0"/>
    <s v="film &amp; video/drama"/>
    <n v="1"/>
    <n v="20"/>
    <x v="0"/>
    <x v="3"/>
    <x v="213"/>
    <d v="2015-08-16T14:06:41"/>
  </r>
  <r>
    <x v="214"/>
    <x v="214"/>
    <x v="213"/>
    <n v="12500"/>
    <n v="1"/>
    <x v="2"/>
    <s v="US"/>
    <s v="USD"/>
    <n v="1425655349"/>
    <n v="1420471349"/>
    <b v="0"/>
    <x v="29"/>
    <b v="0"/>
    <s v="film &amp; video/drama"/>
    <n v="1"/>
    <n v="1"/>
    <x v="0"/>
    <x v="3"/>
    <x v="214"/>
    <d v="2015-03-06T15:22:29"/>
  </r>
  <r>
    <x v="215"/>
    <x v="215"/>
    <x v="214"/>
    <n v="4400"/>
    <n v="10"/>
    <x v="2"/>
    <s v="GB"/>
    <s v="GBP"/>
    <n v="1455753540"/>
    <n v="1452058282"/>
    <b v="0"/>
    <x v="29"/>
    <b v="0"/>
    <s v="film &amp; video/drama"/>
    <n v="1"/>
    <n v="10"/>
    <x v="0"/>
    <x v="3"/>
    <x v="215"/>
    <d v="2016-02-17T23:59:00"/>
  </r>
  <r>
    <x v="216"/>
    <x v="216"/>
    <x v="215"/>
    <n v="50000"/>
    <n v="27849.22"/>
    <x v="2"/>
    <s v="US"/>
    <s v="USD"/>
    <n v="1429740037"/>
    <n v="1425423637"/>
    <b v="0"/>
    <x v="87"/>
    <b v="0"/>
    <s v="film &amp; video/drama"/>
    <n v="56"/>
    <n v="331.54"/>
    <x v="0"/>
    <x v="3"/>
    <x v="216"/>
    <d v="2015-04-22T22:00:37"/>
  </r>
  <r>
    <x v="217"/>
    <x v="217"/>
    <x v="216"/>
    <n v="100000"/>
    <n v="11943"/>
    <x v="2"/>
    <s v="SE"/>
    <s v="SEK"/>
    <n v="1419780149"/>
    <n v="1417101749"/>
    <b v="0"/>
    <x v="44"/>
    <b v="0"/>
    <s v="film &amp; video/drama"/>
    <n v="12"/>
    <n v="314.29000000000002"/>
    <x v="0"/>
    <x v="3"/>
    <x v="217"/>
    <d v="2014-12-28T15:22:29"/>
  </r>
  <r>
    <x v="218"/>
    <x v="218"/>
    <x v="217"/>
    <n v="5000"/>
    <n v="100"/>
    <x v="2"/>
    <s v="US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x v="219"/>
    <x v="219"/>
    <x v="218"/>
    <n v="50000"/>
    <n v="8815"/>
    <x v="2"/>
    <s v="US"/>
    <s v="USD"/>
    <n v="1459493940"/>
    <n v="1456732225"/>
    <b v="0"/>
    <x v="88"/>
    <b v="0"/>
    <s v="film &amp; video/drama"/>
    <n v="18"/>
    <n v="115.99"/>
    <x v="0"/>
    <x v="3"/>
    <x v="219"/>
    <d v="2016-04-01T06:59:00"/>
  </r>
  <r>
    <x v="220"/>
    <x v="220"/>
    <x v="219"/>
    <n v="50000"/>
    <n v="360"/>
    <x v="2"/>
    <s v="US"/>
    <s v="USD"/>
    <n v="1440101160"/>
    <n v="1436542030"/>
    <b v="0"/>
    <x v="83"/>
    <b v="0"/>
    <s v="film &amp; video/drama"/>
    <n v="1"/>
    <n v="120"/>
    <x v="0"/>
    <x v="3"/>
    <x v="220"/>
    <d v="2015-08-20T20:06:00"/>
  </r>
  <r>
    <x v="221"/>
    <x v="221"/>
    <x v="220"/>
    <n v="50000"/>
    <n v="0"/>
    <x v="2"/>
    <s v="US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x v="222"/>
    <x v="222"/>
    <x v="221"/>
    <n v="1000"/>
    <n v="130"/>
    <x v="2"/>
    <s v="US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x v="223"/>
    <x v="223"/>
    <x v="222"/>
    <n v="1500000"/>
    <n v="0"/>
    <x v="2"/>
    <s v="US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x v="224"/>
    <x v="224"/>
    <x v="223"/>
    <n v="6000000"/>
    <n v="0"/>
    <x v="2"/>
    <s v="AU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x v="225"/>
    <x v="225"/>
    <x v="224"/>
    <n v="200"/>
    <n v="0"/>
    <x v="2"/>
    <s v="US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x v="226"/>
    <x v="226"/>
    <x v="225"/>
    <n v="29000"/>
    <n v="250"/>
    <x v="2"/>
    <s v="GB"/>
    <s v="GBP"/>
    <n v="1433064540"/>
    <n v="1428854344"/>
    <b v="0"/>
    <x v="84"/>
    <b v="0"/>
    <s v="film &amp; video/drama"/>
    <n v="1"/>
    <n v="125"/>
    <x v="0"/>
    <x v="3"/>
    <x v="226"/>
    <d v="2015-05-31T09:29:00"/>
  </r>
  <r>
    <x v="227"/>
    <x v="227"/>
    <x v="226"/>
    <n v="28000"/>
    <n v="0"/>
    <x v="2"/>
    <s v="US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x v="228"/>
    <x v="228"/>
    <x v="227"/>
    <n v="8000"/>
    <n v="0"/>
    <x v="2"/>
    <s v="GB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x v="229"/>
    <x v="229"/>
    <x v="228"/>
    <n v="3000"/>
    <n v="0"/>
    <x v="2"/>
    <s v="DE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x v="230"/>
    <x v="230"/>
    <x v="229"/>
    <n v="15000"/>
    <n v="60"/>
    <x v="2"/>
    <s v="US"/>
    <s v="USD"/>
    <n v="1433443151"/>
    <n v="1430851151"/>
    <b v="0"/>
    <x v="84"/>
    <b v="0"/>
    <s v="film &amp; video/drama"/>
    <n v="1"/>
    <n v="30"/>
    <x v="0"/>
    <x v="3"/>
    <x v="230"/>
    <d v="2015-06-04T18:39:11"/>
  </r>
  <r>
    <x v="231"/>
    <x v="231"/>
    <x v="230"/>
    <n v="1500000"/>
    <n v="0"/>
    <x v="2"/>
    <s v="US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x v="232"/>
    <x v="232"/>
    <x v="231"/>
    <n v="4000"/>
    <n v="110"/>
    <x v="2"/>
    <s v="GB"/>
    <s v="GBP"/>
    <n v="1425066546"/>
    <n v="1422474546"/>
    <b v="0"/>
    <x v="63"/>
    <b v="0"/>
    <s v="film &amp; video/drama"/>
    <n v="3"/>
    <n v="15.71"/>
    <x v="0"/>
    <x v="3"/>
    <x v="232"/>
    <d v="2015-02-27T19:49:06"/>
  </r>
  <r>
    <x v="233"/>
    <x v="233"/>
    <x v="232"/>
    <n v="350000"/>
    <n v="0"/>
    <x v="2"/>
    <s v="US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x v="234"/>
    <x v="234"/>
    <x v="233"/>
    <n v="1000"/>
    <n v="401"/>
    <x v="2"/>
    <s v="US"/>
    <s v="USD"/>
    <n v="1434847859"/>
    <n v="1431391859"/>
    <b v="0"/>
    <x v="81"/>
    <b v="0"/>
    <s v="film &amp; video/drama"/>
    <n v="41"/>
    <n v="80.2"/>
    <x v="0"/>
    <x v="3"/>
    <x v="234"/>
    <d v="2015-06-21T00:50:59"/>
  </r>
  <r>
    <x v="235"/>
    <x v="235"/>
    <x v="234"/>
    <n v="10000"/>
    <n v="0"/>
    <x v="2"/>
    <s v="US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x v="236"/>
    <x v="236"/>
    <x v="235"/>
    <n v="150000"/>
    <n v="0"/>
    <x v="2"/>
    <s v="US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x v="237"/>
    <x v="237"/>
    <x v="236"/>
    <n v="15000"/>
    <n v="50"/>
    <x v="2"/>
    <s v="US"/>
    <s v="USD"/>
    <n v="1457445069"/>
    <n v="1452261069"/>
    <b v="0"/>
    <x v="29"/>
    <b v="0"/>
    <s v="film &amp; video/drama"/>
    <n v="1"/>
    <n v="50"/>
    <x v="0"/>
    <x v="3"/>
    <x v="237"/>
    <d v="2016-03-08T13:51:09"/>
  </r>
  <r>
    <x v="238"/>
    <x v="238"/>
    <x v="237"/>
    <n v="26000"/>
    <n v="0"/>
    <x v="2"/>
    <s v="US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x v="239"/>
    <x v="239"/>
    <x v="238"/>
    <n v="1000"/>
    <n v="250"/>
    <x v="2"/>
    <s v="AU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x v="240"/>
    <x v="240"/>
    <x v="239"/>
    <n v="15000"/>
    <n v="16145.12"/>
    <x v="0"/>
    <s v="US"/>
    <s v="USD"/>
    <n v="1367773211"/>
    <n v="1363885211"/>
    <b v="1"/>
    <x v="89"/>
    <b v="1"/>
    <s v="film &amp; video/documentary"/>
    <n v="108"/>
    <n v="117.85"/>
    <x v="0"/>
    <x v="4"/>
    <x v="240"/>
    <d v="2013-05-05T17:00:11"/>
  </r>
  <r>
    <x v="241"/>
    <x v="241"/>
    <x v="240"/>
    <n v="36400"/>
    <n v="41000"/>
    <x v="0"/>
    <s v="US"/>
    <s v="USD"/>
    <n v="1419180304"/>
    <n v="1415292304"/>
    <b v="1"/>
    <x v="90"/>
    <b v="1"/>
    <s v="film &amp; video/documentary"/>
    <n v="113"/>
    <n v="109.04"/>
    <x v="0"/>
    <x v="4"/>
    <x v="241"/>
    <d v="2014-12-21T16:45:04"/>
  </r>
  <r>
    <x v="242"/>
    <x v="242"/>
    <x v="241"/>
    <n v="13000"/>
    <n v="14750"/>
    <x v="0"/>
    <s v="US"/>
    <s v="USD"/>
    <n v="1324381790"/>
    <n v="1321357790"/>
    <b v="1"/>
    <x v="91"/>
    <b v="1"/>
    <s v="film &amp; video/documentary"/>
    <n v="114"/>
    <n v="73.02"/>
    <x v="0"/>
    <x v="4"/>
    <x v="242"/>
    <d v="2011-12-20T11:49:50"/>
  </r>
  <r>
    <x v="243"/>
    <x v="243"/>
    <x v="242"/>
    <n v="25000"/>
    <n v="25648"/>
    <x v="0"/>
    <s v="US"/>
    <s v="USD"/>
    <n v="1393031304"/>
    <n v="1390439304"/>
    <b v="1"/>
    <x v="92"/>
    <b v="1"/>
    <s v="film &amp; video/documentary"/>
    <n v="103"/>
    <n v="78.2"/>
    <x v="0"/>
    <x v="4"/>
    <x v="243"/>
    <d v="2014-02-22T01:08:24"/>
  </r>
  <r>
    <x v="244"/>
    <x v="244"/>
    <x v="243"/>
    <n v="3500"/>
    <n v="3981.5"/>
    <x v="0"/>
    <s v="US"/>
    <s v="USD"/>
    <n v="1268723160"/>
    <n v="1265269559"/>
    <b v="1"/>
    <x v="87"/>
    <b v="1"/>
    <s v="film &amp; video/documentary"/>
    <n v="114"/>
    <n v="47.4"/>
    <x v="0"/>
    <x v="4"/>
    <x v="244"/>
    <d v="2010-03-16T07:06:00"/>
  </r>
  <r>
    <x v="245"/>
    <x v="245"/>
    <x v="244"/>
    <n v="5000"/>
    <n v="5186"/>
    <x v="0"/>
    <s v="US"/>
    <s v="USD"/>
    <n v="1345079785"/>
    <n v="1342487785"/>
    <b v="1"/>
    <x v="93"/>
    <b v="1"/>
    <s v="film &amp; video/documentary"/>
    <n v="104"/>
    <n v="54.02"/>
    <x v="0"/>
    <x v="4"/>
    <x v="245"/>
    <d v="2012-08-16T01:16:25"/>
  </r>
  <r>
    <x v="246"/>
    <x v="246"/>
    <x v="245"/>
    <n v="5000"/>
    <n v="15273"/>
    <x v="0"/>
    <s v="US"/>
    <s v="USD"/>
    <n v="1292665405"/>
    <n v="1288341805"/>
    <b v="1"/>
    <x v="94"/>
    <b v="1"/>
    <s v="film &amp; video/documentary"/>
    <n v="306"/>
    <n v="68.489999999999995"/>
    <x v="0"/>
    <x v="4"/>
    <x v="246"/>
    <d v="2010-12-18T09:43:25"/>
  </r>
  <r>
    <x v="247"/>
    <x v="247"/>
    <x v="246"/>
    <n v="5000"/>
    <n v="6705"/>
    <x v="0"/>
    <s v="US"/>
    <s v="USD"/>
    <n v="1287200340"/>
    <n v="1284042614"/>
    <b v="1"/>
    <x v="95"/>
    <b v="1"/>
    <s v="film &amp; video/documentary"/>
    <n v="135"/>
    <n v="108.15"/>
    <x v="0"/>
    <x v="4"/>
    <x v="247"/>
    <d v="2010-10-16T03:39:00"/>
  </r>
  <r>
    <x v="248"/>
    <x v="248"/>
    <x v="247"/>
    <n v="85000"/>
    <n v="86133"/>
    <x v="0"/>
    <s v="US"/>
    <s v="USD"/>
    <n v="1325961309"/>
    <n v="1322073309"/>
    <b v="1"/>
    <x v="96"/>
    <b v="1"/>
    <s v="film &amp; video/documentary"/>
    <n v="102"/>
    <n v="589.95000000000005"/>
    <x v="0"/>
    <x v="4"/>
    <x v="248"/>
    <d v="2012-01-07T18:35:09"/>
  </r>
  <r>
    <x v="249"/>
    <x v="249"/>
    <x v="248"/>
    <n v="10000"/>
    <n v="11292"/>
    <x v="0"/>
    <s v="US"/>
    <s v="USD"/>
    <n v="1282498800"/>
    <n v="1275603020"/>
    <b v="1"/>
    <x v="97"/>
    <b v="1"/>
    <s v="film &amp; video/documentary"/>
    <n v="113"/>
    <n v="48.05"/>
    <x v="0"/>
    <x v="4"/>
    <x v="249"/>
    <d v="2010-08-22T17:40:00"/>
  </r>
  <r>
    <x v="250"/>
    <x v="250"/>
    <x v="249"/>
    <n v="30000"/>
    <n v="31675"/>
    <x v="0"/>
    <s v="US"/>
    <s v="USD"/>
    <n v="1370525691"/>
    <n v="1367933691"/>
    <b v="1"/>
    <x v="98"/>
    <b v="1"/>
    <s v="film &amp; video/documentary"/>
    <n v="106"/>
    <n v="72.48"/>
    <x v="0"/>
    <x v="4"/>
    <x v="250"/>
    <d v="2013-06-06T13:34:51"/>
  </r>
  <r>
    <x v="251"/>
    <x v="251"/>
    <x v="250"/>
    <n v="3500"/>
    <n v="4395"/>
    <x v="0"/>
    <s v="US"/>
    <s v="USD"/>
    <n v="1337194800"/>
    <n v="1334429646"/>
    <b v="1"/>
    <x v="99"/>
    <b v="1"/>
    <s v="film &amp; video/documentary"/>
    <n v="126"/>
    <n v="57.08"/>
    <x v="0"/>
    <x v="4"/>
    <x v="251"/>
    <d v="2012-05-16T19:00:00"/>
  </r>
  <r>
    <x v="252"/>
    <x v="252"/>
    <x v="251"/>
    <n v="5000"/>
    <n v="9228"/>
    <x v="0"/>
    <s v="US"/>
    <s v="USD"/>
    <n v="1275364740"/>
    <n v="1269878058"/>
    <b v="1"/>
    <x v="52"/>
    <b v="1"/>
    <s v="film &amp; video/documentary"/>
    <n v="185"/>
    <n v="85.44"/>
    <x v="0"/>
    <x v="4"/>
    <x v="252"/>
    <d v="2010-06-01T03:59:00"/>
  </r>
  <r>
    <x v="253"/>
    <x v="253"/>
    <x v="252"/>
    <n v="1500"/>
    <n v="1511"/>
    <x v="0"/>
    <s v="US"/>
    <s v="USD"/>
    <n v="1329320235"/>
    <n v="1326728235"/>
    <b v="1"/>
    <x v="63"/>
    <b v="1"/>
    <s v="film &amp; video/documentary"/>
    <n v="101"/>
    <n v="215.86"/>
    <x v="0"/>
    <x v="4"/>
    <x v="253"/>
    <d v="2012-02-15T15:37:15"/>
  </r>
  <r>
    <x v="254"/>
    <x v="254"/>
    <x v="253"/>
    <n v="24000"/>
    <n v="28067.34"/>
    <x v="0"/>
    <s v="US"/>
    <s v="USD"/>
    <n v="1445047200"/>
    <n v="1442443910"/>
    <b v="1"/>
    <x v="100"/>
    <b v="1"/>
    <s v="film &amp; video/documentary"/>
    <n v="117"/>
    <n v="89.39"/>
    <x v="0"/>
    <x v="4"/>
    <x v="254"/>
    <d v="2015-10-17T02:00:00"/>
  </r>
  <r>
    <x v="255"/>
    <x v="255"/>
    <x v="254"/>
    <n v="8000"/>
    <n v="8538.66"/>
    <x v="0"/>
    <s v="US"/>
    <s v="USD"/>
    <n v="1300275482"/>
    <n v="1297687082"/>
    <b v="1"/>
    <x v="101"/>
    <b v="1"/>
    <s v="film &amp; video/documentary"/>
    <n v="107"/>
    <n v="45.42"/>
    <x v="0"/>
    <x v="4"/>
    <x v="255"/>
    <d v="2011-03-16T11:38:02"/>
  </r>
  <r>
    <x v="256"/>
    <x v="256"/>
    <x v="255"/>
    <n v="13000"/>
    <n v="18083"/>
    <x v="0"/>
    <s v="US"/>
    <s v="USD"/>
    <n v="1363458467"/>
    <n v="1360866467"/>
    <b v="1"/>
    <x v="102"/>
    <b v="1"/>
    <s v="film &amp; video/documentary"/>
    <n v="140"/>
    <n v="65.760000000000005"/>
    <x v="0"/>
    <x v="4"/>
    <x v="256"/>
    <d v="2013-03-16T18:27:47"/>
  </r>
  <r>
    <x v="257"/>
    <x v="257"/>
    <x v="256"/>
    <n v="35000"/>
    <n v="37354.269999999997"/>
    <x v="0"/>
    <s v="US"/>
    <s v="USD"/>
    <n v="1463670162"/>
    <n v="1461078162"/>
    <b v="1"/>
    <x v="103"/>
    <b v="1"/>
    <s v="film &amp; video/documentary"/>
    <n v="107"/>
    <n v="66.7"/>
    <x v="0"/>
    <x v="4"/>
    <x v="257"/>
    <d v="2016-05-19T15:02:42"/>
  </r>
  <r>
    <x v="258"/>
    <x v="258"/>
    <x v="257"/>
    <n v="30000"/>
    <n v="57342"/>
    <x v="0"/>
    <s v="US"/>
    <s v="USD"/>
    <n v="1308359666"/>
    <n v="1305767666"/>
    <b v="1"/>
    <x v="104"/>
    <b v="1"/>
    <s v="film &amp; video/documentary"/>
    <n v="192"/>
    <n v="83.35"/>
    <x v="0"/>
    <x v="4"/>
    <x v="258"/>
    <d v="2011-06-18T01:14:26"/>
  </r>
  <r>
    <x v="259"/>
    <x v="259"/>
    <x v="258"/>
    <n v="75000"/>
    <n v="98953.42"/>
    <x v="0"/>
    <s v="US"/>
    <s v="USD"/>
    <n v="1428514969"/>
    <n v="1425922969"/>
    <b v="1"/>
    <x v="105"/>
    <b v="1"/>
    <s v="film &amp; video/documentary"/>
    <n v="132"/>
    <n v="105.05"/>
    <x v="0"/>
    <x v="4"/>
    <x v="259"/>
    <d v="2015-04-08T17:42:49"/>
  </r>
  <r>
    <x v="260"/>
    <x v="260"/>
    <x v="259"/>
    <n v="10000"/>
    <n v="10640"/>
    <x v="0"/>
    <s v="US"/>
    <s v="USD"/>
    <n v="1279360740"/>
    <n v="1275415679"/>
    <b v="1"/>
    <x v="106"/>
    <b v="1"/>
    <s v="film &amp; video/documentary"/>
    <n v="107"/>
    <n v="120.91"/>
    <x v="0"/>
    <x v="4"/>
    <x v="260"/>
    <d v="2010-07-17T09:59:00"/>
  </r>
  <r>
    <x v="261"/>
    <x v="261"/>
    <x v="260"/>
    <n v="20000"/>
    <n v="21480"/>
    <x v="0"/>
    <s v="US"/>
    <s v="USD"/>
    <n v="1339080900"/>
    <n v="1334783704"/>
    <b v="1"/>
    <x v="107"/>
    <b v="1"/>
    <s v="film &amp; video/documentary"/>
    <n v="108"/>
    <n v="97.64"/>
    <x v="0"/>
    <x v="4"/>
    <x v="261"/>
    <d v="2012-06-07T14:55:00"/>
  </r>
  <r>
    <x v="262"/>
    <x v="262"/>
    <x v="261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x v="4"/>
    <x v="262"/>
    <d v="2011-02-26T05:57:08"/>
  </r>
  <r>
    <x v="263"/>
    <x v="263"/>
    <x v="262"/>
    <n v="25000"/>
    <n v="29520.27"/>
    <x v="0"/>
    <s v="US"/>
    <s v="USD"/>
    <n v="1348786494"/>
    <n v="1346194494"/>
    <b v="1"/>
    <x v="109"/>
    <b v="1"/>
    <s v="film &amp; video/documentary"/>
    <n v="119"/>
    <n v="30.65"/>
    <x v="0"/>
    <x v="4"/>
    <x v="263"/>
    <d v="2012-09-27T22:54:54"/>
  </r>
  <r>
    <x v="264"/>
    <x v="264"/>
    <x v="263"/>
    <n v="5000"/>
    <n v="5910"/>
    <x v="0"/>
    <s v="US"/>
    <s v="USD"/>
    <n v="1336747995"/>
    <n v="1334155995"/>
    <b v="1"/>
    <x v="110"/>
    <b v="1"/>
    <s v="film &amp; video/documentary"/>
    <n v="119"/>
    <n v="64.95"/>
    <x v="0"/>
    <x v="4"/>
    <x v="264"/>
    <d v="2012-05-11T14:53:15"/>
  </r>
  <r>
    <x v="265"/>
    <x v="265"/>
    <x v="264"/>
    <n v="5000"/>
    <n v="5555"/>
    <x v="0"/>
    <s v="US"/>
    <s v="USD"/>
    <n v="1273522560"/>
    <n v="1269928430"/>
    <b v="1"/>
    <x v="6"/>
    <b v="1"/>
    <s v="film &amp; video/documentary"/>
    <n v="112"/>
    <n v="95.78"/>
    <x v="0"/>
    <x v="4"/>
    <x v="265"/>
    <d v="2010-05-10T20:16:00"/>
  </r>
  <r>
    <x v="266"/>
    <x v="266"/>
    <x v="265"/>
    <n v="1000"/>
    <n v="1455"/>
    <x v="0"/>
    <s v="US"/>
    <s v="USD"/>
    <n v="1271994660"/>
    <n v="1264565507"/>
    <b v="1"/>
    <x v="17"/>
    <b v="1"/>
    <s v="film &amp; video/documentary"/>
    <n v="146"/>
    <n v="40.42"/>
    <x v="0"/>
    <x v="4"/>
    <x v="266"/>
    <d v="2010-04-23T03:51:00"/>
  </r>
  <r>
    <x v="267"/>
    <x v="267"/>
    <x v="266"/>
    <n v="9850"/>
    <n v="12965.44"/>
    <x v="0"/>
    <s v="GB"/>
    <s v="GBP"/>
    <n v="1403693499"/>
    <n v="1401101499"/>
    <b v="1"/>
    <x v="111"/>
    <b v="1"/>
    <s v="film &amp; video/documentary"/>
    <n v="132"/>
    <n v="78.58"/>
    <x v="0"/>
    <x v="4"/>
    <x v="267"/>
    <d v="2014-06-25T10:51:39"/>
  </r>
  <r>
    <x v="268"/>
    <x v="268"/>
    <x v="267"/>
    <n v="5000"/>
    <n v="5570"/>
    <x v="0"/>
    <s v="US"/>
    <s v="USD"/>
    <n v="1320640778"/>
    <n v="1316749178"/>
    <b v="1"/>
    <x v="112"/>
    <b v="1"/>
    <s v="film &amp; video/documentary"/>
    <n v="112"/>
    <n v="50.18"/>
    <x v="0"/>
    <x v="4"/>
    <x v="268"/>
    <d v="2011-11-07T04:39:38"/>
  </r>
  <r>
    <x v="269"/>
    <x v="269"/>
    <x v="268"/>
    <n v="100000"/>
    <n v="147233.76999999999"/>
    <x v="0"/>
    <s v="AU"/>
    <s v="AUD"/>
    <n v="1487738622"/>
    <n v="1485146622"/>
    <b v="1"/>
    <x v="113"/>
    <b v="1"/>
    <s v="film &amp; video/documentary"/>
    <n v="148"/>
    <n v="92.25"/>
    <x v="0"/>
    <x v="4"/>
    <x v="269"/>
    <d v="2017-02-22T04:43:42"/>
  </r>
  <r>
    <x v="270"/>
    <x v="270"/>
    <x v="269"/>
    <n v="2300"/>
    <n v="3510"/>
    <x v="0"/>
    <s v="US"/>
    <s v="USD"/>
    <n v="1306296000"/>
    <n v="1301950070"/>
    <b v="1"/>
    <x v="42"/>
    <b v="1"/>
    <s v="film &amp; video/documentary"/>
    <n v="153"/>
    <n v="57.54"/>
    <x v="0"/>
    <x v="4"/>
    <x v="270"/>
    <d v="2011-05-25T04:00:00"/>
  </r>
  <r>
    <x v="271"/>
    <x v="271"/>
    <x v="270"/>
    <n v="30000"/>
    <n v="31404"/>
    <x v="0"/>
    <s v="US"/>
    <s v="USD"/>
    <n v="1388649600"/>
    <n v="1386123861"/>
    <b v="1"/>
    <x v="114"/>
    <b v="1"/>
    <s v="film &amp; video/documentary"/>
    <n v="105"/>
    <n v="109.42"/>
    <x v="0"/>
    <x v="4"/>
    <x v="271"/>
    <d v="2014-01-02T08:00:00"/>
  </r>
  <r>
    <x v="272"/>
    <x v="272"/>
    <x v="271"/>
    <n v="3000"/>
    <n v="5323.01"/>
    <x v="0"/>
    <s v="US"/>
    <s v="USD"/>
    <n v="1272480540"/>
    <n v="1267220191"/>
    <b v="1"/>
    <x v="71"/>
    <b v="1"/>
    <s v="film &amp; video/documentary"/>
    <n v="178"/>
    <n v="81.89"/>
    <x v="0"/>
    <x v="4"/>
    <x v="272"/>
    <d v="2010-04-28T18:49:00"/>
  </r>
  <r>
    <x v="273"/>
    <x v="273"/>
    <x v="272"/>
    <n v="5000"/>
    <n v="5388.79"/>
    <x v="0"/>
    <s v="US"/>
    <s v="USD"/>
    <n v="1309694266"/>
    <n v="1307102266"/>
    <b v="1"/>
    <x v="115"/>
    <b v="1"/>
    <s v="film &amp; video/documentary"/>
    <n v="108"/>
    <n v="45.67"/>
    <x v="0"/>
    <x v="4"/>
    <x v="273"/>
    <d v="2011-07-03T11:57:46"/>
  </r>
  <r>
    <x v="274"/>
    <x v="274"/>
    <x v="273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x v="4"/>
    <x v="274"/>
    <d v="2012-04-05T06:59:00"/>
  </r>
  <r>
    <x v="275"/>
    <x v="275"/>
    <x v="274"/>
    <n v="20000"/>
    <n v="21679"/>
    <x v="0"/>
    <s v="US"/>
    <s v="USD"/>
    <n v="1352511966"/>
    <n v="1349916366"/>
    <b v="1"/>
    <x v="117"/>
    <b v="1"/>
    <s v="film &amp; video/documentary"/>
    <n v="109"/>
    <n v="65.3"/>
    <x v="0"/>
    <x v="4"/>
    <x v="275"/>
    <d v="2012-11-10T01:46:06"/>
  </r>
  <r>
    <x v="276"/>
    <x v="276"/>
    <x v="275"/>
    <n v="4000"/>
    <n v="5904"/>
    <x v="0"/>
    <s v="US"/>
    <s v="USD"/>
    <n v="1335574674"/>
    <n v="1330394274"/>
    <b v="1"/>
    <x v="95"/>
    <b v="1"/>
    <s v="film &amp; video/documentary"/>
    <n v="148"/>
    <n v="95.23"/>
    <x v="0"/>
    <x v="4"/>
    <x v="276"/>
    <d v="2012-04-28T00:57:54"/>
  </r>
  <r>
    <x v="277"/>
    <x v="277"/>
    <x v="276"/>
    <n v="65000"/>
    <n v="71748"/>
    <x v="0"/>
    <s v="US"/>
    <s v="USD"/>
    <n v="1432416219"/>
    <n v="1429824219"/>
    <b v="1"/>
    <x v="118"/>
    <b v="1"/>
    <s v="film &amp; video/documentary"/>
    <n v="111"/>
    <n v="75.44"/>
    <x v="0"/>
    <x v="4"/>
    <x v="277"/>
    <d v="2015-05-23T21:23:39"/>
  </r>
  <r>
    <x v="278"/>
    <x v="278"/>
    <x v="277"/>
    <n v="27000"/>
    <n v="40594"/>
    <x v="0"/>
    <s v="US"/>
    <s v="USD"/>
    <n v="1350003539"/>
    <n v="1347411539"/>
    <b v="1"/>
    <x v="119"/>
    <b v="1"/>
    <s v="film &amp; video/documentary"/>
    <n v="151"/>
    <n v="97.82"/>
    <x v="0"/>
    <x v="4"/>
    <x v="278"/>
    <d v="2012-10-12T00:58:59"/>
  </r>
  <r>
    <x v="279"/>
    <x v="279"/>
    <x v="278"/>
    <n v="17000"/>
    <n v="26744.11"/>
    <x v="0"/>
    <s v="US"/>
    <s v="USD"/>
    <n v="1488160860"/>
    <n v="1485237096"/>
    <b v="1"/>
    <x v="120"/>
    <b v="1"/>
    <s v="film &amp; video/documentary"/>
    <n v="158"/>
    <n v="87.69"/>
    <x v="0"/>
    <x v="4"/>
    <x v="279"/>
    <d v="2017-02-27T02:01:00"/>
  </r>
  <r>
    <x v="280"/>
    <x v="280"/>
    <x v="279"/>
    <n v="75000"/>
    <n v="117108"/>
    <x v="0"/>
    <s v="US"/>
    <s v="USD"/>
    <n v="1401459035"/>
    <n v="1397571035"/>
    <b v="1"/>
    <x v="121"/>
    <b v="1"/>
    <s v="film &amp; video/documentary"/>
    <n v="157"/>
    <n v="54.75"/>
    <x v="0"/>
    <x v="4"/>
    <x v="280"/>
    <d v="2014-05-30T14:10:35"/>
  </r>
  <r>
    <x v="281"/>
    <x v="281"/>
    <x v="280"/>
    <n v="5500"/>
    <n v="6632.32"/>
    <x v="0"/>
    <s v="US"/>
    <s v="USD"/>
    <n v="1249932360"/>
    <n v="1242532513"/>
    <b v="1"/>
    <x v="1"/>
    <b v="1"/>
    <s v="film &amp; video/documentary"/>
    <n v="121"/>
    <n v="83.95"/>
    <x v="0"/>
    <x v="4"/>
    <x v="281"/>
    <d v="2009-08-10T19:26:00"/>
  </r>
  <r>
    <x v="282"/>
    <x v="282"/>
    <x v="281"/>
    <n v="45000"/>
    <n v="45535"/>
    <x v="0"/>
    <s v="US"/>
    <s v="USD"/>
    <n v="1266876000"/>
    <n v="1263679492"/>
    <b v="1"/>
    <x v="122"/>
    <b v="1"/>
    <s v="film &amp; video/documentary"/>
    <n v="102"/>
    <n v="254.39"/>
    <x v="0"/>
    <x v="4"/>
    <x v="282"/>
    <d v="2010-02-22T22:00:00"/>
  </r>
  <r>
    <x v="283"/>
    <x v="283"/>
    <x v="282"/>
    <n v="18000"/>
    <n v="20569.05"/>
    <x v="0"/>
    <s v="US"/>
    <s v="USD"/>
    <n v="1306904340"/>
    <n v="1305219744"/>
    <b v="1"/>
    <x v="91"/>
    <b v="1"/>
    <s v="film &amp; video/documentary"/>
    <n v="115"/>
    <n v="101.83"/>
    <x v="0"/>
    <x v="4"/>
    <x v="283"/>
    <d v="2011-06-01T04:59:00"/>
  </r>
  <r>
    <x v="284"/>
    <x v="284"/>
    <x v="283"/>
    <n v="40000"/>
    <n v="41850.46"/>
    <x v="0"/>
    <s v="US"/>
    <s v="USD"/>
    <n v="1327167780"/>
    <n v="1325007780"/>
    <b v="1"/>
    <x v="123"/>
    <b v="1"/>
    <s v="film &amp; video/documentary"/>
    <n v="105"/>
    <n v="55.07"/>
    <x v="0"/>
    <x v="4"/>
    <x v="284"/>
    <d v="2012-01-21T17:43:00"/>
  </r>
  <r>
    <x v="285"/>
    <x v="285"/>
    <x v="284"/>
    <n v="14000"/>
    <n v="32035.51"/>
    <x v="0"/>
    <s v="US"/>
    <s v="USD"/>
    <n v="1379614128"/>
    <n v="1377022128"/>
    <b v="1"/>
    <x v="124"/>
    <b v="1"/>
    <s v="film &amp; video/documentary"/>
    <n v="229"/>
    <n v="56.9"/>
    <x v="0"/>
    <x v="4"/>
    <x v="285"/>
    <d v="2013-09-19T18:08:48"/>
  </r>
  <r>
    <x v="286"/>
    <x v="286"/>
    <x v="285"/>
    <n v="15000"/>
    <n v="16373"/>
    <x v="0"/>
    <s v="US"/>
    <s v="USD"/>
    <n v="1364236524"/>
    <n v="1360352124"/>
    <b v="1"/>
    <x v="125"/>
    <b v="1"/>
    <s v="film &amp; video/documentary"/>
    <n v="110"/>
    <n v="121.28"/>
    <x v="0"/>
    <x v="4"/>
    <x v="286"/>
    <d v="2013-03-25T18:35:24"/>
  </r>
  <r>
    <x v="287"/>
    <x v="287"/>
    <x v="286"/>
    <n v="15000"/>
    <n v="26445"/>
    <x v="0"/>
    <s v="US"/>
    <s v="USD"/>
    <n v="1351828800"/>
    <n v="1349160018"/>
    <b v="1"/>
    <x v="126"/>
    <b v="1"/>
    <s v="film &amp; video/documentary"/>
    <n v="177"/>
    <n v="91.19"/>
    <x v="0"/>
    <x v="4"/>
    <x v="287"/>
    <d v="2012-11-02T04:00:00"/>
  </r>
  <r>
    <x v="288"/>
    <x v="288"/>
    <x v="287"/>
    <n v="50000"/>
    <n v="51605.31"/>
    <x v="0"/>
    <s v="US"/>
    <s v="USD"/>
    <n v="1340683393"/>
    <n v="1337659393"/>
    <b v="1"/>
    <x v="127"/>
    <b v="1"/>
    <s v="film &amp; video/documentary"/>
    <n v="104"/>
    <n v="115.45"/>
    <x v="0"/>
    <x v="4"/>
    <x v="288"/>
    <d v="2012-06-26T04:03:13"/>
  </r>
  <r>
    <x v="289"/>
    <x v="289"/>
    <x v="288"/>
    <n v="15000"/>
    <n v="15723"/>
    <x v="0"/>
    <s v="GB"/>
    <s v="GBP"/>
    <n v="1383389834"/>
    <n v="1380797834"/>
    <b v="1"/>
    <x v="128"/>
    <b v="1"/>
    <s v="film &amp; video/documentary"/>
    <n v="105"/>
    <n v="67.77"/>
    <x v="0"/>
    <x v="4"/>
    <x v="289"/>
    <d v="2013-11-02T10:57:14"/>
  </r>
  <r>
    <x v="290"/>
    <x v="290"/>
    <x v="289"/>
    <n v="4500"/>
    <n v="4800.8"/>
    <x v="0"/>
    <s v="US"/>
    <s v="USD"/>
    <n v="1296633540"/>
    <n v="1292316697"/>
    <b v="1"/>
    <x v="129"/>
    <b v="1"/>
    <s v="film &amp; video/documentary"/>
    <n v="107"/>
    <n v="28.58"/>
    <x v="0"/>
    <x v="4"/>
    <x v="290"/>
    <d v="2011-02-02T07:59:00"/>
  </r>
  <r>
    <x v="291"/>
    <x v="291"/>
    <x v="290"/>
    <n v="5000"/>
    <n v="6001"/>
    <x v="0"/>
    <s v="US"/>
    <s v="USD"/>
    <n v="1367366460"/>
    <n v="1365791246"/>
    <b v="1"/>
    <x v="130"/>
    <b v="1"/>
    <s v="film &amp; video/documentary"/>
    <n v="121"/>
    <n v="46.88"/>
    <x v="0"/>
    <x v="4"/>
    <x v="291"/>
    <d v="2013-05-01T00:01:00"/>
  </r>
  <r>
    <x v="292"/>
    <x v="292"/>
    <x v="291"/>
    <n v="75000"/>
    <n v="76130.2"/>
    <x v="0"/>
    <s v="US"/>
    <s v="USD"/>
    <n v="1319860740"/>
    <n v="1317064599"/>
    <b v="1"/>
    <x v="131"/>
    <b v="1"/>
    <s v="film &amp; video/documentary"/>
    <n v="102"/>
    <n v="154.41999999999999"/>
    <x v="0"/>
    <x v="4"/>
    <x v="292"/>
    <d v="2011-10-29T03:59:00"/>
  </r>
  <r>
    <x v="293"/>
    <x v="293"/>
    <x v="292"/>
    <n v="26000"/>
    <n v="26360"/>
    <x v="0"/>
    <s v="US"/>
    <s v="USD"/>
    <n v="1398009714"/>
    <n v="1395417714"/>
    <b v="1"/>
    <x v="132"/>
    <b v="1"/>
    <s v="film &amp; video/documentary"/>
    <n v="102"/>
    <n v="201.22"/>
    <x v="0"/>
    <x v="4"/>
    <x v="293"/>
    <d v="2014-04-20T16:01:54"/>
  </r>
  <r>
    <x v="294"/>
    <x v="294"/>
    <x v="293"/>
    <n v="5000"/>
    <n v="5000"/>
    <x v="0"/>
    <s v="US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x v="295"/>
    <x v="295"/>
    <x v="294"/>
    <n v="50000"/>
    <n v="66554.559999999998"/>
    <x v="0"/>
    <s v="US"/>
    <s v="USD"/>
    <n v="1383264000"/>
    <n v="1378080409"/>
    <b v="1"/>
    <x v="134"/>
    <b v="1"/>
    <s v="film &amp; video/documentary"/>
    <n v="134"/>
    <n v="100.08"/>
    <x v="0"/>
    <x v="4"/>
    <x v="295"/>
    <d v="2013-11-01T00:00:00"/>
  </r>
  <r>
    <x v="296"/>
    <x v="296"/>
    <x v="295"/>
    <n v="25000"/>
    <n v="29681.55"/>
    <x v="0"/>
    <s v="US"/>
    <s v="USD"/>
    <n v="1347017083"/>
    <n v="1344857083"/>
    <b v="1"/>
    <x v="135"/>
    <b v="1"/>
    <s v="film &amp; video/documentary"/>
    <n v="119"/>
    <n v="230.09"/>
    <x v="0"/>
    <x v="4"/>
    <x v="296"/>
    <d v="2012-09-07T11:24:43"/>
  </r>
  <r>
    <x v="297"/>
    <x v="297"/>
    <x v="296"/>
    <n v="20000"/>
    <n v="20128"/>
    <x v="0"/>
    <s v="US"/>
    <s v="USD"/>
    <n v="1430452740"/>
    <n v="1427390901"/>
    <b v="1"/>
    <x v="136"/>
    <b v="1"/>
    <s v="film &amp; video/documentary"/>
    <n v="101"/>
    <n v="141.75"/>
    <x v="0"/>
    <x v="4"/>
    <x v="297"/>
    <d v="2015-05-01T03:59:00"/>
  </r>
  <r>
    <x v="298"/>
    <x v="298"/>
    <x v="297"/>
    <n v="126000"/>
    <n v="137254.84"/>
    <x v="0"/>
    <s v="US"/>
    <s v="USD"/>
    <n v="1399669200"/>
    <n v="1394536048"/>
    <b v="1"/>
    <x v="137"/>
    <b v="1"/>
    <s v="film &amp; video/documentary"/>
    <n v="109"/>
    <n v="56.34"/>
    <x v="0"/>
    <x v="4"/>
    <x v="298"/>
    <d v="2014-05-09T21:00:00"/>
  </r>
  <r>
    <x v="299"/>
    <x v="299"/>
    <x v="298"/>
    <n v="10000"/>
    <n v="17895.25"/>
    <x v="0"/>
    <s v="US"/>
    <s v="USD"/>
    <n v="1289975060"/>
    <n v="1287379460"/>
    <b v="1"/>
    <x v="138"/>
    <b v="1"/>
    <s v="film &amp; video/documentary"/>
    <n v="179"/>
    <n v="73.34"/>
    <x v="0"/>
    <x v="4"/>
    <x v="299"/>
    <d v="2010-11-17T06:24:20"/>
  </r>
  <r>
    <x v="300"/>
    <x v="300"/>
    <x v="299"/>
    <n v="25000"/>
    <n v="25430.66"/>
    <x v="0"/>
    <s v="US"/>
    <s v="USD"/>
    <n v="1303686138"/>
    <n v="1301007738"/>
    <b v="1"/>
    <x v="139"/>
    <b v="1"/>
    <s v="film &amp; video/documentary"/>
    <n v="102"/>
    <n v="85.34"/>
    <x v="0"/>
    <x v="4"/>
    <x v="300"/>
    <d v="2011-04-24T23:02:18"/>
  </r>
  <r>
    <x v="301"/>
    <x v="301"/>
    <x v="300"/>
    <n v="13000"/>
    <n v="15435.55"/>
    <x v="0"/>
    <s v="US"/>
    <s v="USD"/>
    <n v="1363711335"/>
    <n v="1360258935"/>
    <b v="1"/>
    <x v="140"/>
    <b v="1"/>
    <s v="film &amp; video/documentary"/>
    <n v="119"/>
    <n v="61.5"/>
    <x v="0"/>
    <x v="4"/>
    <x v="301"/>
    <d v="2013-03-19T16:42:15"/>
  </r>
  <r>
    <x v="302"/>
    <x v="302"/>
    <x v="301"/>
    <n v="10000"/>
    <n v="10046"/>
    <x v="0"/>
    <s v="US"/>
    <s v="USD"/>
    <n v="1330115638"/>
    <n v="1327523638"/>
    <b v="1"/>
    <x v="52"/>
    <b v="1"/>
    <s v="film &amp; video/documentary"/>
    <n v="101"/>
    <n v="93.02"/>
    <x v="0"/>
    <x v="4"/>
    <x v="302"/>
    <d v="2012-02-24T20:33:58"/>
  </r>
  <r>
    <x v="303"/>
    <x v="303"/>
    <x v="302"/>
    <n v="3000"/>
    <n v="4124"/>
    <x v="0"/>
    <s v="US"/>
    <s v="USD"/>
    <n v="1338601346"/>
    <n v="1336009346"/>
    <b v="1"/>
    <x v="141"/>
    <b v="1"/>
    <s v="film &amp; video/documentary"/>
    <n v="138"/>
    <n v="50.29"/>
    <x v="0"/>
    <x v="4"/>
    <x v="303"/>
    <d v="2012-06-02T01:42:26"/>
  </r>
  <r>
    <x v="304"/>
    <x v="304"/>
    <x v="303"/>
    <n v="3400"/>
    <n v="7876"/>
    <x v="0"/>
    <s v="US"/>
    <s v="USD"/>
    <n v="1346464800"/>
    <n v="1343096197"/>
    <b v="1"/>
    <x v="142"/>
    <b v="1"/>
    <s v="film &amp; video/documentary"/>
    <n v="232"/>
    <n v="106.43"/>
    <x v="0"/>
    <x v="4"/>
    <x v="304"/>
    <d v="2012-09-01T02:00:00"/>
  </r>
  <r>
    <x v="305"/>
    <x v="305"/>
    <x v="304"/>
    <n v="7500"/>
    <n v="9775"/>
    <x v="0"/>
    <s v="US"/>
    <s v="USD"/>
    <n v="1331392049"/>
    <n v="1328800049"/>
    <b v="1"/>
    <x v="143"/>
    <b v="1"/>
    <s v="film &amp; video/documentary"/>
    <n v="131"/>
    <n v="51.72"/>
    <x v="0"/>
    <x v="4"/>
    <x v="305"/>
    <d v="2012-03-10T15:07:29"/>
  </r>
  <r>
    <x v="306"/>
    <x v="306"/>
    <x v="305"/>
    <n v="1000"/>
    <n v="2929"/>
    <x v="0"/>
    <s v="US"/>
    <s v="USD"/>
    <n v="1363806333"/>
    <n v="1362081933"/>
    <b v="1"/>
    <x v="144"/>
    <b v="1"/>
    <s v="film &amp; video/documentary"/>
    <n v="293"/>
    <n v="36.61"/>
    <x v="0"/>
    <x v="4"/>
    <x v="306"/>
    <d v="2013-03-20T19:05:33"/>
  </r>
  <r>
    <x v="307"/>
    <x v="307"/>
    <x v="306"/>
    <n v="22000"/>
    <n v="24490"/>
    <x v="0"/>
    <s v="US"/>
    <s v="USD"/>
    <n v="1360276801"/>
    <n v="1357684801"/>
    <b v="1"/>
    <x v="145"/>
    <b v="1"/>
    <s v="film &amp; video/documentary"/>
    <n v="112"/>
    <n v="42.52"/>
    <x v="0"/>
    <x v="4"/>
    <x v="307"/>
    <d v="2013-02-07T22:40:01"/>
  </r>
  <r>
    <x v="308"/>
    <x v="308"/>
    <x v="307"/>
    <n v="12000"/>
    <n v="12668"/>
    <x v="0"/>
    <s v="US"/>
    <s v="USD"/>
    <n v="1299775210"/>
    <n v="1295887210"/>
    <b v="1"/>
    <x v="91"/>
    <b v="1"/>
    <s v="film &amp; video/documentary"/>
    <n v="106"/>
    <n v="62.71"/>
    <x v="0"/>
    <x v="4"/>
    <x v="308"/>
    <d v="2011-03-10T16:40:10"/>
  </r>
  <r>
    <x v="309"/>
    <x v="309"/>
    <x v="308"/>
    <n v="18000"/>
    <n v="21410"/>
    <x v="0"/>
    <s v="US"/>
    <s v="USD"/>
    <n v="1346695334"/>
    <n v="1344880934"/>
    <b v="1"/>
    <x v="146"/>
    <b v="1"/>
    <s v="film &amp; video/documentary"/>
    <n v="119"/>
    <n v="89.96"/>
    <x v="0"/>
    <x v="4"/>
    <x v="309"/>
    <d v="2012-09-03T18:02:14"/>
  </r>
  <r>
    <x v="310"/>
    <x v="310"/>
    <x v="309"/>
    <n v="1000"/>
    <n v="1041.29"/>
    <x v="0"/>
    <s v="US"/>
    <s v="USD"/>
    <n v="1319076000"/>
    <n v="1317788623"/>
    <b v="1"/>
    <x v="17"/>
    <b v="1"/>
    <s v="film &amp; video/documentary"/>
    <n v="105"/>
    <n v="28.92"/>
    <x v="0"/>
    <x v="4"/>
    <x v="310"/>
    <d v="2011-10-20T02:00:00"/>
  </r>
  <r>
    <x v="311"/>
    <x v="311"/>
    <x v="310"/>
    <n v="20000"/>
    <n v="20820.330000000002"/>
    <x v="0"/>
    <s v="US"/>
    <s v="USD"/>
    <n v="1325404740"/>
    <n v="1321852592"/>
    <b v="1"/>
    <x v="3"/>
    <b v="1"/>
    <s v="film &amp; video/documentary"/>
    <n v="105"/>
    <n v="138.80000000000001"/>
    <x v="0"/>
    <x v="4"/>
    <x v="311"/>
    <d v="2012-01-01T07:59:00"/>
  </r>
  <r>
    <x v="312"/>
    <x v="312"/>
    <x v="311"/>
    <n v="8000"/>
    <n v="8950"/>
    <x v="0"/>
    <s v="US"/>
    <s v="USD"/>
    <n v="1365973432"/>
    <n v="1363381432"/>
    <b v="1"/>
    <x v="96"/>
    <b v="1"/>
    <s v="film &amp; video/documentary"/>
    <n v="112"/>
    <n v="61.3"/>
    <x v="0"/>
    <x v="4"/>
    <x v="312"/>
    <d v="2013-04-14T21:03:52"/>
  </r>
  <r>
    <x v="313"/>
    <x v="313"/>
    <x v="312"/>
    <n v="17000"/>
    <n v="17805"/>
    <x v="0"/>
    <s v="US"/>
    <s v="USD"/>
    <n v="1281542340"/>
    <n v="1277702894"/>
    <b v="1"/>
    <x v="147"/>
    <b v="1"/>
    <s v="film &amp; video/documentary"/>
    <n v="105"/>
    <n v="80.2"/>
    <x v="0"/>
    <x v="4"/>
    <x v="313"/>
    <d v="2010-08-11T15:59:00"/>
  </r>
  <r>
    <x v="314"/>
    <x v="314"/>
    <x v="313"/>
    <n v="1000"/>
    <n v="3851.5"/>
    <x v="0"/>
    <s v="US"/>
    <s v="USD"/>
    <n v="1362167988"/>
    <n v="1359575988"/>
    <b v="1"/>
    <x v="148"/>
    <b v="1"/>
    <s v="film &amp; video/documentary"/>
    <n v="386"/>
    <n v="32.1"/>
    <x v="0"/>
    <x v="4"/>
    <x v="314"/>
    <d v="2013-03-01T19:59:48"/>
  </r>
  <r>
    <x v="315"/>
    <x v="315"/>
    <x v="314"/>
    <n v="25000"/>
    <n v="25312"/>
    <x v="0"/>
    <s v="US"/>
    <s v="USD"/>
    <n v="1345660334"/>
    <n v="1343068334"/>
    <b v="1"/>
    <x v="149"/>
    <b v="1"/>
    <s v="film &amp; video/documentary"/>
    <n v="102"/>
    <n v="200.89"/>
    <x v="0"/>
    <x v="4"/>
    <x v="315"/>
    <d v="2012-08-22T18:32:14"/>
  </r>
  <r>
    <x v="316"/>
    <x v="316"/>
    <x v="315"/>
    <n v="15000"/>
    <n v="17066"/>
    <x v="0"/>
    <s v="CA"/>
    <s v="CAD"/>
    <n v="1418273940"/>
    <n v="1415398197"/>
    <b v="1"/>
    <x v="150"/>
    <b v="1"/>
    <s v="film &amp; video/documentary"/>
    <n v="114"/>
    <n v="108.01"/>
    <x v="0"/>
    <x v="4"/>
    <x v="316"/>
    <d v="2014-12-11T04:59:00"/>
  </r>
  <r>
    <x v="317"/>
    <x v="317"/>
    <x v="316"/>
    <n v="30000"/>
    <n v="30241"/>
    <x v="0"/>
    <s v="US"/>
    <s v="USD"/>
    <n v="1386778483"/>
    <n v="1384186483"/>
    <b v="1"/>
    <x v="151"/>
    <b v="1"/>
    <s v="film &amp; video/documentary"/>
    <n v="101"/>
    <n v="95.7"/>
    <x v="0"/>
    <x v="4"/>
    <x v="317"/>
    <d v="2013-12-11T16:14:43"/>
  </r>
  <r>
    <x v="318"/>
    <x v="318"/>
    <x v="317"/>
    <n v="5000"/>
    <n v="14166"/>
    <x v="0"/>
    <s v="US"/>
    <s v="USD"/>
    <n v="1364342151"/>
    <n v="1361753751"/>
    <b v="1"/>
    <x v="4"/>
    <b v="1"/>
    <s v="film &amp; video/documentary"/>
    <n v="284"/>
    <n v="49.88"/>
    <x v="0"/>
    <x v="4"/>
    <x v="318"/>
    <d v="2013-03-26T23:55:51"/>
  </r>
  <r>
    <x v="319"/>
    <x v="319"/>
    <x v="318"/>
    <n v="5000"/>
    <n v="5634"/>
    <x v="0"/>
    <s v="US"/>
    <s v="USD"/>
    <n v="1265097540"/>
    <n v="1257538029"/>
    <b v="1"/>
    <x v="13"/>
    <b v="1"/>
    <s v="film &amp; video/documentary"/>
    <n v="113"/>
    <n v="110.47"/>
    <x v="0"/>
    <x v="4"/>
    <x v="319"/>
    <d v="2010-02-02T07:59:00"/>
  </r>
  <r>
    <x v="320"/>
    <x v="320"/>
    <x v="319"/>
    <n v="20000"/>
    <n v="21316"/>
    <x v="0"/>
    <s v="GB"/>
    <s v="GBP"/>
    <n v="1450825200"/>
    <n v="1448284433"/>
    <b v="1"/>
    <x v="150"/>
    <b v="1"/>
    <s v="film &amp; video/documentary"/>
    <n v="107"/>
    <n v="134.91"/>
    <x v="0"/>
    <x v="4"/>
    <x v="320"/>
    <d v="2015-12-22T23:00:00"/>
  </r>
  <r>
    <x v="321"/>
    <x v="321"/>
    <x v="320"/>
    <n v="35000"/>
    <n v="35932"/>
    <x v="0"/>
    <s v="DE"/>
    <s v="EUR"/>
    <n v="1478605386"/>
    <n v="1475577786"/>
    <b v="1"/>
    <x v="152"/>
    <b v="1"/>
    <s v="film &amp; video/documentary"/>
    <n v="103"/>
    <n v="106.62"/>
    <x v="0"/>
    <x v="4"/>
    <x v="321"/>
    <d v="2016-11-08T11:43:06"/>
  </r>
  <r>
    <x v="322"/>
    <x v="322"/>
    <x v="321"/>
    <n v="25000"/>
    <n v="26978"/>
    <x v="0"/>
    <s v="US"/>
    <s v="USD"/>
    <n v="1463146848"/>
    <n v="1460554848"/>
    <b v="1"/>
    <x v="153"/>
    <b v="1"/>
    <s v="film &amp; video/documentary"/>
    <n v="108"/>
    <n v="145.04"/>
    <x v="0"/>
    <x v="4"/>
    <x v="322"/>
    <d v="2016-05-13T13:40:48"/>
  </r>
  <r>
    <x v="323"/>
    <x v="323"/>
    <x v="322"/>
    <n v="5400"/>
    <n v="6646"/>
    <x v="0"/>
    <s v="US"/>
    <s v="USD"/>
    <n v="1482307140"/>
    <n v="1479886966"/>
    <b v="1"/>
    <x v="6"/>
    <b v="1"/>
    <s v="film &amp; video/documentary"/>
    <n v="124"/>
    <n v="114.59"/>
    <x v="0"/>
    <x v="4"/>
    <x v="323"/>
    <d v="2016-12-21T07:59:00"/>
  </r>
  <r>
    <x v="324"/>
    <x v="324"/>
    <x v="323"/>
    <n v="8500"/>
    <n v="8636"/>
    <x v="0"/>
    <s v="US"/>
    <s v="USD"/>
    <n v="1438441308"/>
    <n v="1435590108"/>
    <b v="1"/>
    <x v="141"/>
    <b v="1"/>
    <s v="film &amp; video/documentary"/>
    <n v="102"/>
    <n v="105.32"/>
    <x v="0"/>
    <x v="4"/>
    <x v="324"/>
    <d v="2015-08-01T15:01:48"/>
  </r>
  <r>
    <x v="325"/>
    <x v="325"/>
    <x v="324"/>
    <n v="50000"/>
    <n v="52198"/>
    <x v="0"/>
    <s v="US"/>
    <s v="USD"/>
    <n v="1482208233"/>
    <n v="1479184233"/>
    <b v="1"/>
    <x v="154"/>
    <b v="1"/>
    <s v="film &amp; video/documentary"/>
    <n v="105"/>
    <n v="70.92"/>
    <x v="0"/>
    <x v="4"/>
    <x v="325"/>
    <d v="2016-12-20T04:30:33"/>
  </r>
  <r>
    <x v="326"/>
    <x v="326"/>
    <x v="325"/>
    <n v="150000"/>
    <n v="169394.6"/>
    <x v="0"/>
    <s v="US"/>
    <s v="USD"/>
    <n v="1489532220"/>
    <n v="1486625606"/>
    <b v="1"/>
    <x v="155"/>
    <b v="1"/>
    <s v="film &amp; video/documentary"/>
    <n v="113"/>
    <n v="147.16999999999999"/>
    <x v="0"/>
    <x v="4"/>
    <x v="326"/>
    <d v="2017-03-14T22:57:00"/>
  </r>
  <r>
    <x v="327"/>
    <x v="327"/>
    <x v="326"/>
    <n v="4000"/>
    <n v="5456"/>
    <x v="0"/>
    <s v="US"/>
    <s v="USD"/>
    <n v="1427011200"/>
    <n v="1424669929"/>
    <b v="1"/>
    <x v="69"/>
    <b v="1"/>
    <s v="film &amp; video/documentary"/>
    <n v="137"/>
    <n v="160.47"/>
    <x v="0"/>
    <x v="4"/>
    <x v="327"/>
    <d v="2015-03-22T08:00:00"/>
  </r>
  <r>
    <x v="328"/>
    <x v="328"/>
    <x v="327"/>
    <n v="75000"/>
    <n v="77710.8"/>
    <x v="0"/>
    <s v="US"/>
    <s v="USD"/>
    <n v="1446350400"/>
    <n v="1443739388"/>
    <b v="1"/>
    <x v="156"/>
    <b v="1"/>
    <s v="film &amp; video/documentary"/>
    <n v="104"/>
    <n v="156.05000000000001"/>
    <x v="0"/>
    <x v="4"/>
    <x v="328"/>
    <d v="2015-11-01T04:00:00"/>
  </r>
  <r>
    <x v="329"/>
    <x v="329"/>
    <x v="328"/>
    <n v="10000"/>
    <n v="10550"/>
    <x v="0"/>
    <s v="US"/>
    <s v="USD"/>
    <n v="1446868800"/>
    <n v="1444821127"/>
    <b v="1"/>
    <x v="157"/>
    <b v="1"/>
    <s v="film &amp; video/documentary"/>
    <n v="106"/>
    <n v="63.17"/>
    <x v="0"/>
    <x v="4"/>
    <x v="329"/>
    <d v="2015-11-07T04:00:00"/>
  </r>
  <r>
    <x v="330"/>
    <x v="330"/>
    <x v="329"/>
    <n v="35000"/>
    <n v="35640"/>
    <x v="0"/>
    <s v="US"/>
    <s v="USD"/>
    <n v="1368763140"/>
    <n v="1366028563"/>
    <b v="1"/>
    <x v="158"/>
    <b v="1"/>
    <s v="film &amp; video/documentary"/>
    <n v="102"/>
    <n v="104.82"/>
    <x v="0"/>
    <x v="4"/>
    <x v="330"/>
    <d v="2013-05-17T03:59:00"/>
  </r>
  <r>
    <x v="331"/>
    <x v="331"/>
    <x v="330"/>
    <n v="40000"/>
    <n v="42642"/>
    <x v="0"/>
    <s v="US"/>
    <s v="USD"/>
    <n v="1466171834"/>
    <n v="1463493434"/>
    <b v="1"/>
    <x v="159"/>
    <b v="1"/>
    <s v="film &amp; video/documentary"/>
    <n v="107"/>
    <n v="97.36"/>
    <x v="0"/>
    <x v="4"/>
    <x v="331"/>
    <d v="2016-06-17T13:57:14"/>
  </r>
  <r>
    <x v="332"/>
    <x v="332"/>
    <x v="331"/>
    <n v="100000"/>
    <n v="113015"/>
    <x v="0"/>
    <s v="US"/>
    <s v="USD"/>
    <n v="1446019200"/>
    <n v="1442420377"/>
    <b v="1"/>
    <x v="160"/>
    <b v="1"/>
    <s v="film &amp; video/documentary"/>
    <n v="114"/>
    <n v="203.63"/>
    <x v="0"/>
    <x v="4"/>
    <x v="332"/>
    <d v="2015-10-28T08:00:00"/>
  </r>
  <r>
    <x v="333"/>
    <x v="333"/>
    <x v="332"/>
    <n v="40000"/>
    <n v="50091"/>
    <x v="0"/>
    <s v="US"/>
    <s v="USD"/>
    <n v="1460038591"/>
    <n v="1457450191"/>
    <b v="1"/>
    <x v="161"/>
    <b v="1"/>
    <s v="film &amp; video/documentary"/>
    <n v="126"/>
    <n v="188.31"/>
    <x v="0"/>
    <x v="4"/>
    <x v="333"/>
    <d v="2016-04-07T14:16:31"/>
  </r>
  <r>
    <x v="334"/>
    <x v="334"/>
    <x v="333"/>
    <n v="10000"/>
    <n v="10119"/>
    <x v="0"/>
    <s v="US"/>
    <s v="USD"/>
    <n v="1431716400"/>
    <n v="1428423757"/>
    <b v="1"/>
    <x v="50"/>
    <b v="1"/>
    <s v="film &amp; video/documentary"/>
    <n v="102"/>
    <n v="146.65"/>
    <x v="0"/>
    <x v="4"/>
    <x v="334"/>
    <d v="2015-05-15T19:00:00"/>
  </r>
  <r>
    <x v="335"/>
    <x v="335"/>
    <x v="334"/>
    <n v="8500"/>
    <n v="8735"/>
    <x v="0"/>
    <s v="US"/>
    <s v="USD"/>
    <n v="1431122400"/>
    <n v="1428428515"/>
    <b v="1"/>
    <x v="144"/>
    <b v="1"/>
    <s v="film &amp; video/documentary"/>
    <n v="103"/>
    <n v="109.19"/>
    <x v="0"/>
    <x v="4"/>
    <x v="335"/>
    <d v="2015-05-08T22:00:00"/>
  </r>
  <r>
    <x v="336"/>
    <x v="336"/>
    <x v="335"/>
    <n v="25000"/>
    <n v="29209.78"/>
    <x v="0"/>
    <s v="US"/>
    <s v="USD"/>
    <n v="1447427918"/>
    <n v="1444832318"/>
    <b v="1"/>
    <x v="131"/>
    <b v="1"/>
    <s v="film &amp; video/documentary"/>
    <n v="117"/>
    <n v="59.25"/>
    <x v="0"/>
    <x v="4"/>
    <x v="336"/>
    <d v="2015-11-13T15:18:38"/>
  </r>
  <r>
    <x v="337"/>
    <x v="337"/>
    <x v="336"/>
    <n v="3000"/>
    <n v="3035.05"/>
    <x v="0"/>
    <s v="US"/>
    <s v="USD"/>
    <n v="1426298708"/>
    <n v="1423710308"/>
    <b v="1"/>
    <x v="162"/>
    <b v="1"/>
    <s v="film &amp; video/documentary"/>
    <n v="102"/>
    <n v="97.9"/>
    <x v="0"/>
    <x v="4"/>
    <x v="337"/>
    <d v="2015-03-14T02:05:08"/>
  </r>
  <r>
    <x v="338"/>
    <x v="338"/>
    <x v="337"/>
    <n v="15000"/>
    <n v="16520.04"/>
    <x v="0"/>
    <s v="US"/>
    <s v="USD"/>
    <n v="1472864400"/>
    <n v="1468001290"/>
    <b v="1"/>
    <x v="163"/>
    <b v="1"/>
    <s v="film &amp; video/documentary"/>
    <n v="111"/>
    <n v="70"/>
    <x v="0"/>
    <x v="4"/>
    <x v="338"/>
    <d v="2016-09-03T01:00:00"/>
  </r>
  <r>
    <x v="339"/>
    <x v="339"/>
    <x v="338"/>
    <n v="6000"/>
    <n v="6485"/>
    <x v="0"/>
    <s v="US"/>
    <s v="USD"/>
    <n v="1430331268"/>
    <n v="1427739268"/>
    <b v="1"/>
    <x v="30"/>
    <b v="1"/>
    <s v="film &amp; video/documentary"/>
    <n v="109"/>
    <n v="72.87"/>
    <x v="0"/>
    <x v="4"/>
    <x v="339"/>
    <d v="2015-04-29T18:14:28"/>
  </r>
  <r>
    <x v="340"/>
    <x v="340"/>
    <x v="339"/>
    <n v="35000"/>
    <n v="43758"/>
    <x v="0"/>
    <s v="US"/>
    <s v="USD"/>
    <n v="1489006800"/>
    <n v="1486397007"/>
    <b v="1"/>
    <x v="164"/>
    <b v="1"/>
    <s v="film &amp; video/documentary"/>
    <n v="126"/>
    <n v="146.35"/>
    <x v="0"/>
    <x v="4"/>
    <x v="340"/>
    <d v="2017-03-08T21:00:00"/>
  </r>
  <r>
    <x v="341"/>
    <x v="341"/>
    <x v="340"/>
    <n v="3500"/>
    <n v="3735"/>
    <x v="0"/>
    <s v="US"/>
    <s v="USD"/>
    <n v="1412135940"/>
    <n v="1410555998"/>
    <b v="1"/>
    <x v="165"/>
    <b v="1"/>
    <s v="film &amp; video/documentary"/>
    <n v="107"/>
    <n v="67.91"/>
    <x v="0"/>
    <x v="4"/>
    <x v="341"/>
    <d v="2014-10-01T03:59:00"/>
  </r>
  <r>
    <x v="342"/>
    <x v="342"/>
    <x v="341"/>
    <n v="55000"/>
    <n v="55201.52"/>
    <x v="0"/>
    <s v="US"/>
    <s v="USD"/>
    <n v="1461955465"/>
    <n v="1459363465"/>
    <b v="1"/>
    <x v="166"/>
    <b v="1"/>
    <s v="film &amp; video/documentary"/>
    <n v="101"/>
    <n v="169.85"/>
    <x v="0"/>
    <x v="4"/>
    <x v="342"/>
    <d v="2016-04-29T18:44:25"/>
  </r>
  <r>
    <x v="343"/>
    <x v="343"/>
    <x v="342"/>
    <n v="30000"/>
    <n v="30608.59"/>
    <x v="0"/>
    <s v="US"/>
    <s v="USD"/>
    <n v="1415934000"/>
    <n v="1413308545"/>
    <b v="1"/>
    <x v="167"/>
    <b v="1"/>
    <s v="film &amp; video/documentary"/>
    <n v="103"/>
    <n v="58.41"/>
    <x v="0"/>
    <x v="4"/>
    <x v="343"/>
    <d v="2014-11-14T03:00:00"/>
  </r>
  <r>
    <x v="344"/>
    <x v="344"/>
    <x v="343"/>
    <n v="33500"/>
    <n v="34198"/>
    <x v="0"/>
    <s v="US"/>
    <s v="USD"/>
    <n v="1433125200"/>
    <n v="1429312694"/>
    <b v="1"/>
    <x v="168"/>
    <b v="1"/>
    <s v="film &amp; video/documentary"/>
    <n v="103"/>
    <n v="119.99"/>
    <x v="0"/>
    <x v="4"/>
    <x v="344"/>
    <d v="2015-06-01T02:20:00"/>
  </r>
  <r>
    <x v="345"/>
    <x v="345"/>
    <x v="344"/>
    <n v="14500"/>
    <n v="17875"/>
    <x v="0"/>
    <s v="US"/>
    <s v="USD"/>
    <n v="1432161590"/>
    <n v="1429569590"/>
    <b v="1"/>
    <x v="122"/>
    <b v="1"/>
    <s v="film &amp; video/documentary"/>
    <n v="124"/>
    <n v="99.86"/>
    <x v="0"/>
    <x v="4"/>
    <x v="345"/>
    <d v="2015-05-20T22:39:50"/>
  </r>
  <r>
    <x v="346"/>
    <x v="346"/>
    <x v="345"/>
    <n v="10000"/>
    <n v="17028.88"/>
    <x v="0"/>
    <s v="US"/>
    <s v="USD"/>
    <n v="1444824021"/>
    <n v="1442232021"/>
    <b v="1"/>
    <x v="101"/>
    <b v="1"/>
    <s v="film &amp; video/documentary"/>
    <n v="171"/>
    <n v="90.58"/>
    <x v="0"/>
    <x v="4"/>
    <x v="346"/>
    <d v="2015-10-14T12:00:21"/>
  </r>
  <r>
    <x v="347"/>
    <x v="347"/>
    <x v="346"/>
    <n v="40000"/>
    <n v="44636.2"/>
    <x v="0"/>
    <s v="US"/>
    <s v="USD"/>
    <n v="1447505609"/>
    <n v="1444910009"/>
    <b v="1"/>
    <x v="169"/>
    <b v="1"/>
    <s v="film &amp; video/documentary"/>
    <n v="112"/>
    <n v="117.77"/>
    <x v="0"/>
    <x v="4"/>
    <x v="347"/>
    <d v="2015-11-14T12:53:29"/>
  </r>
  <r>
    <x v="348"/>
    <x v="348"/>
    <x v="347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x v="4"/>
    <x v="348"/>
    <d v="2015-08-21T14:05:16"/>
  </r>
  <r>
    <x v="349"/>
    <x v="349"/>
    <x v="348"/>
    <n v="11260"/>
    <n v="12007.18"/>
    <x v="0"/>
    <s v="US"/>
    <s v="USD"/>
    <n v="1487937508"/>
    <n v="1485345508"/>
    <b v="1"/>
    <x v="157"/>
    <b v="1"/>
    <s v="film &amp; video/documentary"/>
    <n v="107"/>
    <n v="71.900000000000006"/>
    <x v="0"/>
    <x v="4"/>
    <x v="349"/>
    <d v="2017-02-24T11:58:28"/>
  </r>
  <r>
    <x v="350"/>
    <x v="350"/>
    <x v="349"/>
    <n v="25000"/>
    <n v="28690"/>
    <x v="0"/>
    <s v="US"/>
    <s v="USD"/>
    <n v="1473566340"/>
    <n v="1470274509"/>
    <b v="1"/>
    <x v="170"/>
    <b v="1"/>
    <s v="film &amp; video/documentary"/>
    <n v="115"/>
    <n v="129.82"/>
    <x v="0"/>
    <x v="4"/>
    <x v="350"/>
    <d v="2016-09-11T03:59:00"/>
  </r>
  <r>
    <x v="351"/>
    <x v="351"/>
    <x v="350"/>
    <n v="34000"/>
    <n v="43296"/>
    <x v="0"/>
    <s v="ES"/>
    <s v="EUR"/>
    <n v="1460066954"/>
    <n v="1456614554"/>
    <b v="1"/>
    <x v="171"/>
    <b v="1"/>
    <s v="film &amp; video/documentary"/>
    <n v="128"/>
    <n v="44.91"/>
    <x v="0"/>
    <x v="4"/>
    <x v="351"/>
    <d v="2016-04-07T22:09:14"/>
  </r>
  <r>
    <x v="352"/>
    <x v="352"/>
    <x v="351"/>
    <n v="10000"/>
    <n v="11656"/>
    <x v="0"/>
    <s v="US"/>
    <s v="USD"/>
    <n v="1412740868"/>
    <n v="1410148868"/>
    <b v="1"/>
    <x v="172"/>
    <b v="1"/>
    <s v="film &amp; video/documentary"/>
    <n v="117"/>
    <n v="40.76"/>
    <x v="0"/>
    <x v="4"/>
    <x v="352"/>
    <d v="2014-10-08T04:01:08"/>
  </r>
  <r>
    <x v="353"/>
    <x v="353"/>
    <x v="352"/>
    <n v="58425"/>
    <n v="63460.18"/>
    <x v="0"/>
    <s v="US"/>
    <s v="USD"/>
    <n v="1447963219"/>
    <n v="1445367619"/>
    <b v="1"/>
    <x v="173"/>
    <b v="1"/>
    <s v="film &amp; video/documentary"/>
    <n v="109"/>
    <n v="103.52"/>
    <x v="0"/>
    <x v="4"/>
    <x v="353"/>
    <d v="2015-11-19T20:00:19"/>
  </r>
  <r>
    <x v="354"/>
    <x v="354"/>
    <x v="353"/>
    <n v="3500"/>
    <n v="3638"/>
    <x v="0"/>
    <s v="US"/>
    <s v="USD"/>
    <n v="1460141521"/>
    <n v="1457553121"/>
    <b v="1"/>
    <x v="60"/>
    <b v="1"/>
    <s v="film &amp; video/documentary"/>
    <n v="104"/>
    <n v="125.45"/>
    <x v="0"/>
    <x v="4"/>
    <x v="354"/>
    <d v="2016-04-08T18:52:01"/>
  </r>
  <r>
    <x v="355"/>
    <x v="355"/>
    <x v="354"/>
    <n v="35000"/>
    <n v="40690"/>
    <x v="0"/>
    <s v="US"/>
    <s v="USD"/>
    <n v="1417420994"/>
    <n v="1414738994"/>
    <b v="1"/>
    <x v="111"/>
    <b v="1"/>
    <s v="film &amp; video/documentary"/>
    <n v="117"/>
    <n v="246.61"/>
    <x v="0"/>
    <x v="4"/>
    <x v="355"/>
    <d v="2014-12-01T08:03:14"/>
  </r>
  <r>
    <x v="356"/>
    <x v="356"/>
    <x v="355"/>
    <n v="7500"/>
    <n v="7701.93"/>
    <x v="0"/>
    <s v="US"/>
    <s v="USD"/>
    <n v="1458152193"/>
    <n v="1455563793"/>
    <b v="1"/>
    <x v="174"/>
    <b v="1"/>
    <s v="film &amp; video/documentary"/>
    <n v="103"/>
    <n v="79.400000000000006"/>
    <x v="0"/>
    <x v="4"/>
    <x v="356"/>
    <d v="2016-03-16T18:16:33"/>
  </r>
  <r>
    <x v="357"/>
    <x v="357"/>
    <x v="356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x v="4"/>
    <x v="357"/>
    <d v="2015-04-24T05:19:57"/>
  </r>
  <r>
    <x v="358"/>
    <x v="358"/>
    <x v="357"/>
    <n v="50000"/>
    <n v="51544"/>
    <x v="0"/>
    <s v="US"/>
    <s v="USD"/>
    <n v="1466002800"/>
    <n v="1463517521"/>
    <b v="1"/>
    <x v="176"/>
    <b v="1"/>
    <s v="film &amp; video/documentary"/>
    <n v="104"/>
    <n v="193.05"/>
    <x v="0"/>
    <x v="4"/>
    <x v="358"/>
    <d v="2016-06-15T15:00:00"/>
  </r>
  <r>
    <x v="359"/>
    <x v="359"/>
    <x v="358"/>
    <n v="24200"/>
    <n v="25375"/>
    <x v="0"/>
    <s v="US"/>
    <s v="USD"/>
    <n v="1415941920"/>
    <n v="1414028490"/>
    <b v="1"/>
    <x v="177"/>
    <b v="1"/>
    <s v="film &amp; video/documentary"/>
    <n v="105"/>
    <n v="84.02"/>
    <x v="0"/>
    <x v="4"/>
    <x v="359"/>
    <d v="2014-11-14T05:12:00"/>
  </r>
  <r>
    <x v="360"/>
    <x v="360"/>
    <x v="359"/>
    <n v="12000"/>
    <n v="12165"/>
    <x v="0"/>
    <s v="US"/>
    <s v="USD"/>
    <n v="1437621060"/>
    <n v="1433799180"/>
    <b v="0"/>
    <x v="45"/>
    <b v="1"/>
    <s v="film &amp; video/documentary"/>
    <n v="102"/>
    <n v="139.83000000000001"/>
    <x v="0"/>
    <x v="4"/>
    <x v="360"/>
    <d v="2015-07-23T03:11:00"/>
  </r>
  <r>
    <x v="361"/>
    <x v="361"/>
    <x v="360"/>
    <n v="35000"/>
    <n v="38876.949999999997"/>
    <x v="0"/>
    <s v="US"/>
    <s v="USD"/>
    <n v="1416704506"/>
    <n v="1414108906"/>
    <b v="0"/>
    <x v="178"/>
    <b v="1"/>
    <s v="film &amp; video/documentary"/>
    <n v="112"/>
    <n v="109.82"/>
    <x v="0"/>
    <x v="4"/>
    <x v="361"/>
    <d v="2014-11-23T01:01:46"/>
  </r>
  <r>
    <x v="362"/>
    <x v="362"/>
    <x v="361"/>
    <n v="9665"/>
    <n v="12000"/>
    <x v="0"/>
    <s v="US"/>
    <s v="USD"/>
    <n v="1407456000"/>
    <n v="1405573391"/>
    <b v="0"/>
    <x v="48"/>
    <b v="1"/>
    <s v="film &amp; video/documentary"/>
    <n v="125"/>
    <n v="139.53"/>
    <x v="0"/>
    <x v="4"/>
    <x v="362"/>
    <d v="2014-08-08T00:00:00"/>
  </r>
  <r>
    <x v="363"/>
    <x v="363"/>
    <x v="362"/>
    <n v="8925"/>
    <n v="9044"/>
    <x v="0"/>
    <s v="US"/>
    <s v="USD"/>
    <n v="1272828120"/>
    <n v="1268934736"/>
    <b v="0"/>
    <x v="55"/>
    <b v="1"/>
    <s v="film &amp; video/documentary"/>
    <n v="102"/>
    <n v="347.85"/>
    <x v="0"/>
    <x v="4"/>
    <x v="363"/>
    <d v="2010-05-02T19:22:00"/>
  </r>
  <r>
    <x v="364"/>
    <x v="364"/>
    <x v="363"/>
    <n v="7000"/>
    <n v="7711.3"/>
    <x v="0"/>
    <s v="US"/>
    <s v="USD"/>
    <n v="1403323140"/>
    <n v="1400704672"/>
    <b v="0"/>
    <x v="116"/>
    <b v="1"/>
    <s v="film &amp; video/documentary"/>
    <n v="111"/>
    <n v="68.239999999999995"/>
    <x v="0"/>
    <x v="4"/>
    <x v="364"/>
    <d v="2014-06-21T03:59:00"/>
  </r>
  <r>
    <x v="365"/>
    <x v="365"/>
    <x v="364"/>
    <n v="15000"/>
    <n v="15596"/>
    <x v="0"/>
    <s v="GB"/>
    <s v="GBP"/>
    <n v="1393597999"/>
    <n v="1391005999"/>
    <b v="0"/>
    <x v="71"/>
    <b v="1"/>
    <s v="film &amp; video/documentary"/>
    <n v="104"/>
    <n v="239.94"/>
    <x v="0"/>
    <x v="4"/>
    <x v="365"/>
    <d v="2014-02-28T14:33:19"/>
  </r>
  <r>
    <x v="366"/>
    <x v="366"/>
    <x v="365"/>
    <n v="38000"/>
    <n v="38500"/>
    <x v="0"/>
    <s v="US"/>
    <s v="USD"/>
    <n v="1337540518"/>
    <n v="1334948518"/>
    <b v="0"/>
    <x v="179"/>
    <b v="1"/>
    <s v="film &amp; video/documentary"/>
    <n v="102"/>
    <n v="287.31"/>
    <x v="0"/>
    <x v="4"/>
    <x v="366"/>
    <d v="2012-05-20T19:01:58"/>
  </r>
  <r>
    <x v="367"/>
    <x v="367"/>
    <x v="366"/>
    <n v="10000"/>
    <n v="10335.01"/>
    <x v="0"/>
    <s v="US"/>
    <s v="USD"/>
    <n v="1367384340"/>
    <n v="1363960278"/>
    <b v="0"/>
    <x v="46"/>
    <b v="1"/>
    <s v="film &amp; video/documentary"/>
    <n v="104"/>
    <n v="86.85"/>
    <x v="0"/>
    <x v="4"/>
    <x v="367"/>
    <d v="2013-05-01T04:59:00"/>
  </r>
  <r>
    <x v="368"/>
    <x v="368"/>
    <x v="367"/>
    <n v="12500"/>
    <n v="13014"/>
    <x v="0"/>
    <s v="US"/>
    <s v="USD"/>
    <n v="1426426322"/>
    <n v="1423405922"/>
    <b v="0"/>
    <x v="180"/>
    <b v="1"/>
    <s v="film &amp; video/documentary"/>
    <n v="105"/>
    <n v="81.849999999999994"/>
    <x v="0"/>
    <x v="4"/>
    <x v="368"/>
    <d v="2015-03-15T13:32:02"/>
  </r>
  <r>
    <x v="369"/>
    <x v="369"/>
    <x v="368"/>
    <n v="6500"/>
    <n v="7160.12"/>
    <x v="0"/>
    <s v="US"/>
    <s v="USD"/>
    <n v="1326633269"/>
    <n v="1324041269"/>
    <b v="0"/>
    <x v="157"/>
    <b v="1"/>
    <s v="film &amp; video/documentary"/>
    <n v="111"/>
    <n v="42.87"/>
    <x v="0"/>
    <x v="4"/>
    <x v="369"/>
    <d v="2012-01-15T13:14:29"/>
  </r>
  <r>
    <x v="370"/>
    <x v="370"/>
    <x v="369"/>
    <n v="25000"/>
    <n v="30505"/>
    <x v="0"/>
    <s v="US"/>
    <s v="USD"/>
    <n v="1483729500"/>
    <n v="1481137500"/>
    <b v="0"/>
    <x v="68"/>
    <b v="1"/>
    <s v="film &amp; video/documentary"/>
    <n v="123"/>
    <n v="709.42"/>
    <x v="0"/>
    <x v="4"/>
    <x v="370"/>
    <d v="2017-01-06T19:05:00"/>
  </r>
  <r>
    <x v="371"/>
    <x v="371"/>
    <x v="370"/>
    <n v="150000"/>
    <n v="171253"/>
    <x v="0"/>
    <s v="US"/>
    <s v="USD"/>
    <n v="1359743139"/>
    <n v="1355855139"/>
    <b v="0"/>
    <x v="181"/>
    <b v="1"/>
    <s v="film &amp; video/documentary"/>
    <n v="115"/>
    <n v="161.26"/>
    <x v="0"/>
    <x v="4"/>
    <x v="371"/>
    <d v="2013-02-01T18:25:39"/>
  </r>
  <r>
    <x v="372"/>
    <x v="372"/>
    <x v="371"/>
    <n v="300"/>
    <n v="376"/>
    <x v="0"/>
    <s v="GB"/>
    <s v="GBP"/>
    <n v="1459872000"/>
    <n v="1456408244"/>
    <b v="0"/>
    <x v="82"/>
    <b v="1"/>
    <s v="film &amp; video/documentary"/>
    <n v="126"/>
    <n v="41.78"/>
    <x v="0"/>
    <x v="4"/>
    <x v="372"/>
    <d v="2016-04-05T16:00:00"/>
  </r>
  <r>
    <x v="373"/>
    <x v="373"/>
    <x v="372"/>
    <n v="7500"/>
    <n v="8000"/>
    <x v="0"/>
    <s v="US"/>
    <s v="USD"/>
    <n v="1342648398"/>
    <n v="1340056398"/>
    <b v="0"/>
    <x v="30"/>
    <b v="1"/>
    <s v="film &amp; video/documentary"/>
    <n v="107"/>
    <n v="89.89"/>
    <x v="0"/>
    <x v="4"/>
    <x v="373"/>
    <d v="2012-07-18T21:53:18"/>
  </r>
  <r>
    <x v="374"/>
    <x v="374"/>
    <x v="373"/>
    <n v="6000"/>
    <n v="7839"/>
    <x v="0"/>
    <s v="US"/>
    <s v="USD"/>
    <n v="1316208031"/>
    <n v="1312320031"/>
    <b v="0"/>
    <x v="49"/>
    <b v="1"/>
    <s v="film &amp; video/documentary"/>
    <n v="131"/>
    <n v="45.05"/>
    <x v="0"/>
    <x v="4"/>
    <x v="374"/>
    <d v="2011-09-16T21:20:31"/>
  </r>
  <r>
    <x v="375"/>
    <x v="375"/>
    <x v="374"/>
    <n v="500"/>
    <n v="600"/>
    <x v="0"/>
    <s v="US"/>
    <s v="USD"/>
    <n v="1393694280"/>
    <n v="1390088311"/>
    <b v="0"/>
    <x v="25"/>
    <b v="1"/>
    <s v="film &amp; video/documentary"/>
    <n v="120"/>
    <n v="42.86"/>
    <x v="0"/>
    <x v="4"/>
    <x v="375"/>
    <d v="2014-03-01T17:18:00"/>
  </r>
  <r>
    <x v="376"/>
    <x v="376"/>
    <x v="375"/>
    <n v="2450"/>
    <n v="2596"/>
    <x v="0"/>
    <s v="GB"/>
    <s v="GBP"/>
    <n v="1472122316"/>
    <n v="1469443916"/>
    <b v="0"/>
    <x v="53"/>
    <b v="1"/>
    <s v="film &amp; video/documentary"/>
    <n v="106"/>
    <n v="54.08"/>
    <x v="0"/>
    <x v="4"/>
    <x v="376"/>
    <d v="2016-08-25T10:51:56"/>
  </r>
  <r>
    <x v="377"/>
    <x v="377"/>
    <x v="376"/>
    <n v="12000"/>
    <n v="13728"/>
    <x v="0"/>
    <s v="US"/>
    <s v="USD"/>
    <n v="1447484460"/>
    <n v="1444888868"/>
    <b v="0"/>
    <x v="182"/>
    <b v="1"/>
    <s v="film &amp; video/documentary"/>
    <n v="115"/>
    <n v="103.22"/>
    <x v="0"/>
    <x v="4"/>
    <x v="377"/>
    <d v="2015-11-14T07:01:00"/>
  </r>
  <r>
    <x v="378"/>
    <x v="378"/>
    <x v="377"/>
    <n v="3000"/>
    <n v="3353"/>
    <x v="0"/>
    <s v="CA"/>
    <s v="CAD"/>
    <n v="1453765920"/>
    <n v="1451655808"/>
    <b v="0"/>
    <x v="183"/>
    <b v="1"/>
    <s v="film &amp; video/documentary"/>
    <n v="112"/>
    <n v="40.4"/>
    <x v="0"/>
    <x v="4"/>
    <x v="378"/>
    <d v="2016-01-25T23:52:00"/>
  </r>
  <r>
    <x v="379"/>
    <x v="379"/>
    <x v="378"/>
    <n v="15000"/>
    <n v="17412"/>
    <x v="0"/>
    <s v="US"/>
    <s v="USD"/>
    <n v="1336062672"/>
    <n v="1332174672"/>
    <b v="0"/>
    <x v="184"/>
    <b v="1"/>
    <s v="film &amp; video/documentary"/>
    <n v="117"/>
    <n v="116.86"/>
    <x v="0"/>
    <x v="4"/>
    <x v="379"/>
    <d v="2012-05-03T16:31:12"/>
  </r>
  <r>
    <x v="380"/>
    <x v="380"/>
    <x v="379"/>
    <n v="4000"/>
    <n v="5660"/>
    <x v="0"/>
    <s v="US"/>
    <s v="USD"/>
    <n v="1453569392"/>
    <n v="1451409392"/>
    <b v="0"/>
    <x v="72"/>
    <b v="1"/>
    <s v="film &amp; video/documentary"/>
    <n v="142"/>
    <n v="115.51"/>
    <x v="0"/>
    <x v="4"/>
    <x v="380"/>
    <d v="2016-01-23T17:16:32"/>
  </r>
  <r>
    <x v="381"/>
    <x v="381"/>
    <x v="380"/>
    <n v="25000"/>
    <n v="26182.5"/>
    <x v="0"/>
    <s v="US"/>
    <s v="USD"/>
    <n v="1343624400"/>
    <n v="1340642717"/>
    <b v="0"/>
    <x v="140"/>
    <b v="1"/>
    <s v="film &amp; video/documentary"/>
    <n v="105"/>
    <n v="104.31"/>
    <x v="0"/>
    <x v="4"/>
    <x v="381"/>
    <d v="2012-07-30T05:00:00"/>
  </r>
  <r>
    <x v="382"/>
    <x v="382"/>
    <x v="381"/>
    <n v="600"/>
    <n v="1535"/>
    <x v="0"/>
    <s v="US"/>
    <s v="USD"/>
    <n v="1346950900"/>
    <n v="1345741300"/>
    <b v="0"/>
    <x v="19"/>
    <b v="1"/>
    <s v="film &amp; video/documentary"/>
    <n v="256"/>
    <n v="69.77"/>
    <x v="0"/>
    <x v="4"/>
    <x v="382"/>
    <d v="2012-09-06T17:01:40"/>
  </r>
  <r>
    <x v="383"/>
    <x v="383"/>
    <x v="382"/>
    <n v="999"/>
    <n v="2065"/>
    <x v="0"/>
    <s v="US"/>
    <s v="USD"/>
    <n v="1400467759"/>
    <n v="1398480559"/>
    <b v="0"/>
    <x v="53"/>
    <b v="1"/>
    <s v="film &amp; video/documentary"/>
    <n v="207"/>
    <n v="43.02"/>
    <x v="0"/>
    <x v="4"/>
    <x v="383"/>
    <d v="2014-05-19T02:49:19"/>
  </r>
  <r>
    <x v="384"/>
    <x v="384"/>
    <x v="383"/>
    <n v="20000"/>
    <n v="22421"/>
    <x v="0"/>
    <s v="US"/>
    <s v="USD"/>
    <n v="1420569947"/>
    <n v="1417977947"/>
    <b v="0"/>
    <x v="185"/>
    <b v="1"/>
    <s v="film &amp; video/documentary"/>
    <n v="113"/>
    <n v="58.54"/>
    <x v="0"/>
    <x v="4"/>
    <x v="384"/>
    <d v="2015-01-06T18:45:47"/>
  </r>
  <r>
    <x v="385"/>
    <x v="385"/>
    <x v="384"/>
    <n v="25000"/>
    <n v="26495.5"/>
    <x v="0"/>
    <s v="US"/>
    <s v="USD"/>
    <n v="1416582101"/>
    <n v="1413986501"/>
    <b v="0"/>
    <x v="186"/>
    <b v="1"/>
    <s v="film &amp; video/documentary"/>
    <n v="106"/>
    <n v="111.8"/>
    <x v="0"/>
    <x v="4"/>
    <x v="385"/>
    <d v="2014-11-21T15:01:41"/>
  </r>
  <r>
    <x v="386"/>
    <x v="386"/>
    <x v="385"/>
    <n v="600"/>
    <n v="601"/>
    <x v="0"/>
    <s v="US"/>
    <s v="USD"/>
    <n v="1439246991"/>
    <n v="1437950991"/>
    <b v="0"/>
    <x v="62"/>
    <b v="1"/>
    <s v="film &amp; video/documentary"/>
    <n v="101"/>
    <n v="46.23"/>
    <x v="0"/>
    <x v="4"/>
    <x v="386"/>
    <d v="2015-08-10T22:49:51"/>
  </r>
  <r>
    <x v="387"/>
    <x v="387"/>
    <x v="386"/>
    <n v="38000"/>
    <n v="81316"/>
    <x v="0"/>
    <s v="US"/>
    <s v="USD"/>
    <n v="1439618400"/>
    <n v="1436976858"/>
    <b v="0"/>
    <x v="187"/>
    <b v="1"/>
    <s v="film &amp; video/documentary"/>
    <n v="214"/>
    <n v="144.69"/>
    <x v="0"/>
    <x v="4"/>
    <x v="387"/>
    <d v="2015-08-15T06:00:00"/>
  </r>
  <r>
    <x v="388"/>
    <x v="388"/>
    <x v="387"/>
    <n v="5000"/>
    <n v="6308"/>
    <x v="0"/>
    <s v="US"/>
    <s v="USD"/>
    <n v="1469670580"/>
    <n v="1467078580"/>
    <b v="0"/>
    <x v="26"/>
    <b v="1"/>
    <s v="film &amp; video/documentary"/>
    <n v="127"/>
    <n v="88.85"/>
    <x v="0"/>
    <x v="4"/>
    <x v="388"/>
    <d v="2016-07-28T01:49:40"/>
  </r>
  <r>
    <x v="389"/>
    <x v="389"/>
    <x v="388"/>
    <n v="68000"/>
    <n v="123444.12"/>
    <x v="0"/>
    <s v="US"/>
    <s v="USD"/>
    <n v="1394233140"/>
    <n v="1391477450"/>
    <b v="0"/>
    <x v="188"/>
    <b v="1"/>
    <s v="film &amp; video/documentary"/>
    <n v="182"/>
    <n v="81.75"/>
    <x v="0"/>
    <x v="4"/>
    <x v="389"/>
    <d v="2014-03-07T22:59:00"/>
  </r>
  <r>
    <x v="390"/>
    <x v="390"/>
    <x v="389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x v="4"/>
    <x v="390"/>
    <d v="2015-05-08T00:52:52"/>
  </r>
  <r>
    <x v="391"/>
    <x v="391"/>
    <x v="390"/>
    <n v="20000"/>
    <n v="20122"/>
    <x v="0"/>
    <s v="US"/>
    <s v="USD"/>
    <n v="1324169940"/>
    <n v="1321578051"/>
    <b v="0"/>
    <x v="189"/>
    <b v="1"/>
    <s v="film &amp; video/documentary"/>
    <n v="101"/>
    <n v="104.26"/>
    <x v="0"/>
    <x v="4"/>
    <x v="391"/>
    <d v="2011-12-18T00:59:00"/>
  </r>
  <r>
    <x v="392"/>
    <x v="392"/>
    <x v="391"/>
    <n v="18500"/>
    <n v="18667"/>
    <x v="0"/>
    <s v="US"/>
    <s v="USD"/>
    <n v="1315450800"/>
    <n v="1312823571"/>
    <b v="0"/>
    <x v="190"/>
    <b v="1"/>
    <s v="film &amp; video/documentary"/>
    <n v="101"/>
    <n v="90.62"/>
    <x v="0"/>
    <x v="4"/>
    <x v="392"/>
    <d v="2011-09-08T03:00:00"/>
  </r>
  <r>
    <x v="393"/>
    <x v="393"/>
    <x v="392"/>
    <n v="50000"/>
    <n v="55223"/>
    <x v="0"/>
    <s v="US"/>
    <s v="USD"/>
    <n v="1381424452"/>
    <n v="1378746052"/>
    <b v="0"/>
    <x v="191"/>
    <b v="1"/>
    <s v="film &amp; video/documentary"/>
    <n v="111"/>
    <n v="157.33000000000001"/>
    <x v="0"/>
    <x v="4"/>
    <x v="393"/>
    <d v="2013-10-10T17:00:52"/>
  </r>
  <r>
    <x v="394"/>
    <x v="394"/>
    <x v="393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x v="4"/>
    <x v="394"/>
    <d v="2016-04-17T18:38:02"/>
  </r>
  <r>
    <x v="395"/>
    <x v="395"/>
    <x v="394"/>
    <n v="10000"/>
    <n v="10804.45"/>
    <x v="0"/>
    <s v="US"/>
    <s v="USD"/>
    <n v="1335562320"/>
    <n v="1332452960"/>
    <b v="0"/>
    <x v="192"/>
    <b v="1"/>
    <s v="film &amp; video/documentary"/>
    <n v="109"/>
    <n v="58.72"/>
    <x v="0"/>
    <x v="4"/>
    <x v="395"/>
    <d v="2012-04-27T21:32:00"/>
  </r>
  <r>
    <x v="396"/>
    <x v="396"/>
    <x v="395"/>
    <n v="15000"/>
    <n v="16000"/>
    <x v="0"/>
    <s v="US"/>
    <s v="USD"/>
    <n v="1341668006"/>
    <n v="1340372006"/>
    <b v="0"/>
    <x v="193"/>
    <b v="1"/>
    <s v="film &amp; video/documentary"/>
    <n v="107"/>
    <n v="81.63"/>
    <x v="0"/>
    <x v="4"/>
    <x v="396"/>
    <d v="2012-07-07T13:33:26"/>
  </r>
  <r>
    <x v="397"/>
    <x v="397"/>
    <x v="396"/>
    <n v="12444"/>
    <n v="12929.35"/>
    <x v="0"/>
    <s v="US"/>
    <s v="USD"/>
    <n v="1283312640"/>
    <n v="1279651084"/>
    <b v="0"/>
    <x v="194"/>
    <b v="1"/>
    <s v="film &amp; video/documentary"/>
    <n v="104"/>
    <n v="56.46"/>
    <x v="0"/>
    <x v="4"/>
    <x v="397"/>
    <d v="2010-09-01T03:44:00"/>
  </r>
  <r>
    <x v="398"/>
    <x v="398"/>
    <x v="397"/>
    <n v="7500"/>
    <n v="9387"/>
    <x v="0"/>
    <s v="US"/>
    <s v="USD"/>
    <n v="1430334126"/>
    <n v="1426446126"/>
    <b v="0"/>
    <x v="85"/>
    <b v="1"/>
    <s v="film &amp; video/documentary"/>
    <n v="126"/>
    <n v="140.1"/>
    <x v="0"/>
    <x v="4"/>
    <x v="398"/>
    <d v="2015-04-29T19:02:06"/>
  </r>
  <r>
    <x v="399"/>
    <x v="399"/>
    <x v="398"/>
    <n v="20000"/>
    <n v="21361"/>
    <x v="0"/>
    <s v="GB"/>
    <s v="GBP"/>
    <n v="1481716800"/>
    <n v="1479070867"/>
    <b v="0"/>
    <x v="195"/>
    <b v="1"/>
    <s v="film &amp; video/documentary"/>
    <n v="107"/>
    <n v="224.85"/>
    <x v="0"/>
    <x v="4"/>
    <x v="399"/>
    <d v="2016-12-14T12:00:00"/>
  </r>
  <r>
    <x v="400"/>
    <x v="400"/>
    <x v="399"/>
    <n v="10000"/>
    <n v="11230.25"/>
    <x v="0"/>
    <s v="US"/>
    <s v="USD"/>
    <n v="1400297400"/>
    <n v="1397661347"/>
    <b v="0"/>
    <x v="95"/>
    <b v="1"/>
    <s v="film &amp; video/documentary"/>
    <n v="113"/>
    <n v="181.13"/>
    <x v="0"/>
    <x v="4"/>
    <x v="400"/>
    <d v="2014-05-17T03:30:00"/>
  </r>
  <r>
    <x v="401"/>
    <x v="401"/>
    <x v="400"/>
    <n v="50000"/>
    <n v="51906"/>
    <x v="0"/>
    <s v="US"/>
    <s v="USD"/>
    <n v="1312747970"/>
    <n v="1310155970"/>
    <b v="0"/>
    <x v="196"/>
    <b v="1"/>
    <s v="film &amp; video/documentary"/>
    <n v="104"/>
    <n v="711.04"/>
    <x v="0"/>
    <x v="4"/>
    <x v="401"/>
    <d v="2011-08-07T20:12:50"/>
  </r>
  <r>
    <x v="402"/>
    <x v="402"/>
    <x v="401"/>
    <n v="2000"/>
    <n v="2833"/>
    <x v="0"/>
    <s v="US"/>
    <s v="USD"/>
    <n v="1446731817"/>
    <n v="1444913817"/>
    <b v="0"/>
    <x v="68"/>
    <b v="1"/>
    <s v="film &amp; video/documentary"/>
    <n v="142"/>
    <n v="65.88"/>
    <x v="0"/>
    <x v="4"/>
    <x v="402"/>
    <d v="2015-11-05T13:56:57"/>
  </r>
  <r>
    <x v="403"/>
    <x v="403"/>
    <x v="402"/>
    <n v="5000"/>
    <n v="5263"/>
    <x v="0"/>
    <s v="US"/>
    <s v="USD"/>
    <n v="1312960080"/>
    <n v="1308900441"/>
    <b v="0"/>
    <x v="16"/>
    <b v="1"/>
    <s v="film &amp; video/documentary"/>
    <n v="106"/>
    <n v="75.19"/>
    <x v="0"/>
    <x v="4"/>
    <x v="403"/>
    <d v="2011-08-10T07:08:00"/>
  </r>
  <r>
    <x v="404"/>
    <x v="404"/>
    <x v="403"/>
    <n v="35000"/>
    <n v="36082"/>
    <x v="0"/>
    <s v="US"/>
    <s v="USD"/>
    <n v="1391641440"/>
    <n v="1389107062"/>
    <b v="0"/>
    <x v="197"/>
    <b v="1"/>
    <s v="film &amp; video/documentary"/>
    <n v="104"/>
    <n v="133.13999999999999"/>
    <x v="0"/>
    <x v="4"/>
    <x v="404"/>
    <d v="2014-02-05T23:04:00"/>
  </r>
  <r>
    <x v="405"/>
    <x v="405"/>
    <x v="404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x v="4"/>
    <x v="405"/>
    <d v="2014-03-06T02:02:19"/>
  </r>
  <r>
    <x v="406"/>
    <x v="406"/>
    <x v="405"/>
    <n v="2800"/>
    <n v="3015.73"/>
    <x v="0"/>
    <s v="US"/>
    <s v="USD"/>
    <n v="1304920740"/>
    <n v="1301975637"/>
    <b v="0"/>
    <x v="2"/>
    <b v="1"/>
    <s v="film &amp; video/documentary"/>
    <n v="108"/>
    <n v="86.16"/>
    <x v="0"/>
    <x v="4"/>
    <x v="406"/>
    <d v="2011-05-09T05:59:00"/>
  </r>
  <r>
    <x v="407"/>
    <x v="407"/>
    <x v="406"/>
    <n v="2000"/>
    <n v="2031"/>
    <x v="0"/>
    <s v="US"/>
    <s v="USD"/>
    <n v="1321739650"/>
    <n v="1316552050"/>
    <b v="0"/>
    <x v="19"/>
    <b v="1"/>
    <s v="film &amp; video/documentary"/>
    <n v="102"/>
    <n v="92.32"/>
    <x v="0"/>
    <x v="4"/>
    <x v="407"/>
    <d v="2011-11-19T21:54:10"/>
  </r>
  <r>
    <x v="408"/>
    <x v="408"/>
    <x v="407"/>
    <n v="6000"/>
    <n v="6086.26"/>
    <x v="0"/>
    <s v="US"/>
    <s v="USD"/>
    <n v="1383676790"/>
    <n v="1380217190"/>
    <b v="0"/>
    <x v="44"/>
    <b v="1"/>
    <s v="film &amp; video/documentary"/>
    <n v="102"/>
    <n v="160.16"/>
    <x v="0"/>
    <x v="4"/>
    <x v="408"/>
    <d v="2013-11-05T18:39:50"/>
  </r>
  <r>
    <x v="409"/>
    <x v="409"/>
    <x v="408"/>
    <n v="500"/>
    <n v="684"/>
    <x v="0"/>
    <s v="GB"/>
    <s v="GBP"/>
    <n v="1469220144"/>
    <n v="1466628144"/>
    <b v="0"/>
    <x v="41"/>
    <b v="1"/>
    <s v="film &amp; video/documentary"/>
    <n v="137"/>
    <n v="45.6"/>
    <x v="0"/>
    <x v="4"/>
    <x v="409"/>
    <d v="2016-07-22T20:42:24"/>
  </r>
  <r>
    <x v="410"/>
    <x v="410"/>
    <x v="409"/>
    <n v="1000"/>
    <n v="1283"/>
    <x v="0"/>
    <s v="CA"/>
    <s v="CAD"/>
    <n v="1434670397"/>
    <n v="1429486397"/>
    <b v="0"/>
    <x v="63"/>
    <b v="1"/>
    <s v="film &amp; video/documentary"/>
    <n v="129"/>
    <n v="183.29"/>
    <x v="0"/>
    <x v="4"/>
    <x v="410"/>
    <d v="2015-06-18T23:33:17"/>
  </r>
  <r>
    <x v="411"/>
    <x v="411"/>
    <x v="410"/>
    <n v="30000"/>
    <n v="30315"/>
    <x v="0"/>
    <s v="US"/>
    <s v="USD"/>
    <n v="1387688400"/>
    <n v="1384920804"/>
    <b v="0"/>
    <x v="198"/>
    <b v="1"/>
    <s v="film &amp; video/documentary"/>
    <n v="102"/>
    <n v="125.79"/>
    <x v="0"/>
    <x v="4"/>
    <x v="411"/>
    <d v="2013-12-22T05:00:00"/>
  </r>
  <r>
    <x v="412"/>
    <x v="412"/>
    <x v="411"/>
    <n v="2500"/>
    <n v="3171"/>
    <x v="0"/>
    <s v="US"/>
    <s v="USD"/>
    <n v="1343238578"/>
    <n v="1341856178"/>
    <b v="0"/>
    <x v="165"/>
    <b v="1"/>
    <s v="film &amp; video/documentary"/>
    <n v="127"/>
    <n v="57.65"/>
    <x v="0"/>
    <x v="4"/>
    <x v="412"/>
    <d v="2012-07-25T17:49:38"/>
  </r>
  <r>
    <x v="413"/>
    <x v="413"/>
    <x v="412"/>
    <n v="12800"/>
    <n v="13451"/>
    <x v="0"/>
    <s v="US"/>
    <s v="USD"/>
    <n v="1342731811"/>
    <n v="1340139811"/>
    <b v="0"/>
    <x v="199"/>
    <b v="1"/>
    <s v="film &amp; video/documentary"/>
    <n v="106"/>
    <n v="78.66"/>
    <x v="0"/>
    <x v="4"/>
    <x v="413"/>
    <d v="2012-07-19T21:03:31"/>
  </r>
  <r>
    <x v="414"/>
    <x v="414"/>
    <x v="413"/>
    <n v="18500"/>
    <n v="19028"/>
    <x v="0"/>
    <s v="US"/>
    <s v="USD"/>
    <n v="1381541465"/>
    <n v="1378949465"/>
    <b v="0"/>
    <x v="200"/>
    <b v="1"/>
    <s v="film &amp; video/documentary"/>
    <n v="103"/>
    <n v="91.48"/>
    <x v="0"/>
    <x v="4"/>
    <x v="414"/>
    <d v="2013-10-12T01:31:05"/>
  </r>
  <r>
    <x v="415"/>
    <x v="415"/>
    <x v="414"/>
    <n v="1400"/>
    <n v="1430.06"/>
    <x v="0"/>
    <s v="CA"/>
    <s v="CAD"/>
    <n v="1413547200"/>
    <n v="1411417602"/>
    <b v="0"/>
    <x v="64"/>
    <b v="1"/>
    <s v="film &amp; video/documentary"/>
    <n v="103"/>
    <n v="68.099999999999994"/>
    <x v="0"/>
    <x v="4"/>
    <x v="415"/>
    <d v="2014-10-17T12:00:00"/>
  </r>
  <r>
    <x v="416"/>
    <x v="416"/>
    <x v="415"/>
    <n v="1000"/>
    <n v="1202.17"/>
    <x v="0"/>
    <s v="US"/>
    <s v="USD"/>
    <n v="1391851831"/>
    <n v="1389259831"/>
    <b v="0"/>
    <x v="20"/>
    <b v="1"/>
    <s v="film &amp; video/documentary"/>
    <n v="121"/>
    <n v="48.09"/>
    <x v="0"/>
    <x v="4"/>
    <x v="416"/>
    <d v="2014-02-08T09:30:31"/>
  </r>
  <r>
    <x v="417"/>
    <x v="417"/>
    <x v="416"/>
    <n v="10500"/>
    <n v="10526"/>
    <x v="0"/>
    <s v="US"/>
    <s v="USD"/>
    <n v="1365395580"/>
    <n v="1364426260"/>
    <b v="0"/>
    <x v="47"/>
    <b v="1"/>
    <s v="film &amp; video/documentary"/>
    <n v="101"/>
    <n v="202.42"/>
    <x v="0"/>
    <x v="4"/>
    <x v="417"/>
    <d v="2013-04-08T04:33:00"/>
  </r>
  <r>
    <x v="418"/>
    <x v="418"/>
    <x v="417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x v="4"/>
    <x v="418"/>
    <d v="2015-07-23T06:46:37"/>
  </r>
  <r>
    <x v="419"/>
    <x v="419"/>
    <x v="418"/>
    <n v="8000"/>
    <n v="8035"/>
    <x v="0"/>
    <s v="US"/>
    <s v="USD"/>
    <n v="1372536787"/>
    <n v="1367352787"/>
    <b v="0"/>
    <x v="196"/>
    <b v="1"/>
    <s v="film &amp; video/documentary"/>
    <n v="101"/>
    <n v="110.07"/>
    <x v="0"/>
    <x v="4"/>
    <x v="419"/>
    <d v="2013-06-29T20:13:07"/>
  </r>
  <r>
    <x v="420"/>
    <x v="420"/>
    <x v="419"/>
    <n v="3300"/>
    <n v="14.5"/>
    <x v="2"/>
    <s v="US"/>
    <s v="USD"/>
    <n v="1394772031"/>
    <n v="1392183631"/>
    <b v="0"/>
    <x v="83"/>
    <b v="0"/>
    <s v="film &amp; video/animation"/>
    <n v="1"/>
    <n v="4.83"/>
    <x v="0"/>
    <x v="5"/>
    <x v="420"/>
    <d v="2014-03-14T04:40:31"/>
  </r>
  <r>
    <x v="421"/>
    <x v="421"/>
    <x v="420"/>
    <n v="15000"/>
    <n v="301"/>
    <x v="2"/>
    <s v="US"/>
    <s v="USD"/>
    <n v="1440157656"/>
    <n v="1434973656"/>
    <b v="0"/>
    <x v="79"/>
    <b v="0"/>
    <s v="film &amp; video/animation"/>
    <n v="3"/>
    <n v="50.17"/>
    <x v="0"/>
    <x v="5"/>
    <x v="421"/>
    <d v="2015-08-21T11:47:36"/>
  </r>
  <r>
    <x v="422"/>
    <x v="422"/>
    <x v="421"/>
    <n v="40000"/>
    <n v="430"/>
    <x v="2"/>
    <s v="US"/>
    <s v="USD"/>
    <n v="1410416097"/>
    <n v="1407824097"/>
    <b v="0"/>
    <x v="8"/>
    <b v="0"/>
    <s v="film &amp; video/animation"/>
    <n v="2"/>
    <n v="35.83"/>
    <x v="0"/>
    <x v="5"/>
    <x v="422"/>
    <d v="2014-09-11T06:14:57"/>
  </r>
  <r>
    <x v="423"/>
    <x v="423"/>
    <x v="422"/>
    <n v="20000"/>
    <n v="153"/>
    <x v="2"/>
    <s v="US"/>
    <s v="USD"/>
    <n v="1370470430"/>
    <n v="1367878430"/>
    <b v="0"/>
    <x v="62"/>
    <b v="0"/>
    <s v="film &amp; video/animation"/>
    <n v="1"/>
    <n v="11.77"/>
    <x v="0"/>
    <x v="5"/>
    <x v="423"/>
    <d v="2013-06-05T22:13:50"/>
  </r>
  <r>
    <x v="424"/>
    <x v="424"/>
    <x v="423"/>
    <n v="3000"/>
    <n v="203.9"/>
    <x v="2"/>
    <s v="US"/>
    <s v="USD"/>
    <n v="1332748899"/>
    <n v="1327568499"/>
    <b v="0"/>
    <x v="81"/>
    <b v="0"/>
    <s v="film &amp; video/animation"/>
    <n v="7"/>
    <n v="40.78"/>
    <x v="0"/>
    <x v="5"/>
    <x v="424"/>
    <d v="2012-03-26T08:01:39"/>
  </r>
  <r>
    <x v="425"/>
    <x v="425"/>
    <x v="424"/>
    <n v="50000"/>
    <n v="6"/>
    <x v="2"/>
    <s v="US"/>
    <s v="USD"/>
    <n v="1448660404"/>
    <n v="1443472804"/>
    <b v="0"/>
    <x v="84"/>
    <b v="0"/>
    <s v="film &amp; video/animation"/>
    <n v="1"/>
    <n v="3"/>
    <x v="0"/>
    <x v="5"/>
    <x v="425"/>
    <d v="2015-11-27T21:40:04"/>
  </r>
  <r>
    <x v="426"/>
    <x v="426"/>
    <x v="425"/>
    <n v="10000"/>
    <n v="133"/>
    <x v="2"/>
    <s v="US"/>
    <s v="USD"/>
    <n v="1456851914"/>
    <n v="1454259914"/>
    <b v="0"/>
    <x v="22"/>
    <b v="0"/>
    <s v="film &amp; video/animation"/>
    <n v="2"/>
    <n v="16.63"/>
    <x v="0"/>
    <x v="5"/>
    <x v="426"/>
    <d v="2016-03-01T17:05:14"/>
  </r>
  <r>
    <x v="427"/>
    <x v="427"/>
    <x v="426"/>
    <n v="6500"/>
    <n v="0"/>
    <x v="2"/>
    <s v="US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x v="428"/>
    <x v="428"/>
    <x v="427"/>
    <n v="12000"/>
    <n v="676"/>
    <x v="2"/>
    <s v="US"/>
    <s v="USD"/>
    <n v="1402956000"/>
    <n v="1400523845"/>
    <b v="0"/>
    <x v="62"/>
    <b v="0"/>
    <s v="film &amp; video/animation"/>
    <n v="6"/>
    <n v="52"/>
    <x v="0"/>
    <x v="5"/>
    <x v="428"/>
    <d v="2014-06-16T22:00:00"/>
  </r>
  <r>
    <x v="429"/>
    <x v="429"/>
    <x v="428"/>
    <n v="5000"/>
    <n v="0"/>
    <x v="2"/>
    <s v="US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x v="430"/>
    <x v="430"/>
    <x v="429"/>
    <n v="1000"/>
    <n v="24"/>
    <x v="2"/>
    <s v="US"/>
    <s v="USD"/>
    <n v="1378866867"/>
    <n v="1377570867"/>
    <b v="0"/>
    <x v="81"/>
    <b v="0"/>
    <s v="film &amp; video/animation"/>
    <n v="3"/>
    <n v="4.8"/>
    <x v="0"/>
    <x v="5"/>
    <x v="430"/>
    <d v="2013-09-11T02:34:27"/>
  </r>
  <r>
    <x v="431"/>
    <x v="431"/>
    <x v="430"/>
    <n v="3000"/>
    <n v="415"/>
    <x v="2"/>
    <s v="GB"/>
    <s v="GBP"/>
    <n v="1467752083"/>
    <n v="1465160083"/>
    <b v="0"/>
    <x v="22"/>
    <b v="0"/>
    <s v="film &amp; video/animation"/>
    <n v="14"/>
    <n v="51.88"/>
    <x v="0"/>
    <x v="5"/>
    <x v="431"/>
    <d v="2016-07-05T20:54:43"/>
  </r>
  <r>
    <x v="432"/>
    <x v="432"/>
    <x v="431"/>
    <n v="6000"/>
    <n v="570"/>
    <x v="2"/>
    <s v="US"/>
    <s v="USD"/>
    <n v="1445448381"/>
    <n v="1440264381"/>
    <b v="0"/>
    <x v="22"/>
    <b v="0"/>
    <s v="film &amp; video/animation"/>
    <n v="10"/>
    <n v="71.25"/>
    <x v="0"/>
    <x v="5"/>
    <x v="432"/>
    <d v="2015-10-21T17:26:21"/>
  </r>
  <r>
    <x v="433"/>
    <x v="433"/>
    <x v="432"/>
    <n v="3000"/>
    <n v="0"/>
    <x v="2"/>
    <s v="US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x v="434"/>
    <x v="434"/>
    <x v="433"/>
    <n v="2500"/>
    <n v="125"/>
    <x v="2"/>
    <s v="US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x v="435"/>
    <x v="435"/>
    <x v="434"/>
    <n v="110000"/>
    <n v="3"/>
    <x v="2"/>
    <s v="US"/>
    <s v="USD"/>
    <n v="1379094980"/>
    <n v="1376502980"/>
    <b v="0"/>
    <x v="83"/>
    <b v="0"/>
    <s v="film &amp; video/animation"/>
    <n v="1"/>
    <n v="1"/>
    <x v="0"/>
    <x v="5"/>
    <x v="435"/>
    <d v="2013-09-13T17:56:20"/>
  </r>
  <r>
    <x v="436"/>
    <x v="436"/>
    <x v="435"/>
    <n v="1000"/>
    <n v="0"/>
    <x v="2"/>
    <s v="US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x v="437"/>
    <x v="437"/>
    <x v="436"/>
    <n v="7000"/>
    <n v="0"/>
    <x v="2"/>
    <s v="CA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x v="438"/>
    <x v="438"/>
    <x v="437"/>
    <n v="20000"/>
    <n v="1876"/>
    <x v="2"/>
    <s v="US"/>
    <s v="USD"/>
    <n v="1447830958"/>
    <n v="1445235358"/>
    <b v="0"/>
    <x v="202"/>
    <b v="0"/>
    <s v="film &amp; video/animation"/>
    <n v="10"/>
    <n v="170.55"/>
    <x v="0"/>
    <x v="5"/>
    <x v="438"/>
    <d v="2015-11-18T07:15:58"/>
  </r>
  <r>
    <x v="439"/>
    <x v="439"/>
    <x v="438"/>
    <n v="450"/>
    <n v="0"/>
    <x v="2"/>
    <s v="US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x v="440"/>
    <x v="440"/>
    <x v="439"/>
    <n v="5000"/>
    <n v="5"/>
    <x v="2"/>
    <s v="US"/>
    <s v="USD"/>
    <n v="1458859153"/>
    <n v="1456270753"/>
    <b v="0"/>
    <x v="29"/>
    <b v="0"/>
    <s v="film &amp; video/animation"/>
    <n v="1"/>
    <n v="5"/>
    <x v="0"/>
    <x v="5"/>
    <x v="440"/>
    <d v="2016-03-24T22:39:13"/>
  </r>
  <r>
    <x v="441"/>
    <x v="441"/>
    <x v="440"/>
    <n v="400"/>
    <n v="0"/>
    <x v="2"/>
    <s v="GB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x v="442"/>
    <x v="442"/>
    <x v="441"/>
    <n v="17000"/>
    <n v="6691"/>
    <x v="2"/>
    <s v="US"/>
    <s v="USD"/>
    <n v="1424380783"/>
    <n v="1421788783"/>
    <b v="0"/>
    <x v="57"/>
    <b v="0"/>
    <s v="film &amp; video/animation"/>
    <n v="40"/>
    <n v="393.59"/>
    <x v="0"/>
    <x v="5"/>
    <x v="442"/>
    <d v="2015-02-19T21:19:43"/>
  </r>
  <r>
    <x v="443"/>
    <x v="443"/>
    <x v="442"/>
    <n v="10000"/>
    <n v="10"/>
    <x v="2"/>
    <s v="CA"/>
    <s v="CAD"/>
    <n v="1391991701"/>
    <n v="1389399701"/>
    <b v="0"/>
    <x v="84"/>
    <b v="0"/>
    <s v="film &amp; video/animation"/>
    <n v="1"/>
    <n v="5"/>
    <x v="0"/>
    <x v="5"/>
    <x v="443"/>
    <d v="2014-02-10T00:21:41"/>
  </r>
  <r>
    <x v="444"/>
    <x v="444"/>
    <x v="443"/>
    <n v="1000"/>
    <n v="50"/>
    <x v="2"/>
    <s v="US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x v="445"/>
    <x v="445"/>
    <x v="444"/>
    <n v="60000"/>
    <n v="2"/>
    <x v="2"/>
    <s v="US"/>
    <s v="USD"/>
    <n v="1432195375"/>
    <n v="1430899375"/>
    <b v="0"/>
    <x v="84"/>
    <b v="0"/>
    <s v="film &amp; video/animation"/>
    <n v="1"/>
    <n v="1"/>
    <x v="0"/>
    <x v="5"/>
    <x v="445"/>
    <d v="2015-05-21T08:02:55"/>
  </r>
  <r>
    <x v="446"/>
    <x v="446"/>
    <x v="445"/>
    <n v="10500"/>
    <n v="766"/>
    <x v="2"/>
    <s v="US"/>
    <s v="USD"/>
    <n v="1425434420"/>
    <n v="1422842420"/>
    <b v="0"/>
    <x v="38"/>
    <b v="0"/>
    <s v="film &amp; video/animation"/>
    <n v="8"/>
    <n v="47.88"/>
    <x v="0"/>
    <x v="5"/>
    <x v="446"/>
    <d v="2015-03-04T02:00:20"/>
  </r>
  <r>
    <x v="447"/>
    <x v="447"/>
    <x v="446"/>
    <n v="30000"/>
    <n v="5"/>
    <x v="2"/>
    <s v="GB"/>
    <s v="GBP"/>
    <n v="1364041163"/>
    <n v="1361884763"/>
    <b v="0"/>
    <x v="29"/>
    <b v="0"/>
    <s v="film &amp; video/animation"/>
    <n v="1"/>
    <n v="5"/>
    <x v="0"/>
    <x v="5"/>
    <x v="447"/>
    <d v="2013-03-23T12:19:23"/>
  </r>
  <r>
    <x v="448"/>
    <x v="448"/>
    <x v="447"/>
    <n v="2500"/>
    <n v="82.01"/>
    <x v="2"/>
    <s v="US"/>
    <s v="USD"/>
    <n v="1400091095"/>
    <n v="1398363095"/>
    <b v="0"/>
    <x v="80"/>
    <b v="0"/>
    <s v="film &amp; video/animation"/>
    <n v="4"/>
    <n v="20.5"/>
    <x v="0"/>
    <x v="5"/>
    <x v="448"/>
    <d v="2014-05-14T18:11:35"/>
  </r>
  <r>
    <x v="449"/>
    <x v="449"/>
    <x v="448"/>
    <n v="2000"/>
    <n v="45"/>
    <x v="2"/>
    <s v="GB"/>
    <s v="GBP"/>
    <n v="1382017085"/>
    <n v="1379425085"/>
    <b v="0"/>
    <x v="81"/>
    <b v="0"/>
    <s v="film &amp; video/animation"/>
    <n v="3"/>
    <n v="9"/>
    <x v="0"/>
    <x v="5"/>
    <x v="449"/>
    <d v="2013-10-17T13:38:05"/>
  </r>
  <r>
    <x v="450"/>
    <x v="450"/>
    <x v="449"/>
    <n v="50000"/>
    <n v="396"/>
    <x v="2"/>
    <s v="US"/>
    <s v="USD"/>
    <n v="1392417800"/>
    <n v="1389825800"/>
    <b v="0"/>
    <x v="63"/>
    <b v="0"/>
    <s v="film &amp; video/animation"/>
    <n v="1"/>
    <n v="56.57"/>
    <x v="0"/>
    <x v="5"/>
    <x v="450"/>
    <d v="2014-02-14T22:43:20"/>
  </r>
  <r>
    <x v="451"/>
    <x v="451"/>
    <x v="450"/>
    <n v="20000"/>
    <n v="0"/>
    <x v="2"/>
    <s v="US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x v="452"/>
    <x v="452"/>
    <x v="451"/>
    <n v="750"/>
    <n v="480"/>
    <x v="2"/>
    <s v="US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x v="453"/>
    <x v="453"/>
    <x v="452"/>
    <n v="94875"/>
    <n v="26"/>
    <x v="2"/>
    <s v="US"/>
    <s v="USD"/>
    <n v="1424375279"/>
    <n v="1422992879"/>
    <b v="0"/>
    <x v="84"/>
    <b v="0"/>
    <s v="film &amp; video/animation"/>
    <n v="1"/>
    <n v="13"/>
    <x v="0"/>
    <x v="5"/>
    <x v="453"/>
    <d v="2015-02-19T19:47:59"/>
  </r>
  <r>
    <x v="454"/>
    <x v="454"/>
    <x v="453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x v="5"/>
    <x v="454"/>
    <d v="2014-11-26T13:14:00"/>
  </r>
  <r>
    <x v="455"/>
    <x v="455"/>
    <x v="454"/>
    <n v="65000"/>
    <n v="45"/>
    <x v="2"/>
    <s v="US"/>
    <s v="USD"/>
    <n v="1334622660"/>
    <n v="1330733022"/>
    <b v="0"/>
    <x v="84"/>
    <b v="0"/>
    <s v="film &amp; video/animation"/>
    <n v="1"/>
    <n v="22.5"/>
    <x v="0"/>
    <x v="5"/>
    <x v="455"/>
    <d v="2012-04-17T00:31:00"/>
  </r>
  <r>
    <x v="456"/>
    <x v="456"/>
    <x v="455"/>
    <n v="8888"/>
    <n v="61"/>
    <x v="2"/>
    <s v="US"/>
    <s v="USD"/>
    <n v="1382414340"/>
    <n v="1380559201"/>
    <b v="0"/>
    <x v="83"/>
    <b v="0"/>
    <s v="film &amp; video/animation"/>
    <n v="1"/>
    <n v="20.329999999999998"/>
    <x v="0"/>
    <x v="5"/>
    <x v="456"/>
    <d v="2013-10-22T03:59:00"/>
  </r>
  <r>
    <x v="457"/>
    <x v="457"/>
    <x v="456"/>
    <n v="20000"/>
    <n v="0"/>
    <x v="2"/>
    <s v="CA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x v="458"/>
    <x v="458"/>
    <x v="457"/>
    <n v="10000"/>
    <n v="821"/>
    <x v="2"/>
    <s v="GB"/>
    <s v="GBP"/>
    <n v="1368550060"/>
    <n v="1365958060"/>
    <b v="0"/>
    <x v="72"/>
    <b v="0"/>
    <s v="film &amp; video/animation"/>
    <n v="9"/>
    <n v="16.760000000000002"/>
    <x v="0"/>
    <x v="5"/>
    <x v="458"/>
    <d v="2013-05-14T16:47:40"/>
  </r>
  <r>
    <x v="459"/>
    <x v="459"/>
    <x v="458"/>
    <n v="39000"/>
    <n v="25"/>
    <x v="2"/>
    <s v="US"/>
    <s v="USD"/>
    <n v="1321201327"/>
    <n v="1316013727"/>
    <b v="0"/>
    <x v="29"/>
    <b v="0"/>
    <s v="film &amp; video/animation"/>
    <n v="1"/>
    <n v="25"/>
    <x v="0"/>
    <x v="5"/>
    <x v="459"/>
    <d v="2011-11-13T16:22:07"/>
  </r>
  <r>
    <x v="460"/>
    <x v="460"/>
    <x v="459"/>
    <n v="8500"/>
    <n v="25"/>
    <x v="2"/>
    <s v="US"/>
    <s v="USD"/>
    <n v="1401595200"/>
    <n v="1398862875"/>
    <b v="0"/>
    <x v="84"/>
    <b v="0"/>
    <s v="film &amp; video/animation"/>
    <n v="1"/>
    <n v="12.5"/>
    <x v="0"/>
    <x v="5"/>
    <x v="460"/>
    <d v="2014-06-01T04:00:00"/>
  </r>
  <r>
    <x v="461"/>
    <x v="461"/>
    <x v="460"/>
    <n v="550"/>
    <n v="0"/>
    <x v="2"/>
    <s v="GB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x v="462"/>
    <x v="462"/>
    <x v="461"/>
    <n v="100000"/>
    <n v="0"/>
    <x v="2"/>
    <s v="US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x v="463"/>
    <x v="463"/>
    <x v="462"/>
    <n v="55000"/>
    <n v="1250"/>
    <x v="2"/>
    <s v="US"/>
    <s v="USD"/>
    <n v="1316883753"/>
    <n v="1311699753"/>
    <b v="0"/>
    <x v="202"/>
    <b v="0"/>
    <s v="film &amp; video/animation"/>
    <n v="3"/>
    <n v="113.64"/>
    <x v="0"/>
    <x v="5"/>
    <x v="463"/>
    <d v="2011-09-24T17:02:33"/>
  </r>
  <r>
    <x v="464"/>
    <x v="464"/>
    <x v="463"/>
    <n v="1010"/>
    <n v="1"/>
    <x v="2"/>
    <s v="DE"/>
    <s v="EUR"/>
    <n v="1463602935"/>
    <n v="1461874935"/>
    <b v="0"/>
    <x v="29"/>
    <b v="0"/>
    <s v="film &amp; video/animation"/>
    <n v="1"/>
    <n v="1"/>
    <x v="0"/>
    <x v="5"/>
    <x v="464"/>
    <d v="2016-05-18T20:22:15"/>
  </r>
  <r>
    <x v="465"/>
    <x v="465"/>
    <x v="464"/>
    <n v="512"/>
    <n v="138"/>
    <x v="2"/>
    <s v="US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x v="466"/>
    <x v="466"/>
    <x v="465"/>
    <n v="10000"/>
    <n v="76"/>
    <x v="2"/>
    <s v="US"/>
    <s v="USD"/>
    <n v="1347057464"/>
    <n v="1344465464"/>
    <b v="0"/>
    <x v="81"/>
    <b v="0"/>
    <s v="film &amp; video/animation"/>
    <n v="1"/>
    <n v="15.2"/>
    <x v="0"/>
    <x v="5"/>
    <x v="466"/>
    <d v="2012-09-07T22:37:44"/>
  </r>
  <r>
    <x v="467"/>
    <x v="467"/>
    <x v="466"/>
    <n v="20000"/>
    <n v="4315"/>
    <x v="2"/>
    <s v="US"/>
    <s v="USD"/>
    <n v="1348849134"/>
    <n v="1344961134"/>
    <b v="0"/>
    <x v="70"/>
    <b v="0"/>
    <s v="film &amp; video/animation"/>
    <n v="22"/>
    <n v="110.64"/>
    <x v="0"/>
    <x v="5"/>
    <x v="467"/>
    <d v="2012-09-28T16:18:54"/>
  </r>
  <r>
    <x v="468"/>
    <x v="468"/>
    <x v="467"/>
    <n v="7500"/>
    <n v="0"/>
    <x v="2"/>
    <s v="US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x v="469"/>
    <x v="469"/>
    <x v="468"/>
    <n v="6000"/>
    <n v="0"/>
    <x v="2"/>
    <s v="GB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x v="470"/>
    <x v="470"/>
    <x v="469"/>
    <n v="5000"/>
    <n v="51"/>
    <x v="2"/>
    <s v="US"/>
    <s v="USD"/>
    <n v="1389844800"/>
    <n v="1385524889"/>
    <b v="0"/>
    <x v="84"/>
    <b v="0"/>
    <s v="film &amp; video/animation"/>
    <n v="2"/>
    <n v="25.5"/>
    <x v="0"/>
    <x v="5"/>
    <x v="470"/>
    <d v="2014-01-16T04:00:00"/>
  </r>
  <r>
    <x v="471"/>
    <x v="471"/>
    <x v="470"/>
    <n v="55000"/>
    <n v="6541"/>
    <x v="2"/>
    <s v="US"/>
    <s v="USD"/>
    <n v="1397924379"/>
    <n v="1394039979"/>
    <b v="0"/>
    <x v="203"/>
    <b v="0"/>
    <s v="film &amp; video/animation"/>
    <n v="12"/>
    <n v="38.479999999999997"/>
    <x v="0"/>
    <x v="5"/>
    <x v="471"/>
    <d v="2014-04-19T16:19:39"/>
  </r>
  <r>
    <x v="472"/>
    <x v="472"/>
    <x v="471"/>
    <n v="800"/>
    <n v="141"/>
    <x v="2"/>
    <s v="US"/>
    <s v="USD"/>
    <n v="1408831718"/>
    <n v="1406239718"/>
    <b v="0"/>
    <x v="81"/>
    <b v="0"/>
    <s v="film &amp; video/animation"/>
    <n v="18"/>
    <n v="28.2"/>
    <x v="0"/>
    <x v="5"/>
    <x v="472"/>
    <d v="2014-08-23T22:08:38"/>
  </r>
  <r>
    <x v="473"/>
    <x v="473"/>
    <x v="472"/>
    <n v="30000"/>
    <n v="861"/>
    <x v="2"/>
    <s v="US"/>
    <s v="USD"/>
    <n v="1410972319"/>
    <n v="1408380319"/>
    <b v="0"/>
    <x v="25"/>
    <b v="0"/>
    <s v="film &amp; video/animation"/>
    <n v="3"/>
    <n v="61.5"/>
    <x v="0"/>
    <x v="5"/>
    <x v="473"/>
    <d v="2014-09-17T16:45:19"/>
  </r>
  <r>
    <x v="474"/>
    <x v="474"/>
    <x v="473"/>
    <n v="3300"/>
    <n v="1"/>
    <x v="2"/>
    <s v="US"/>
    <s v="USD"/>
    <n v="1487318029"/>
    <n v="1484726029"/>
    <b v="0"/>
    <x v="29"/>
    <b v="0"/>
    <s v="film &amp; video/animation"/>
    <n v="1"/>
    <n v="1"/>
    <x v="0"/>
    <x v="5"/>
    <x v="474"/>
    <d v="2017-02-17T07:53:49"/>
  </r>
  <r>
    <x v="475"/>
    <x v="475"/>
    <x v="474"/>
    <n v="2000"/>
    <n v="0"/>
    <x v="2"/>
    <s v="US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x v="476"/>
    <x v="476"/>
    <x v="475"/>
    <n v="220000"/>
    <n v="4906.59"/>
    <x v="2"/>
    <s v="US"/>
    <s v="USD"/>
    <n v="1401767940"/>
    <n v="1398727441"/>
    <b v="0"/>
    <x v="204"/>
    <b v="0"/>
    <s v="film &amp; video/animation"/>
    <n v="3"/>
    <n v="39.57"/>
    <x v="0"/>
    <x v="5"/>
    <x v="476"/>
    <d v="2014-06-03T03:59:00"/>
  </r>
  <r>
    <x v="477"/>
    <x v="477"/>
    <x v="476"/>
    <n v="1500"/>
    <n v="0"/>
    <x v="2"/>
    <s v="US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x v="478"/>
    <x v="478"/>
    <x v="477"/>
    <n v="10000"/>
    <n v="0"/>
    <x v="2"/>
    <s v="US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x v="479"/>
    <x v="479"/>
    <x v="478"/>
    <n v="15000"/>
    <n v="4884"/>
    <x v="2"/>
    <s v="US"/>
    <s v="USD"/>
    <n v="1416566835"/>
    <n v="1411379235"/>
    <b v="0"/>
    <x v="165"/>
    <b v="0"/>
    <s v="film &amp; video/animation"/>
    <n v="33"/>
    <n v="88.8"/>
    <x v="0"/>
    <x v="5"/>
    <x v="479"/>
    <d v="2014-11-21T10:47:15"/>
  </r>
  <r>
    <x v="480"/>
    <x v="480"/>
    <x v="479"/>
    <n v="40000"/>
    <n v="7764"/>
    <x v="2"/>
    <s v="US"/>
    <s v="USD"/>
    <n v="1376049615"/>
    <n v="1373457615"/>
    <b v="0"/>
    <x v="205"/>
    <b v="0"/>
    <s v="film &amp; video/animation"/>
    <n v="20"/>
    <n v="55.46"/>
    <x v="0"/>
    <x v="5"/>
    <x v="480"/>
    <d v="2013-08-09T12:00:15"/>
  </r>
  <r>
    <x v="481"/>
    <x v="481"/>
    <x v="480"/>
    <n v="30000"/>
    <n v="1830"/>
    <x v="2"/>
    <s v="US"/>
    <s v="USD"/>
    <n v="1349885289"/>
    <n v="1347293289"/>
    <b v="0"/>
    <x v="64"/>
    <b v="0"/>
    <s v="film &amp; video/animation"/>
    <n v="7"/>
    <n v="87.14"/>
    <x v="0"/>
    <x v="5"/>
    <x v="481"/>
    <d v="2012-10-10T16:08:09"/>
  </r>
  <r>
    <x v="482"/>
    <x v="482"/>
    <x v="481"/>
    <n v="10000"/>
    <n v="10"/>
    <x v="2"/>
    <s v="US"/>
    <s v="USD"/>
    <n v="1460644440"/>
    <n v="1458336690"/>
    <b v="0"/>
    <x v="29"/>
    <b v="0"/>
    <s v="film &amp; video/animation"/>
    <n v="1"/>
    <n v="10"/>
    <x v="0"/>
    <x v="5"/>
    <x v="482"/>
    <d v="2016-04-14T14:34:00"/>
  </r>
  <r>
    <x v="483"/>
    <x v="483"/>
    <x v="482"/>
    <n v="15000"/>
    <n v="7530"/>
    <x v="2"/>
    <s v="GB"/>
    <s v="GBP"/>
    <n v="1359434672"/>
    <n v="1354250672"/>
    <b v="0"/>
    <x v="206"/>
    <b v="0"/>
    <s v="film &amp; video/animation"/>
    <n v="51"/>
    <n v="51.22"/>
    <x v="0"/>
    <x v="5"/>
    <x v="483"/>
    <d v="2013-01-29T04:44:32"/>
  </r>
  <r>
    <x v="484"/>
    <x v="484"/>
    <x v="483"/>
    <n v="80000"/>
    <n v="149"/>
    <x v="2"/>
    <s v="GB"/>
    <s v="GBP"/>
    <n v="1446766372"/>
    <n v="1443220372"/>
    <b v="0"/>
    <x v="202"/>
    <b v="0"/>
    <s v="film &amp; video/animation"/>
    <n v="1"/>
    <n v="13.55"/>
    <x v="0"/>
    <x v="5"/>
    <x v="484"/>
    <d v="2015-11-05T23:32:52"/>
  </r>
  <r>
    <x v="485"/>
    <x v="485"/>
    <x v="484"/>
    <n v="37956"/>
    <n v="8315.01"/>
    <x v="2"/>
    <s v="GB"/>
    <s v="GBP"/>
    <n v="1368792499"/>
    <n v="1366200499"/>
    <b v="0"/>
    <x v="207"/>
    <b v="0"/>
    <s v="film &amp; video/animation"/>
    <n v="22"/>
    <n v="66.52"/>
    <x v="0"/>
    <x v="5"/>
    <x v="485"/>
    <d v="2013-05-17T12:08:19"/>
  </r>
  <r>
    <x v="486"/>
    <x v="486"/>
    <x v="485"/>
    <n v="550000"/>
    <n v="50"/>
    <x v="2"/>
    <s v="AU"/>
    <s v="AUD"/>
    <n v="1401662239"/>
    <n v="1399070239"/>
    <b v="0"/>
    <x v="29"/>
    <b v="0"/>
    <s v="film &amp; video/animation"/>
    <n v="1"/>
    <n v="50"/>
    <x v="0"/>
    <x v="5"/>
    <x v="486"/>
    <d v="2014-06-01T22:37:19"/>
  </r>
  <r>
    <x v="487"/>
    <x v="487"/>
    <x v="486"/>
    <n v="50000"/>
    <n v="0"/>
    <x v="2"/>
    <s v="CA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x v="488"/>
    <x v="488"/>
    <x v="487"/>
    <n v="12000"/>
    <n v="0"/>
    <x v="2"/>
    <s v="US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x v="489"/>
    <x v="489"/>
    <x v="488"/>
    <n v="74997"/>
    <n v="215"/>
    <x v="2"/>
    <s v="US"/>
    <s v="USD"/>
    <n v="1325763180"/>
    <n v="1323084816"/>
    <b v="0"/>
    <x v="83"/>
    <b v="0"/>
    <s v="film &amp; video/animation"/>
    <n v="1"/>
    <n v="71.67"/>
    <x v="0"/>
    <x v="5"/>
    <x v="489"/>
    <d v="2012-01-05T11:33:00"/>
  </r>
  <r>
    <x v="490"/>
    <x v="490"/>
    <x v="489"/>
    <n v="1000"/>
    <n v="0"/>
    <x v="2"/>
    <s v="US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x v="491"/>
    <x v="491"/>
    <x v="490"/>
    <n v="10000"/>
    <n v="0"/>
    <x v="2"/>
    <s v="US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x v="492"/>
    <x v="492"/>
    <x v="491"/>
    <n v="10000000"/>
    <n v="0"/>
    <x v="2"/>
    <s v="SE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x v="493"/>
    <x v="493"/>
    <x v="492"/>
    <n v="30000"/>
    <n v="0"/>
    <x v="2"/>
    <s v="GB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x v="494"/>
    <x v="494"/>
    <x v="493"/>
    <n v="20000"/>
    <n v="31"/>
    <x v="2"/>
    <s v="US"/>
    <s v="USD"/>
    <n v="1404356400"/>
    <n v="1402343765"/>
    <b v="0"/>
    <x v="83"/>
    <b v="0"/>
    <s v="film &amp; video/animation"/>
    <n v="1"/>
    <n v="10.33"/>
    <x v="0"/>
    <x v="5"/>
    <x v="494"/>
    <d v="2014-07-03T03:00:00"/>
  </r>
  <r>
    <x v="495"/>
    <x v="495"/>
    <x v="494"/>
    <n v="7000"/>
    <n v="0"/>
    <x v="2"/>
    <s v="US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x v="496"/>
    <x v="496"/>
    <x v="495"/>
    <n v="60000"/>
    <n v="1"/>
    <x v="2"/>
    <s v="US"/>
    <s v="USD"/>
    <n v="1392070874"/>
    <n v="1386886874"/>
    <b v="0"/>
    <x v="29"/>
    <b v="0"/>
    <s v="film &amp; video/animation"/>
    <n v="1"/>
    <n v="1"/>
    <x v="0"/>
    <x v="5"/>
    <x v="496"/>
    <d v="2014-02-10T22:21:14"/>
  </r>
  <r>
    <x v="497"/>
    <x v="497"/>
    <x v="496"/>
    <n v="4480"/>
    <n v="30"/>
    <x v="2"/>
    <s v="US"/>
    <s v="USD"/>
    <n v="1419483600"/>
    <n v="1414889665"/>
    <b v="0"/>
    <x v="83"/>
    <b v="0"/>
    <s v="film &amp; video/animation"/>
    <n v="1"/>
    <n v="10"/>
    <x v="0"/>
    <x v="5"/>
    <x v="497"/>
    <d v="2014-12-25T05:00:00"/>
  </r>
  <r>
    <x v="498"/>
    <x v="498"/>
    <x v="497"/>
    <n v="65108"/>
    <n v="2994"/>
    <x v="2"/>
    <s v="US"/>
    <s v="USD"/>
    <n v="1324664249"/>
    <n v="1321035449"/>
    <b v="0"/>
    <x v="19"/>
    <b v="0"/>
    <s v="film &amp; video/animation"/>
    <n v="5"/>
    <n v="136.09"/>
    <x v="0"/>
    <x v="5"/>
    <x v="498"/>
    <d v="2011-12-23T18:17:29"/>
  </r>
  <r>
    <x v="499"/>
    <x v="499"/>
    <x v="498"/>
    <n v="20000"/>
    <n v="1910"/>
    <x v="2"/>
    <s v="US"/>
    <s v="USD"/>
    <n v="1255381140"/>
    <n v="1250630968"/>
    <b v="0"/>
    <x v="55"/>
    <b v="0"/>
    <s v="film &amp; video/animation"/>
    <n v="10"/>
    <n v="73.459999999999994"/>
    <x v="0"/>
    <x v="5"/>
    <x v="499"/>
    <d v="2009-10-12T20:59:00"/>
  </r>
  <r>
    <x v="500"/>
    <x v="500"/>
    <x v="499"/>
    <n v="6500"/>
    <n v="215"/>
    <x v="2"/>
    <s v="US"/>
    <s v="USD"/>
    <n v="1273356960"/>
    <n v="1268255751"/>
    <b v="0"/>
    <x v="80"/>
    <b v="0"/>
    <s v="film &amp; video/animation"/>
    <n v="4"/>
    <n v="53.75"/>
    <x v="0"/>
    <x v="5"/>
    <x v="500"/>
    <d v="2010-05-08T22:16:00"/>
  </r>
  <r>
    <x v="501"/>
    <x v="501"/>
    <x v="500"/>
    <n v="10000"/>
    <n v="0"/>
    <x v="2"/>
    <s v="US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x v="502"/>
    <x v="502"/>
    <x v="501"/>
    <n v="20000"/>
    <n v="230"/>
    <x v="2"/>
    <s v="US"/>
    <s v="USD"/>
    <n v="1332073025"/>
    <n v="1329484625"/>
    <b v="0"/>
    <x v="80"/>
    <b v="0"/>
    <s v="film &amp; video/animation"/>
    <n v="2"/>
    <n v="57.5"/>
    <x v="0"/>
    <x v="5"/>
    <x v="502"/>
    <d v="2012-03-18T12:17:05"/>
  </r>
  <r>
    <x v="503"/>
    <x v="503"/>
    <x v="502"/>
    <n v="6500"/>
    <n v="114"/>
    <x v="2"/>
    <s v="GB"/>
    <s v="GBP"/>
    <n v="1421498303"/>
    <n v="1418906303"/>
    <b v="0"/>
    <x v="82"/>
    <b v="0"/>
    <s v="film &amp; video/animation"/>
    <n v="2"/>
    <n v="12.67"/>
    <x v="0"/>
    <x v="5"/>
    <x v="503"/>
    <d v="2015-01-17T12:38:23"/>
  </r>
  <r>
    <x v="504"/>
    <x v="504"/>
    <x v="503"/>
    <n v="24500"/>
    <n v="335"/>
    <x v="2"/>
    <s v="US"/>
    <s v="USD"/>
    <n v="1334097387"/>
    <n v="1328916987"/>
    <b v="0"/>
    <x v="81"/>
    <b v="0"/>
    <s v="film &amp; video/animation"/>
    <n v="2"/>
    <n v="67"/>
    <x v="0"/>
    <x v="5"/>
    <x v="504"/>
    <d v="2012-04-10T22:36:27"/>
  </r>
  <r>
    <x v="505"/>
    <x v="505"/>
    <x v="504"/>
    <n v="12000"/>
    <n v="52"/>
    <x v="2"/>
    <s v="US"/>
    <s v="USD"/>
    <n v="1451010086"/>
    <n v="1447122086"/>
    <b v="0"/>
    <x v="25"/>
    <b v="0"/>
    <s v="film &amp; video/animation"/>
    <n v="1"/>
    <n v="3.71"/>
    <x v="0"/>
    <x v="5"/>
    <x v="505"/>
    <d v="2015-12-25T02:21:26"/>
  </r>
  <r>
    <x v="506"/>
    <x v="506"/>
    <x v="505"/>
    <n v="200000"/>
    <n v="250"/>
    <x v="2"/>
    <s v="US"/>
    <s v="USD"/>
    <n v="1376140520"/>
    <n v="1373548520"/>
    <b v="0"/>
    <x v="29"/>
    <b v="0"/>
    <s v="film &amp; video/animation"/>
    <n v="1"/>
    <n v="250"/>
    <x v="0"/>
    <x v="5"/>
    <x v="506"/>
    <d v="2013-08-10T13:15:20"/>
  </r>
  <r>
    <x v="507"/>
    <x v="507"/>
    <x v="506"/>
    <n v="20000"/>
    <n v="640"/>
    <x v="2"/>
    <s v="US"/>
    <s v="USD"/>
    <n v="1350687657"/>
    <n v="1346799657"/>
    <b v="0"/>
    <x v="73"/>
    <b v="0"/>
    <s v="film &amp; video/animation"/>
    <n v="4"/>
    <n v="64"/>
    <x v="0"/>
    <x v="5"/>
    <x v="507"/>
    <d v="2012-10-19T23:00:57"/>
  </r>
  <r>
    <x v="508"/>
    <x v="508"/>
    <x v="507"/>
    <n v="50000"/>
    <n v="400"/>
    <x v="2"/>
    <s v="US"/>
    <s v="USD"/>
    <n v="1337955240"/>
    <n v="1332808501"/>
    <b v="0"/>
    <x v="83"/>
    <b v="0"/>
    <s v="film &amp; video/animation"/>
    <n v="1"/>
    <n v="133.33000000000001"/>
    <x v="0"/>
    <x v="5"/>
    <x v="508"/>
    <d v="2012-05-25T14:14:00"/>
  </r>
  <r>
    <x v="509"/>
    <x v="509"/>
    <x v="508"/>
    <n v="5000"/>
    <n v="10"/>
    <x v="2"/>
    <s v="GB"/>
    <s v="GBP"/>
    <n v="1435504170"/>
    <n v="1432912170"/>
    <b v="0"/>
    <x v="29"/>
    <b v="0"/>
    <s v="film &amp; video/animation"/>
    <n v="1"/>
    <n v="10"/>
    <x v="0"/>
    <x v="5"/>
    <x v="509"/>
    <d v="2015-06-28T15:09:30"/>
  </r>
  <r>
    <x v="510"/>
    <x v="510"/>
    <x v="509"/>
    <n v="14000"/>
    <n v="0"/>
    <x v="2"/>
    <s v="US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x v="511"/>
    <x v="511"/>
    <x v="510"/>
    <n v="5000"/>
    <n v="150"/>
    <x v="2"/>
    <s v="US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x v="512"/>
    <x v="512"/>
    <x v="511"/>
    <n v="8000"/>
    <n v="11"/>
    <x v="2"/>
    <s v="US"/>
    <s v="USD"/>
    <n v="1479667727"/>
    <n v="1475776127"/>
    <b v="0"/>
    <x v="84"/>
    <b v="0"/>
    <s v="film &amp; video/animation"/>
    <n v="1"/>
    <n v="5.5"/>
    <x v="0"/>
    <x v="5"/>
    <x v="512"/>
    <d v="2016-11-20T18:48:47"/>
  </r>
  <r>
    <x v="513"/>
    <x v="513"/>
    <x v="512"/>
    <n v="50000"/>
    <n v="6962"/>
    <x v="2"/>
    <s v="US"/>
    <s v="USD"/>
    <n v="1471244400"/>
    <n v="1467387705"/>
    <b v="0"/>
    <x v="32"/>
    <b v="0"/>
    <s v="film &amp; video/animation"/>
    <n v="14"/>
    <n v="102.38"/>
    <x v="0"/>
    <x v="5"/>
    <x v="513"/>
    <d v="2016-08-15T07:00:00"/>
  </r>
  <r>
    <x v="514"/>
    <x v="514"/>
    <x v="513"/>
    <n v="1500"/>
    <n v="50"/>
    <x v="2"/>
    <s v="CA"/>
    <s v="CAD"/>
    <n v="1407595447"/>
    <n v="1405003447"/>
    <b v="0"/>
    <x v="83"/>
    <b v="0"/>
    <s v="film &amp; video/animation"/>
    <n v="4"/>
    <n v="16.670000000000002"/>
    <x v="0"/>
    <x v="5"/>
    <x v="514"/>
    <d v="2014-08-09T14:44:07"/>
  </r>
  <r>
    <x v="515"/>
    <x v="515"/>
    <x v="514"/>
    <n v="97000"/>
    <n v="24651"/>
    <x v="2"/>
    <s v="US"/>
    <s v="USD"/>
    <n v="1451389601"/>
    <n v="1447933601"/>
    <b v="0"/>
    <x v="69"/>
    <b v="0"/>
    <s v="film &amp; video/animation"/>
    <n v="26"/>
    <n v="725.03"/>
    <x v="0"/>
    <x v="5"/>
    <x v="515"/>
    <d v="2015-12-29T11:46:41"/>
  </r>
  <r>
    <x v="516"/>
    <x v="516"/>
    <x v="515"/>
    <n v="5000"/>
    <n v="0"/>
    <x v="2"/>
    <s v="GB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x v="517"/>
    <x v="517"/>
    <x v="516"/>
    <n v="15000"/>
    <n v="205"/>
    <x v="2"/>
    <s v="US"/>
    <s v="USD"/>
    <n v="1486046761"/>
    <n v="1483454761"/>
    <b v="0"/>
    <x v="83"/>
    <b v="0"/>
    <s v="film &amp; video/animation"/>
    <n v="2"/>
    <n v="68.33"/>
    <x v="0"/>
    <x v="5"/>
    <x v="517"/>
    <d v="2017-02-02T14:46:01"/>
  </r>
  <r>
    <x v="518"/>
    <x v="518"/>
    <x v="517"/>
    <n v="7175"/>
    <n v="0"/>
    <x v="2"/>
    <s v="US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x v="519"/>
    <x v="519"/>
    <x v="518"/>
    <n v="12001"/>
    <n v="2746"/>
    <x v="2"/>
    <s v="US"/>
    <s v="USD"/>
    <n v="1354699421"/>
    <n v="1352107421"/>
    <b v="0"/>
    <x v="16"/>
    <b v="0"/>
    <s v="film &amp; video/animation"/>
    <n v="23"/>
    <n v="39.229999999999997"/>
    <x v="0"/>
    <x v="5"/>
    <x v="519"/>
    <d v="2012-12-05T09:23:41"/>
  </r>
  <r>
    <x v="520"/>
    <x v="520"/>
    <x v="519"/>
    <n v="5000"/>
    <n v="5105"/>
    <x v="0"/>
    <s v="GB"/>
    <s v="GBP"/>
    <n v="1449766261"/>
    <n v="1447174261"/>
    <b v="0"/>
    <x v="69"/>
    <b v="1"/>
    <s v="theater/plays"/>
    <n v="103"/>
    <n v="150.15"/>
    <x v="1"/>
    <x v="6"/>
    <x v="520"/>
    <d v="2015-12-10T16:51:01"/>
  </r>
  <r>
    <x v="521"/>
    <x v="521"/>
    <x v="520"/>
    <n v="5000"/>
    <n v="5232"/>
    <x v="0"/>
    <s v="US"/>
    <s v="USD"/>
    <n v="1477976340"/>
    <n v="1475460819"/>
    <b v="0"/>
    <x v="66"/>
    <b v="1"/>
    <s v="theater/plays"/>
    <n v="105"/>
    <n v="93.43"/>
    <x v="1"/>
    <x v="6"/>
    <x v="521"/>
    <d v="2016-11-01T04:59:00"/>
  </r>
  <r>
    <x v="522"/>
    <x v="522"/>
    <x v="521"/>
    <n v="3000"/>
    <n v="3440"/>
    <x v="0"/>
    <s v="US"/>
    <s v="USD"/>
    <n v="1458518325"/>
    <n v="1456793925"/>
    <b v="0"/>
    <x v="162"/>
    <b v="1"/>
    <s v="theater/plays"/>
    <n v="115"/>
    <n v="110.97"/>
    <x v="1"/>
    <x v="6"/>
    <x v="522"/>
    <d v="2016-03-20T23:58:45"/>
  </r>
  <r>
    <x v="523"/>
    <x v="523"/>
    <x v="522"/>
    <n v="5000"/>
    <n v="6030"/>
    <x v="0"/>
    <s v="US"/>
    <s v="USD"/>
    <n v="1442805076"/>
    <n v="1440213076"/>
    <b v="0"/>
    <x v="87"/>
    <b v="1"/>
    <s v="theater/plays"/>
    <n v="121"/>
    <n v="71.790000000000006"/>
    <x v="1"/>
    <x v="6"/>
    <x v="523"/>
    <d v="2015-09-21T03:11:16"/>
  </r>
  <r>
    <x v="524"/>
    <x v="524"/>
    <x v="523"/>
    <n v="3500"/>
    <n v="3803.55"/>
    <x v="0"/>
    <s v="GB"/>
    <s v="GBP"/>
    <n v="1464801169"/>
    <n v="1462209169"/>
    <b v="0"/>
    <x v="208"/>
    <b v="1"/>
    <s v="theater/plays"/>
    <n v="109"/>
    <n v="29.26"/>
    <x v="1"/>
    <x v="6"/>
    <x v="524"/>
    <d v="2016-06-01T17:12:49"/>
  </r>
  <r>
    <x v="525"/>
    <x v="525"/>
    <x v="524"/>
    <n v="12000"/>
    <n v="12000"/>
    <x v="0"/>
    <s v="US"/>
    <s v="USD"/>
    <n v="1410601041"/>
    <n v="1406713041"/>
    <b v="0"/>
    <x v="8"/>
    <b v="1"/>
    <s v="theater/plays"/>
    <n v="100"/>
    <n v="1000"/>
    <x v="1"/>
    <x v="6"/>
    <x v="525"/>
    <d v="2014-09-13T09:37:21"/>
  </r>
  <r>
    <x v="526"/>
    <x v="526"/>
    <x v="525"/>
    <n v="1500"/>
    <n v="1710"/>
    <x v="0"/>
    <s v="GB"/>
    <s v="GBP"/>
    <n v="1438966800"/>
    <n v="1436278344"/>
    <b v="0"/>
    <x v="23"/>
    <b v="1"/>
    <s v="theater/plays"/>
    <n v="114"/>
    <n v="74.349999999999994"/>
    <x v="1"/>
    <x v="6"/>
    <x v="526"/>
    <d v="2015-08-07T17:00:00"/>
  </r>
  <r>
    <x v="527"/>
    <x v="527"/>
    <x v="526"/>
    <n v="10000"/>
    <n v="10085"/>
    <x v="0"/>
    <s v="US"/>
    <s v="USD"/>
    <n v="1487347500"/>
    <n v="1484715366"/>
    <b v="0"/>
    <x v="150"/>
    <b v="1"/>
    <s v="theater/plays"/>
    <n v="101"/>
    <n v="63.83"/>
    <x v="1"/>
    <x v="6"/>
    <x v="527"/>
    <d v="2017-02-17T16:05:00"/>
  </r>
  <r>
    <x v="528"/>
    <x v="528"/>
    <x v="527"/>
    <n v="1150"/>
    <n v="1330"/>
    <x v="0"/>
    <s v="US"/>
    <s v="USD"/>
    <n v="1434921600"/>
    <n v="1433109907"/>
    <b v="0"/>
    <x v="209"/>
    <b v="1"/>
    <s v="theater/plays"/>
    <n v="116"/>
    <n v="44.33"/>
    <x v="1"/>
    <x v="6"/>
    <x v="528"/>
    <d v="2015-06-21T21:20:00"/>
  </r>
  <r>
    <x v="529"/>
    <x v="529"/>
    <x v="528"/>
    <n v="1200"/>
    <n v="1565"/>
    <x v="0"/>
    <s v="CA"/>
    <s v="CAD"/>
    <n v="1484110800"/>
    <n v="1482281094"/>
    <b v="0"/>
    <x v="59"/>
    <b v="1"/>
    <s v="theater/plays"/>
    <n v="131"/>
    <n v="86.94"/>
    <x v="1"/>
    <x v="6"/>
    <x v="529"/>
    <d v="2017-01-11T05:00:00"/>
  </r>
  <r>
    <x v="530"/>
    <x v="530"/>
    <x v="529"/>
    <n v="3405"/>
    <n v="3670"/>
    <x v="0"/>
    <s v="US"/>
    <s v="USD"/>
    <n v="1435111200"/>
    <n v="1433254268"/>
    <b v="0"/>
    <x v="60"/>
    <b v="1"/>
    <s v="theater/plays"/>
    <n v="108"/>
    <n v="126.55"/>
    <x v="1"/>
    <x v="6"/>
    <x v="530"/>
    <d v="2015-06-24T02:00:00"/>
  </r>
  <r>
    <x v="531"/>
    <x v="531"/>
    <x v="530"/>
    <n v="4000"/>
    <n v="4000"/>
    <x v="0"/>
    <s v="US"/>
    <s v="USD"/>
    <n v="1481957940"/>
    <n v="1478050429"/>
    <b v="0"/>
    <x v="162"/>
    <b v="1"/>
    <s v="theater/plays"/>
    <n v="100"/>
    <n v="129.03"/>
    <x v="1"/>
    <x v="6"/>
    <x v="531"/>
    <d v="2016-12-17T06:59:00"/>
  </r>
  <r>
    <x v="532"/>
    <x v="532"/>
    <x v="531"/>
    <n v="10000"/>
    <n v="12325"/>
    <x v="0"/>
    <s v="US"/>
    <s v="USD"/>
    <n v="1463098208"/>
    <n v="1460506208"/>
    <b v="0"/>
    <x v="210"/>
    <b v="1"/>
    <s v="theater/plays"/>
    <n v="124"/>
    <n v="71.239999999999995"/>
    <x v="1"/>
    <x v="6"/>
    <x v="532"/>
    <d v="2016-05-13T00:10:08"/>
  </r>
  <r>
    <x v="533"/>
    <x v="533"/>
    <x v="532"/>
    <n v="2000"/>
    <n v="2004"/>
    <x v="0"/>
    <s v="GB"/>
    <s v="GBP"/>
    <n v="1463394365"/>
    <n v="1461320765"/>
    <b v="0"/>
    <x v="57"/>
    <b v="1"/>
    <s v="theater/plays"/>
    <n v="101"/>
    <n v="117.88"/>
    <x v="1"/>
    <x v="6"/>
    <x v="533"/>
    <d v="2016-05-16T10:26:05"/>
  </r>
  <r>
    <x v="534"/>
    <x v="534"/>
    <x v="533"/>
    <n v="15000"/>
    <n v="15700"/>
    <x v="0"/>
    <s v="NO"/>
    <s v="NOK"/>
    <n v="1446418800"/>
    <n v="1443036470"/>
    <b v="0"/>
    <x v="53"/>
    <b v="1"/>
    <s v="theater/plays"/>
    <n v="105"/>
    <n v="327.08"/>
    <x v="1"/>
    <x v="6"/>
    <x v="534"/>
    <d v="2015-11-01T23:00:00"/>
  </r>
  <r>
    <x v="535"/>
    <x v="535"/>
    <x v="534"/>
    <n v="2000"/>
    <n v="2050"/>
    <x v="0"/>
    <s v="GB"/>
    <s v="GBP"/>
    <n v="1483707905"/>
    <n v="1481115905"/>
    <b v="0"/>
    <x v="211"/>
    <b v="1"/>
    <s v="theater/plays"/>
    <n v="103"/>
    <n v="34.75"/>
    <x v="1"/>
    <x v="6"/>
    <x v="535"/>
    <d v="2017-01-06T13:05:05"/>
  </r>
  <r>
    <x v="536"/>
    <x v="536"/>
    <x v="535"/>
    <n v="3300"/>
    <n v="3902.5"/>
    <x v="0"/>
    <s v="GB"/>
    <s v="GBP"/>
    <n v="1438624800"/>
    <n v="1435133807"/>
    <b v="0"/>
    <x v="70"/>
    <b v="1"/>
    <s v="theater/plays"/>
    <n v="119"/>
    <n v="100.06"/>
    <x v="1"/>
    <x v="6"/>
    <x v="536"/>
    <d v="2015-08-03T18:00:00"/>
  </r>
  <r>
    <x v="537"/>
    <x v="537"/>
    <x v="536"/>
    <n v="2000"/>
    <n v="2410"/>
    <x v="0"/>
    <s v="US"/>
    <s v="USD"/>
    <n v="1446665191"/>
    <n v="1444069591"/>
    <b v="0"/>
    <x v="211"/>
    <b v="1"/>
    <s v="theater/plays"/>
    <n v="121"/>
    <n v="40.85"/>
    <x v="1"/>
    <x v="6"/>
    <x v="537"/>
    <d v="2015-11-04T19:26:31"/>
  </r>
  <r>
    <x v="538"/>
    <x v="538"/>
    <x v="537"/>
    <n v="5000"/>
    <n v="15121"/>
    <x v="0"/>
    <s v="US"/>
    <s v="USD"/>
    <n v="1463166263"/>
    <n v="1460574263"/>
    <b v="0"/>
    <x v="65"/>
    <b v="1"/>
    <s v="theater/plays"/>
    <n v="303"/>
    <n v="252.02"/>
    <x v="1"/>
    <x v="6"/>
    <x v="538"/>
    <d v="2016-05-13T19:04:23"/>
  </r>
  <r>
    <x v="539"/>
    <x v="539"/>
    <x v="538"/>
    <n v="500"/>
    <n v="503.22"/>
    <x v="0"/>
    <s v="GB"/>
    <s v="GBP"/>
    <n v="1467681107"/>
    <n v="1465866707"/>
    <b v="0"/>
    <x v="9"/>
    <b v="1"/>
    <s v="theater/plays"/>
    <n v="101"/>
    <n v="25.16"/>
    <x v="1"/>
    <x v="6"/>
    <x v="539"/>
    <d v="2016-07-05T01:11:47"/>
  </r>
  <r>
    <x v="540"/>
    <x v="540"/>
    <x v="539"/>
    <n v="15000"/>
    <n v="1"/>
    <x v="2"/>
    <s v="US"/>
    <s v="USD"/>
    <n v="1423078606"/>
    <n v="1420486606"/>
    <b v="0"/>
    <x v="29"/>
    <b v="0"/>
    <s v="technology/web"/>
    <n v="1"/>
    <n v="1"/>
    <x v="2"/>
    <x v="7"/>
    <x v="540"/>
    <d v="2015-02-04T19:36:46"/>
  </r>
  <r>
    <x v="541"/>
    <x v="541"/>
    <x v="540"/>
    <n v="4500"/>
    <n v="25"/>
    <x v="2"/>
    <s v="US"/>
    <s v="USD"/>
    <n v="1446080834"/>
    <n v="1443488834"/>
    <b v="0"/>
    <x v="29"/>
    <b v="0"/>
    <s v="technology/web"/>
    <n v="1"/>
    <n v="25"/>
    <x v="2"/>
    <x v="7"/>
    <x v="541"/>
    <d v="2015-10-29T01:07:14"/>
  </r>
  <r>
    <x v="542"/>
    <x v="542"/>
    <x v="541"/>
    <n v="250000"/>
    <n v="1"/>
    <x v="2"/>
    <s v="US"/>
    <s v="USD"/>
    <n v="1462293716"/>
    <n v="1457113316"/>
    <b v="0"/>
    <x v="29"/>
    <b v="0"/>
    <s v="technology/web"/>
    <n v="1"/>
    <n v="1"/>
    <x v="2"/>
    <x v="7"/>
    <x v="542"/>
    <d v="2016-05-03T16:41:56"/>
  </r>
  <r>
    <x v="543"/>
    <x v="543"/>
    <x v="542"/>
    <n v="22000"/>
    <n v="70"/>
    <x v="2"/>
    <s v="AU"/>
    <s v="AUD"/>
    <n v="1414807962"/>
    <n v="1412215962"/>
    <b v="0"/>
    <x v="84"/>
    <b v="0"/>
    <s v="technology/web"/>
    <n v="1"/>
    <n v="35"/>
    <x v="2"/>
    <x v="7"/>
    <x v="543"/>
    <d v="2014-11-01T02:12:42"/>
  </r>
  <r>
    <x v="544"/>
    <x v="544"/>
    <x v="543"/>
    <n v="500"/>
    <n v="6"/>
    <x v="2"/>
    <s v="US"/>
    <s v="USD"/>
    <n v="1467647160"/>
    <n v="1465055160"/>
    <b v="0"/>
    <x v="84"/>
    <b v="0"/>
    <s v="technology/web"/>
    <n v="2"/>
    <n v="3"/>
    <x v="2"/>
    <x v="7"/>
    <x v="544"/>
    <d v="2016-07-04T15:46:00"/>
  </r>
  <r>
    <x v="545"/>
    <x v="545"/>
    <x v="544"/>
    <n v="50000"/>
    <n v="13692"/>
    <x v="2"/>
    <s v="FR"/>
    <s v="EUR"/>
    <n v="1447600389"/>
    <n v="1444140789"/>
    <b v="0"/>
    <x v="69"/>
    <b v="0"/>
    <s v="technology/web"/>
    <n v="28"/>
    <n v="402.71"/>
    <x v="2"/>
    <x v="7"/>
    <x v="545"/>
    <d v="2015-11-15T15:13:09"/>
  </r>
  <r>
    <x v="546"/>
    <x v="546"/>
    <x v="545"/>
    <n v="60000"/>
    <n v="52"/>
    <x v="2"/>
    <s v="US"/>
    <s v="USD"/>
    <n v="1445097715"/>
    <n v="1441209715"/>
    <b v="0"/>
    <x v="84"/>
    <b v="0"/>
    <s v="technology/web"/>
    <n v="1"/>
    <n v="26"/>
    <x v="2"/>
    <x v="7"/>
    <x v="546"/>
    <d v="2015-10-17T16:01:55"/>
  </r>
  <r>
    <x v="547"/>
    <x v="547"/>
    <x v="546"/>
    <n v="7500"/>
    <n v="0"/>
    <x v="2"/>
    <s v="GB"/>
    <s v="GBP"/>
    <n v="1455122564"/>
    <n v="1452530564"/>
    <b v="0"/>
    <x v="78"/>
    <b v="0"/>
    <s v="technology/web"/>
    <n v="0"/>
    <e v="#DIV/0!"/>
    <x v="2"/>
    <x v="7"/>
    <x v="547"/>
    <d v="2016-02-10T16:42:44"/>
  </r>
  <r>
    <x v="548"/>
    <x v="548"/>
    <x v="547"/>
    <n v="10000"/>
    <n v="9"/>
    <x v="2"/>
    <s v="GB"/>
    <s v="GBP"/>
    <n v="1446154848"/>
    <n v="1443562848"/>
    <b v="0"/>
    <x v="29"/>
    <b v="0"/>
    <s v="technology/web"/>
    <n v="1"/>
    <n v="9"/>
    <x v="2"/>
    <x v="7"/>
    <x v="548"/>
    <d v="2015-10-29T21:40:48"/>
  </r>
  <r>
    <x v="549"/>
    <x v="549"/>
    <x v="548"/>
    <n v="2500"/>
    <n v="68"/>
    <x v="2"/>
    <s v="GB"/>
    <s v="GBP"/>
    <n v="1436368622"/>
    <n v="1433776622"/>
    <b v="0"/>
    <x v="22"/>
    <b v="0"/>
    <s v="technology/web"/>
    <n v="3"/>
    <n v="8.5"/>
    <x v="2"/>
    <x v="7"/>
    <x v="549"/>
    <d v="2015-07-08T15:17:02"/>
  </r>
  <r>
    <x v="550"/>
    <x v="550"/>
    <x v="549"/>
    <n v="5000"/>
    <n v="35"/>
    <x v="2"/>
    <s v="CA"/>
    <s v="CAD"/>
    <n v="1485838800"/>
    <n v="1484756245"/>
    <b v="0"/>
    <x v="80"/>
    <b v="0"/>
    <s v="technology/web"/>
    <n v="1"/>
    <n v="8.75"/>
    <x v="2"/>
    <x v="7"/>
    <x v="550"/>
    <d v="2017-01-31T05:00:00"/>
  </r>
  <r>
    <x v="551"/>
    <x v="551"/>
    <x v="550"/>
    <n v="75000"/>
    <n v="3781"/>
    <x v="2"/>
    <s v="US"/>
    <s v="USD"/>
    <n v="1438451580"/>
    <n v="1434609424"/>
    <b v="0"/>
    <x v="33"/>
    <b v="0"/>
    <s v="technology/web"/>
    <n v="6"/>
    <n v="135.04"/>
    <x v="2"/>
    <x v="7"/>
    <x v="551"/>
    <d v="2015-08-01T17:53:00"/>
  </r>
  <r>
    <x v="552"/>
    <x v="552"/>
    <x v="551"/>
    <n v="45000"/>
    <n v="0"/>
    <x v="2"/>
    <s v="CA"/>
    <s v="CAD"/>
    <n v="1452350896"/>
    <n v="1447166896"/>
    <b v="0"/>
    <x v="78"/>
    <b v="0"/>
    <s v="technology/web"/>
    <n v="0"/>
    <e v="#DIV/0!"/>
    <x v="2"/>
    <x v="7"/>
    <x v="552"/>
    <d v="2016-01-09T14:48:16"/>
  </r>
  <r>
    <x v="553"/>
    <x v="553"/>
    <x v="552"/>
    <n v="25000"/>
    <n v="123"/>
    <x v="2"/>
    <s v="US"/>
    <s v="USD"/>
    <n v="1415988991"/>
    <n v="1413393391"/>
    <b v="0"/>
    <x v="79"/>
    <b v="0"/>
    <s v="technology/web"/>
    <n v="1"/>
    <n v="20.5"/>
    <x v="2"/>
    <x v="7"/>
    <x v="553"/>
    <d v="2014-11-14T18:16:31"/>
  </r>
  <r>
    <x v="554"/>
    <x v="554"/>
    <x v="553"/>
    <n v="3870"/>
    <n v="1416"/>
    <x v="2"/>
    <s v="US"/>
    <s v="USD"/>
    <n v="1413735972"/>
    <n v="1411143972"/>
    <b v="0"/>
    <x v="19"/>
    <b v="0"/>
    <s v="technology/web"/>
    <n v="37"/>
    <n v="64.36"/>
    <x v="2"/>
    <x v="7"/>
    <x v="554"/>
    <d v="2014-10-19T16:26:12"/>
  </r>
  <r>
    <x v="555"/>
    <x v="555"/>
    <x v="554"/>
    <n v="7500"/>
    <n v="0"/>
    <x v="2"/>
    <s v="GB"/>
    <s v="GBP"/>
    <n v="1465720143"/>
    <n v="1463128143"/>
    <b v="0"/>
    <x v="78"/>
    <b v="0"/>
    <s v="technology/web"/>
    <n v="0"/>
    <e v="#DIV/0!"/>
    <x v="2"/>
    <x v="7"/>
    <x v="555"/>
    <d v="2016-06-12T08:29:03"/>
  </r>
  <r>
    <x v="556"/>
    <x v="556"/>
    <x v="555"/>
    <n v="8000"/>
    <n v="200"/>
    <x v="2"/>
    <s v="US"/>
    <s v="USD"/>
    <n v="1452112717"/>
    <n v="1449520717"/>
    <b v="0"/>
    <x v="29"/>
    <b v="0"/>
    <s v="technology/web"/>
    <n v="3"/>
    <n v="200"/>
    <x v="2"/>
    <x v="7"/>
    <x v="556"/>
    <d v="2016-01-06T20:38:37"/>
  </r>
  <r>
    <x v="557"/>
    <x v="557"/>
    <x v="556"/>
    <n v="150000"/>
    <n v="1366"/>
    <x v="2"/>
    <s v="DE"/>
    <s v="EUR"/>
    <n v="1480721803"/>
    <n v="1478126203"/>
    <b v="0"/>
    <x v="9"/>
    <b v="0"/>
    <s v="technology/web"/>
    <n v="1"/>
    <n v="68.3"/>
    <x v="2"/>
    <x v="7"/>
    <x v="557"/>
    <d v="2016-12-02T23:36:43"/>
  </r>
  <r>
    <x v="558"/>
    <x v="558"/>
    <x v="557"/>
    <n v="750"/>
    <n v="0"/>
    <x v="2"/>
    <s v="US"/>
    <s v="USD"/>
    <n v="1427227905"/>
    <n v="1424639505"/>
    <b v="0"/>
    <x v="78"/>
    <b v="0"/>
    <s v="technology/web"/>
    <n v="0"/>
    <e v="#DIV/0!"/>
    <x v="2"/>
    <x v="7"/>
    <x v="558"/>
    <d v="2015-03-24T20:11:45"/>
  </r>
  <r>
    <x v="559"/>
    <x v="559"/>
    <x v="558"/>
    <n v="240000"/>
    <n v="50"/>
    <x v="2"/>
    <s v="US"/>
    <s v="USD"/>
    <n v="1449989260"/>
    <n v="1447397260"/>
    <b v="0"/>
    <x v="29"/>
    <b v="0"/>
    <s v="technology/web"/>
    <n v="1"/>
    <n v="50"/>
    <x v="2"/>
    <x v="7"/>
    <x v="559"/>
    <d v="2015-12-13T06:47:40"/>
  </r>
  <r>
    <x v="560"/>
    <x v="560"/>
    <x v="559"/>
    <n v="100000"/>
    <n v="12"/>
    <x v="2"/>
    <s v="CA"/>
    <s v="CAD"/>
    <n v="1418841045"/>
    <n v="1416249045"/>
    <b v="0"/>
    <x v="83"/>
    <b v="0"/>
    <s v="technology/web"/>
    <n v="1"/>
    <n v="4"/>
    <x v="2"/>
    <x v="7"/>
    <x v="560"/>
    <d v="2014-12-17T18:30:45"/>
  </r>
  <r>
    <x v="561"/>
    <x v="561"/>
    <x v="560"/>
    <n v="15000"/>
    <n v="55"/>
    <x v="2"/>
    <s v="US"/>
    <s v="USD"/>
    <n v="1445874513"/>
    <n v="1442850513"/>
    <b v="0"/>
    <x v="84"/>
    <b v="0"/>
    <s v="technology/web"/>
    <n v="1"/>
    <n v="27.5"/>
    <x v="2"/>
    <x v="7"/>
    <x v="561"/>
    <d v="2015-10-26T15:48:33"/>
  </r>
  <r>
    <x v="562"/>
    <x v="562"/>
    <x v="561"/>
    <n v="50000"/>
    <n v="0"/>
    <x v="2"/>
    <s v="NL"/>
    <s v="EUR"/>
    <n v="1482052815"/>
    <n v="1479460815"/>
    <b v="0"/>
    <x v="78"/>
    <b v="0"/>
    <s v="technology/web"/>
    <n v="0"/>
    <e v="#DIV/0!"/>
    <x v="2"/>
    <x v="7"/>
    <x v="562"/>
    <d v="2016-12-18T09:20:15"/>
  </r>
  <r>
    <x v="563"/>
    <x v="563"/>
    <x v="562"/>
    <n v="75000"/>
    <n v="68"/>
    <x v="2"/>
    <s v="AU"/>
    <s v="AUD"/>
    <n v="1424137247"/>
    <n v="1421545247"/>
    <b v="0"/>
    <x v="84"/>
    <b v="0"/>
    <s v="technology/web"/>
    <n v="1"/>
    <n v="34"/>
    <x v="2"/>
    <x v="7"/>
    <x v="563"/>
    <d v="2015-02-17T01:40:47"/>
  </r>
  <r>
    <x v="564"/>
    <x v="564"/>
    <x v="563"/>
    <n v="18000"/>
    <n v="1"/>
    <x v="2"/>
    <s v="FR"/>
    <s v="EUR"/>
    <n v="1457822275"/>
    <n v="1455230275"/>
    <b v="0"/>
    <x v="29"/>
    <b v="0"/>
    <s v="technology/web"/>
    <n v="1"/>
    <n v="1"/>
    <x v="2"/>
    <x v="7"/>
    <x v="564"/>
    <d v="2016-03-12T22:37:55"/>
  </r>
  <r>
    <x v="565"/>
    <x v="565"/>
    <x v="564"/>
    <n v="25000"/>
    <n v="0"/>
    <x v="2"/>
    <s v="GB"/>
    <s v="GBP"/>
    <n v="1436554249"/>
    <n v="1433962249"/>
    <b v="0"/>
    <x v="78"/>
    <b v="0"/>
    <s v="technology/web"/>
    <n v="0"/>
    <e v="#DIV/0!"/>
    <x v="2"/>
    <x v="7"/>
    <x v="565"/>
    <d v="2015-07-10T18:50:49"/>
  </r>
  <r>
    <x v="566"/>
    <x v="566"/>
    <x v="565"/>
    <n v="5000"/>
    <n v="1"/>
    <x v="2"/>
    <s v="US"/>
    <s v="USD"/>
    <n v="1468513533"/>
    <n v="1465921533"/>
    <b v="0"/>
    <x v="29"/>
    <b v="0"/>
    <s v="technology/web"/>
    <n v="1"/>
    <n v="1"/>
    <x v="2"/>
    <x v="7"/>
    <x v="566"/>
    <d v="2016-07-14T16:25:33"/>
  </r>
  <r>
    <x v="567"/>
    <x v="567"/>
    <x v="566"/>
    <n v="10000"/>
    <n v="0"/>
    <x v="2"/>
    <s v="US"/>
    <s v="USD"/>
    <n v="1420143194"/>
    <n v="1417551194"/>
    <b v="0"/>
    <x v="78"/>
    <b v="0"/>
    <s v="technology/web"/>
    <n v="0"/>
    <e v="#DIV/0!"/>
    <x v="2"/>
    <x v="7"/>
    <x v="567"/>
    <d v="2015-01-01T20:13:14"/>
  </r>
  <r>
    <x v="568"/>
    <x v="568"/>
    <x v="567"/>
    <n v="24500"/>
    <n v="245"/>
    <x v="2"/>
    <s v="NZ"/>
    <s v="NZD"/>
    <n v="1452942000"/>
    <n v="1449785223"/>
    <b v="0"/>
    <x v="81"/>
    <b v="0"/>
    <s v="technology/web"/>
    <n v="1"/>
    <n v="49"/>
    <x v="2"/>
    <x v="7"/>
    <x v="568"/>
    <d v="2016-01-16T11:00:00"/>
  </r>
  <r>
    <x v="569"/>
    <x v="569"/>
    <x v="568"/>
    <n v="2500"/>
    <n v="20"/>
    <x v="2"/>
    <s v="CA"/>
    <s v="CAD"/>
    <n v="1451679612"/>
    <n v="1449087612"/>
    <b v="0"/>
    <x v="29"/>
    <b v="0"/>
    <s v="technology/web"/>
    <n v="1"/>
    <n v="20"/>
    <x v="2"/>
    <x v="7"/>
    <x v="569"/>
    <d v="2016-01-01T20:20:12"/>
  </r>
  <r>
    <x v="570"/>
    <x v="570"/>
    <x v="569"/>
    <n v="85000"/>
    <n v="142"/>
    <x v="2"/>
    <s v="US"/>
    <s v="USD"/>
    <n v="1455822569"/>
    <n v="1453230569"/>
    <b v="0"/>
    <x v="29"/>
    <b v="0"/>
    <s v="technology/web"/>
    <n v="1"/>
    <n v="142"/>
    <x v="2"/>
    <x v="7"/>
    <x v="570"/>
    <d v="2016-02-18T19:09:29"/>
  </r>
  <r>
    <x v="571"/>
    <x v="571"/>
    <x v="570"/>
    <n v="25000"/>
    <n v="106"/>
    <x v="2"/>
    <s v="US"/>
    <s v="USD"/>
    <n v="1437969540"/>
    <n v="1436297723"/>
    <b v="0"/>
    <x v="84"/>
    <b v="0"/>
    <s v="technology/web"/>
    <n v="1"/>
    <n v="53"/>
    <x v="2"/>
    <x v="7"/>
    <x v="571"/>
    <d v="2015-07-27T03:59:00"/>
  </r>
  <r>
    <x v="572"/>
    <x v="572"/>
    <x v="571"/>
    <n v="2500"/>
    <n v="0"/>
    <x v="2"/>
    <s v="US"/>
    <s v="USD"/>
    <n v="1446660688"/>
    <n v="1444065088"/>
    <b v="0"/>
    <x v="78"/>
    <b v="0"/>
    <s v="technology/web"/>
    <n v="0"/>
    <e v="#DIV/0!"/>
    <x v="2"/>
    <x v="7"/>
    <x v="572"/>
    <d v="2015-11-04T18:11:28"/>
  </r>
  <r>
    <x v="573"/>
    <x v="573"/>
    <x v="572"/>
    <n v="88888"/>
    <n v="346"/>
    <x v="2"/>
    <s v="US"/>
    <s v="USD"/>
    <n v="1421543520"/>
    <n v="1416445931"/>
    <b v="0"/>
    <x v="82"/>
    <b v="0"/>
    <s v="technology/web"/>
    <n v="1"/>
    <n v="38.44"/>
    <x v="2"/>
    <x v="7"/>
    <x v="573"/>
    <d v="2015-01-18T01:12:00"/>
  </r>
  <r>
    <x v="574"/>
    <x v="574"/>
    <x v="573"/>
    <n v="11180"/>
    <n v="80"/>
    <x v="2"/>
    <s v="GB"/>
    <s v="GBP"/>
    <n v="1476873507"/>
    <n v="1474281507"/>
    <b v="0"/>
    <x v="80"/>
    <b v="0"/>
    <s v="technology/web"/>
    <n v="1"/>
    <n v="20"/>
    <x v="2"/>
    <x v="7"/>
    <x v="574"/>
    <d v="2016-10-19T10:38:27"/>
  </r>
  <r>
    <x v="575"/>
    <x v="575"/>
    <x v="574"/>
    <n v="60000"/>
    <n v="259"/>
    <x v="2"/>
    <s v="DE"/>
    <s v="EUR"/>
    <n v="1434213443"/>
    <n v="1431621443"/>
    <b v="0"/>
    <x v="80"/>
    <b v="0"/>
    <s v="technology/web"/>
    <n v="1"/>
    <n v="64.75"/>
    <x v="2"/>
    <x v="7"/>
    <x v="575"/>
    <d v="2015-06-13T16:37:23"/>
  </r>
  <r>
    <x v="576"/>
    <x v="576"/>
    <x v="575"/>
    <n v="80000"/>
    <n v="1"/>
    <x v="2"/>
    <s v="US"/>
    <s v="USD"/>
    <n v="1427537952"/>
    <n v="1422357552"/>
    <b v="0"/>
    <x v="29"/>
    <b v="0"/>
    <s v="technology/web"/>
    <n v="1"/>
    <n v="1"/>
    <x v="2"/>
    <x v="7"/>
    <x v="576"/>
    <d v="2015-03-28T10:19:12"/>
  </r>
  <r>
    <x v="577"/>
    <x v="577"/>
    <x v="576"/>
    <n v="5000"/>
    <n v="10"/>
    <x v="2"/>
    <s v="US"/>
    <s v="USD"/>
    <n v="1463753302"/>
    <n v="1458569302"/>
    <b v="0"/>
    <x v="29"/>
    <b v="0"/>
    <s v="technology/web"/>
    <n v="1"/>
    <n v="10"/>
    <x v="2"/>
    <x v="7"/>
    <x v="577"/>
    <d v="2016-05-20T14:08:22"/>
  </r>
  <r>
    <x v="578"/>
    <x v="578"/>
    <x v="577"/>
    <n v="125000"/>
    <n v="14"/>
    <x v="2"/>
    <s v="GB"/>
    <s v="GBP"/>
    <n v="1441633993"/>
    <n v="1439560393"/>
    <b v="0"/>
    <x v="63"/>
    <b v="0"/>
    <s v="technology/web"/>
    <n v="1"/>
    <n v="2"/>
    <x v="2"/>
    <x v="7"/>
    <x v="578"/>
    <d v="2015-09-07T13:53:13"/>
  </r>
  <r>
    <x v="579"/>
    <x v="579"/>
    <x v="578"/>
    <n v="12000"/>
    <n v="175"/>
    <x v="2"/>
    <s v="US"/>
    <s v="USD"/>
    <n v="1419539223"/>
    <n v="1416947223"/>
    <b v="0"/>
    <x v="81"/>
    <b v="0"/>
    <s v="technology/web"/>
    <n v="2"/>
    <n v="35"/>
    <x v="2"/>
    <x v="7"/>
    <x v="579"/>
    <d v="2014-12-25T20:27:03"/>
  </r>
  <r>
    <x v="580"/>
    <x v="580"/>
    <x v="579"/>
    <n v="3000"/>
    <n v="1"/>
    <x v="2"/>
    <s v="US"/>
    <s v="USD"/>
    <n v="1474580867"/>
    <n v="1471988867"/>
    <b v="0"/>
    <x v="29"/>
    <b v="0"/>
    <s v="technology/web"/>
    <n v="1"/>
    <n v="1"/>
    <x v="2"/>
    <x v="7"/>
    <x v="580"/>
    <d v="2016-09-22T21:47:47"/>
  </r>
  <r>
    <x v="581"/>
    <x v="581"/>
    <x v="580"/>
    <n v="400"/>
    <n v="0"/>
    <x v="2"/>
    <s v="US"/>
    <s v="USD"/>
    <n v="1438474704"/>
    <n v="1435882704"/>
    <b v="0"/>
    <x v="78"/>
    <b v="0"/>
    <s v="technology/web"/>
    <n v="0"/>
    <e v="#DIV/0!"/>
    <x v="2"/>
    <x v="7"/>
    <x v="581"/>
    <d v="2015-08-02T00:18:24"/>
  </r>
  <r>
    <x v="582"/>
    <x v="582"/>
    <x v="581"/>
    <n v="100000"/>
    <n v="0"/>
    <x v="2"/>
    <s v="US"/>
    <s v="USD"/>
    <n v="1426442400"/>
    <n v="1424454319"/>
    <b v="0"/>
    <x v="78"/>
    <b v="0"/>
    <s v="technology/web"/>
    <n v="0"/>
    <e v="#DIV/0!"/>
    <x v="2"/>
    <x v="7"/>
    <x v="582"/>
    <d v="2015-03-15T18:00:00"/>
  </r>
  <r>
    <x v="583"/>
    <x v="583"/>
    <x v="582"/>
    <n v="9000"/>
    <n v="1"/>
    <x v="2"/>
    <s v="US"/>
    <s v="USD"/>
    <n v="1426800687"/>
    <n v="1424212287"/>
    <b v="0"/>
    <x v="29"/>
    <b v="0"/>
    <s v="technology/web"/>
    <n v="1"/>
    <n v="1"/>
    <x v="2"/>
    <x v="7"/>
    <x v="583"/>
    <d v="2015-03-19T21:31:27"/>
  </r>
  <r>
    <x v="584"/>
    <x v="584"/>
    <x v="583"/>
    <n v="1000"/>
    <n v="10"/>
    <x v="2"/>
    <s v="US"/>
    <s v="USD"/>
    <n v="1426522316"/>
    <n v="1423933916"/>
    <b v="0"/>
    <x v="84"/>
    <b v="0"/>
    <s v="technology/web"/>
    <n v="1"/>
    <n v="5"/>
    <x v="2"/>
    <x v="7"/>
    <x v="584"/>
    <d v="2015-03-16T16:11:56"/>
  </r>
  <r>
    <x v="585"/>
    <x v="585"/>
    <x v="584"/>
    <n v="9000"/>
    <n v="0"/>
    <x v="2"/>
    <s v="GB"/>
    <s v="GBP"/>
    <n v="1448928000"/>
    <n v="1444123377"/>
    <b v="0"/>
    <x v="78"/>
    <b v="0"/>
    <s v="technology/web"/>
    <n v="0"/>
    <e v="#DIV/0!"/>
    <x v="2"/>
    <x v="7"/>
    <x v="585"/>
    <d v="2015-12-01T00:00:00"/>
  </r>
  <r>
    <x v="586"/>
    <x v="586"/>
    <x v="585"/>
    <n v="10000"/>
    <n v="56"/>
    <x v="2"/>
    <s v="US"/>
    <s v="USD"/>
    <n v="1424032207"/>
    <n v="1421440207"/>
    <b v="0"/>
    <x v="80"/>
    <b v="0"/>
    <s v="technology/web"/>
    <n v="1"/>
    <n v="14"/>
    <x v="2"/>
    <x v="7"/>
    <x v="586"/>
    <d v="2015-02-15T20:30:07"/>
  </r>
  <r>
    <x v="587"/>
    <x v="587"/>
    <x v="586"/>
    <n v="30000"/>
    <n v="2725"/>
    <x v="2"/>
    <s v="CA"/>
    <s v="CAD"/>
    <n v="1429207833"/>
    <n v="1426615833"/>
    <b v="0"/>
    <x v="63"/>
    <b v="0"/>
    <s v="technology/web"/>
    <n v="10"/>
    <n v="389.29"/>
    <x v="2"/>
    <x v="7"/>
    <x v="587"/>
    <d v="2015-04-16T18:10:33"/>
  </r>
  <r>
    <x v="588"/>
    <x v="588"/>
    <x v="587"/>
    <n v="9000"/>
    <n v="301"/>
    <x v="2"/>
    <s v="IT"/>
    <s v="EUR"/>
    <n v="1479410886"/>
    <n v="1474223286"/>
    <b v="0"/>
    <x v="84"/>
    <b v="0"/>
    <s v="technology/web"/>
    <n v="4"/>
    <n v="150.5"/>
    <x v="2"/>
    <x v="7"/>
    <x v="588"/>
    <d v="2016-11-17T19:28:06"/>
  </r>
  <r>
    <x v="589"/>
    <x v="589"/>
    <x v="588"/>
    <n v="7500"/>
    <n v="1"/>
    <x v="2"/>
    <s v="US"/>
    <s v="USD"/>
    <n v="1436366699"/>
    <n v="1435070699"/>
    <b v="0"/>
    <x v="29"/>
    <b v="0"/>
    <s v="technology/web"/>
    <n v="1"/>
    <n v="1"/>
    <x v="2"/>
    <x v="7"/>
    <x v="589"/>
    <d v="2015-07-08T14:44:59"/>
  </r>
  <r>
    <x v="590"/>
    <x v="590"/>
    <x v="589"/>
    <n v="5000"/>
    <n v="223"/>
    <x v="2"/>
    <s v="GB"/>
    <s v="GBP"/>
    <n v="1454936460"/>
    <n v="1452259131"/>
    <b v="0"/>
    <x v="82"/>
    <b v="0"/>
    <s v="technology/web"/>
    <n v="5"/>
    <n v="24.78"/>
    <x v="2"/>
    <x v="7"/>
    <x v="590"/>
    <d v="2016-02-08T13:01:00"/>
  </r>
  <r>
    <x v="591"/>
    <x v="591"/>
    <x v="590"/>
    <n v="100000"/>
    <n v="61"/>
    <x v="2"/>
    <s v="US"/>
    <s v="USD"/>
    <n v="1437570130"/>
    <n v="1434978130"/>
    <b v="0"/>
    <x v="84"/>
    <b v="0"/>
    <s v="technology/web"/>
    <n v="1"/>
    <n v="30.5"/>
    <x v="2"/>
    <x v="7"/>
    <x v="591"/>
    <d v="2015-07-22T13:02:10"/>
  </r>
  <r>
    <x v="592"/>
    <x v="592"/>
    <x v="591"/>
    <n v="7500"/>
    <n v="250"/>
    <x v="2"/>
    <s v="US"/>
    <s v="USD"/>
    <n v="1417584860"/>
    <n v="1414992860"/>
    <b v="0"/>
    <x v="29"/>
    <b v="0"/>
    <s v="technology/web"/>
    <n v="4"/>
    <n v="250"/>
    <x v="2"/>
    <x v="7"/>
    <x v="592"/>
    <d v="2014-12-03T05:34:20"/>
  </r>
  <r>
    <x v="593"/>
    <x v="593"/>
    <x v="592"/>
    <n v="500"/>
    <n v="115"/>
    <x v="2"/>
    <s v="GB"/>
    <s v="GBP"/>
    <n v="1428333345"/>
    <n v="1425744945"/>
    <b v="0"/>
    <x v="63"/>
    <b v="0"/>
    <s v="technology/web"/>
    <n v="23"/>
    <n v="16.43"/>
    <x v="2"/>
    <x v="7"/>
    <x v="593"/>
    <d v="2015-04-06T15:15:45"/>
  </r>
  <r>
    <x v="594"/>
    <x v="594"/>
    <x v="593"/>
    <n v="25000"/>
    <n v="26"/>
    <x v="2"/>
    <s v="US"/>
    <s v="USD"/>
    <n v="1460832206"/>
    <n v="1458240206"/>
    <b v="0"/>
    <x v="84"/>
    <b v="0"/>
    <s v="technology/web"/>
    <n v="1"/>
    <n v="13"/>
    <x v="2"/>
    <x v="7"/>
    <x v="594"/>
    <d v="2016-04-16T18:43:26"/>
  </r>
  <r>
    <x v="595"/>
    <x v="595"/>
    <x v="594"/>
    <n v="100000"/>
    <n v="426"/>
    <x v="2"/>
    <s v="US"/>
    <s v="USD"/>
    <n v="1430703638"/>
    <n v="1426815638"/>
    <b v="0"/>
    <x v="22"/>
    <b v="0"/>
    <s v="technology/web"/>
    <n v="1"/>
    <n v="53.25"/>
    <x v="2"/>
    <x v="7"/>
    <x v="595"/>
    <d v="2015-05-04T01:40:38"/>
  </r>
  <r>
    <x v="596"/>
    <x v="596"/>
    <x v="595"/>
    <n v="20000"/>
    <n v="6"/>
    <x v="2"/>
    <s v="US"/>
    <s v="USD"/>
    <n v="1478122292"/>
    <n v="1475530292"/>
    <b v="0"/>
    <x v="84"/>
    <b v="0"/>
    <s v="technology/web"/>
    <n v="1"/>
    <n v="3"/>
    <x v="2"/>
    <x v="7"/>
    <x v="596"/>
    <d v="2016-11-02T21:31:32"/>
  </r>
  <r>
    <x v="597"/>
    <x v="597"/>
    <x v="596"/>
    <n v="7500"/>
    <n v="20"/>
    <x v="2"/>
    <s v="US"/>
    <s v="USD"/>
    <n v="1469980800"/>
    <n v="1466787335"/>
    <b v="0"/>
    <x v="84"/>
    <b v="0"/>
    <s v="technology/web"/>
    <n v="1"/>
    <n v="10"/>
    <x v="2"/>
    <x v="7"/>
    <x v="597"/>
    <d v="2016-07-31T16:00:00"/>
  </r>
  <r>
    <x v="598"/>
    <x v="598"/>
    <x v="597"/>
    <n v="2500"/>
    <n v="850"/>
    <x v="2"/>
    <s v="US"/>
    <s v="USD"/>
    <n v="1417737781"/>
    <n v="1415145781"/>
    <b v="0"/>
    <x v="63"/>
    <b v="0"/>
    <s v="technology/web"/>
    <n v="34"/>
    <n v="121.43"/>
    <x v="2"/>
    <x v="7"/>
    <x v="598"/>
    <d v="2014-12-05T00:03:01"/>
  </r>
  <r>
    <x v="599"/>
    <x v="599"/>
    <x v="598"/>
    <n v="50000"/>
    <n v="31"/>
    <x v="2"/>
    <s v="US"/>
    <s v="USD"/>
    <n v="1425827760"/>
    <n v="1423769402"/>
    <b v="0"/>
    <x v="84"/>
    <b v="0"/>
    <s v="technology/web"/>
    <n v="1"/>
    <n v="15.5"/>
    <x v="2"/>
    <x v="7"/>
    <x v="599"/>
    <d v="2015-03-08T15:16:00"/>
  </r>
  <r>
    <x v="600"/>
    <x v="600"/>
    <x v="599"/>
    <n v="5000"/>
    <n v="100"/>
    <x v="1"/>
    <s v="US"/>
    <s v="USD"/>
    <n v="1431198562"/>
    <n v="1426014562"/>
    <b v="0"/>
    <x v="29"/>
    <b v="0"/>
    <s v="technology/web"/>
    <n v="2"/>
    <n v="100"/>
    <x v="2"/>
    <x v="7"/>
    <x v="600"/>
    <d v="2015-05-09T19:09:22"/>
  </r>
  <r>
    <x v="601"/>
    <x v="601"/>
    <x v="600"/>
    <n v="10000"/>
    <n v="140"/>
    <x v="1"/>
    <s v="CA"/>
    <s v="CAD"/>
    <n v="1419626139"/>
    <n v="1417034139"/>
    <b v="0"/>
    <x v="79"/>
    <b v="0"/>
    <s v="technology/web"/>
    <n v="2"/>
    <n v="23.33"/>
    <x v="2"/>
    <x v="7"/>
    <x v="601"/>
    <d v="2014-12-26T20:35:39"/>
  </r>
  <r>
    <x v="602"/>
    <x v="602"/>
    <x v="601"/>
    <n v="70000"/>
    <n v="0"/>
    <x v="1"/>
    <s v="US"/>
    <s v="USD"/>
    <n v="1434654215"/>
    <n v="1432062215"/>
    <b v="0"/>
    <x v="78"/>
    <b v="0"/>
    <s v="technology/web"/>
    <n v="0"/>
    <e v="#DIV/0!"/>
    <x v="2"/>
    <x v="7"/>
    <x v="602"/>
    <d v="2015-06-18T19:03:35"/>
  </r>
  <r>
    <x v="603"/>
    <x v="603"/>
    <x v="602"/>
    <n v="15000"/>
    <n v="590.02"/>
    <x v="1"/>
    <s v="US"/>
    <s v="USD"/>
    <n v="1408029623"/>
    <n v="1405437623"/>
    <b v="0"/>
    <x v="62"/>
    <b v="0"/>
    <s v="technology/web"/>
    <n v="4"/>
    <n v="45.39"/>
    <x v="2"/>
    <x v="7"/>
    <x v="603"/>
    <d v="2014-08-14T15:20:23"/>
  </r>
  <r>
    <x v="604"/>
    <x v="604"/>
    <x v="603"/>
    <n v="1500"/>
    <n v="0"/>
    <x v="1"/>
    <s v="US"/>
    <s v="USD"/>
    <n v="1409187056"/>
    <n v="1406595056"/>
    <b v="0"/>
    <x v="78"/>
    <b v="0"/>
    <s v="technology/web"/>
    <n v="0"/>
    <e v="#DIV/0!"/>
    <x v="2"/>
    <x v="7"/>
    <x v="604"/>
    <d v="2014-08-28T00:50:56"/>
  </r>
  <r>
    <x v="605"/>
    <x v="605"/>
    <x v="604"/>
    <n v="5000"/>
    <n v="131"/>
    <x v="1"/>
    <s v="US"/>
    <s v="USD"/>
    <n v="1440318908"/>
    <n v="1436430908"/>
    <b v="0"/>
    <x v="22"/>
    <b v="0"/>
    <s v="technology/web"/>
    <n v="3"/>
    <n v="16.38"/>
    <x v="2"/>
    <x v="7"/>
    <x v="605"/>
    <d v="2015-08-23T08:35:08"/>
  </r>
  <r>
    <x v="606"/>
    <x v="606"/>
    <x v="605"/>
    <n v="5000"/>
    <n v="10"/>
    <x v="1"/>
    <s v="NL"/>
    <s v="EUR"/>
    <n v="1432479600"/>
    <n v="1428507409"/>
    <b v="0"/>
    <x v="29"/>
    <b v="0"/>
    <s v="technology/web"/>
    <n v="1"/>
    <n v="10"/>
    <x v="2"/>
    <x v="7"/>
    <x v="606"/>
    <d v="2015-05-24T15:00:00"/>
  </r>
  <r>
    <x v="607"/>
    <x v="607"/>
    <x v="606"/>
    <n v="250"/>
    <n v="0"/>
    <x v="1"/>
    <s v="US"/>
    <s v="USD"/>
    <n v="1448225336"/>
    <n v="1445629736"/>
    <b v="0"/>
    <x v="78"/>
    <b v="0"/>
    <s v="technology/web"/>
    <n v="0"/>
    <e v="#DIV/0!"/>
    <x v="2"/>
    <x v="7"/>
    <x v="607"/>
    <d v="2015-11-22T20:48:56"/>
  </r>
  <r>
    <x v="608"/>
    <x v="608"/>
    <x v="607"/>
    <n v="150000"/>
    <n v="1461"/>
    <x v="1"/>
    <s v="US"/>
    <s v="USD"/>
    <n v="1434405980"/>
    <n v="1431813980"/>
    <b v="0"/>
    <x v="81"/>
    <b v="0"/>
    <s v="technology/web"/>
    <n v="1"/>
    <n v="292.2"/>
    <x v="2"/>
    <x v="7"/>
    <x v="608"/>
    <d v="2015-06-15T22:06:20"/>
  </r>
  <r>
    <x v="609"/>
    <x v="609"/>
    <x v="608"/>
    <n v="780"/>
    <n v="5"/>
    <x v="1"/>
    <s v="GB"/>
    <s v="GBP"/>
    <n v="1448761744"/>
    <n v="1446166144"/>
    <b v="0"/>
    <x v="29"/>
    <b v="0"/>
    <s v="technology/web"/>
    <n v="1"/>
    <n v="5"/>
    <x v="2"/>
    <x v="7"/>
    <x v="609"/>
    <d v="2015-11-29T01:49:04"/>
  </r>
  <r>
    <x v="610"/>
    <x v="610"/>
    <x v="609"/>
    <n v="13803"/>
    <n v="0"/>
    <x v="1"/>
    <s v="US"/>
    <s v="USD"/>
    <n v="1429732586"/>
    <n v="1427140586"/>
    <b v="0"/>
    <x v="78"/>
    <b v="0"/>
    <s v="technology/web"/>
    <n v="0"/>
    <e v="#DIV/0!"/>
    <x v="2"/>
    <x v="7"/>
    <x v="610"/>
    <d v="2015-04-22T19:56:26"/>
  </r>
  <r>
    <x v="611"/>
    <x v="611"/>
    <x v="610"/>
    <n v="80000"/>
    <n v="0"/>
    <x v="1"/>
    <s v="FR"/>
    <s v="EUR"/>
    <n v="1453210037"/>
    <n v="1448026037"/>
    <b v="0"/>
    <x v="78"/>
    <b v="0"/>
    <s v="technology/web"/>
    <n v="0"/>
    <e v="#DIV/0!"/>
    <x v="2"/>
    <x v="7"/>
    <x v="611"/>
    <d v="2016-01-19T13:27:17"/>
  </r>
  <r>
    <x v="612"/>
    <x v="612"/>
    <x v="611"/>
    <n v="10000"/>
    <n v="0"/>
    <x v="1"/>
    <s v="IT"/>
    <s v="EUR"/>
    <n v="1472777146"/>
    <n v="1470185146"/>
    <b v="0"/>
    <x v="78"/>
    <b v="0"/>
    <s v="technology/web"/>
    <n v="0"/>
    <e v="#DIV/0!"/>
    <x v="2"/>
    <x v="7"/>
    <x v="612"/>
    <d v="2016-09-02T00:45:46"/>
  </r>
  <r>
    <x v="613"/>
    <x v="613"/>
    <x v="612"/>
    <n v="60000"/>
    <n v="12818"/>
    <x v="1"/>
    <s v="US"/>
    <s v="USD"/>
    <n v="1443675540"/>
    <n v="1441022120"/>
    <b v="0"/>
    <x v="212"/>
    <b v="0"/>
    <s v="technology/web"/>
    <n v="22"/>
    <n v="105.93"/>
    <x v="2"/>
    <x v="7"/>
    <x v="613"/>
    <d v="2015-10-01T04:59:00"/>
  </r>
  <r>
    <x v="614"/>
    <x v="614"/>
    <x v="613"/>
    <n v="10000"/>
    <n v="0"/>
    <x v="1"/>
    <s v="US"/>
    <s v="USD"/>
    <n v="1466731740"/>
    <n v="1464139740"/>
    <b v="0"/>
    <x v="78"/>
    <b v="0"/>
    <s v="technology/web"/>
    <n v="0"/>
    <e v="#DIV/0!"/>
    <x v="2"/>
    <x v="7"/>
    <x v="614"/>
    <d v="2016-06-24T01:29:00"/>
  </r>
  <r>
    <x v="615"/>
    <x v="615"/>
    <x v="614"/>
    <n v="515"/>
    <n v="0"/>
    <x v="1"/>
    <s v="NZ"/>
    <s v="NZD"/>
    <n v="1443149759"/>
    <n v="1440557759"/>
    <b v="0"/>
    <x v="78"/>
    <b v="0"/>
    <s v="technology/web"/>
    <n v="0"/>
    <e v="#DIV/0!"/>
    <x v="2"/>
    <x v="7"/>
    <x v="615"/>
    <d v="2015-09-25T02:55:59"/>
  </r>
  <r>
    <x v="616"/>
    <x v="616"/>
    <x v="615"/>
    <n v="5000"/>
    <n v="0"/>
    <x v="1"/>
    <s v="FR"/>
    <s v="EUR"/>
    <n v="1488013307"/>
    <n v="1485421307"/>
    <b v="0"/>
    <x v="78"/>
    <b v="0"/>
    <s v="technology/web"/>
    <n v="0"/>
    <e v="#DIV/0!"/>
    <x v="2"/>
    <x v="7"/>
    <x v="616"/>
    <d v="2017-02-25T09:01:47"/>
  </r>
  <r>
    <x v="617"/>
    <x v="617"/>
    <x v="616"/>
    <n v="2000"/>
    <n v="60"/>
    <x v="1"/>
    <s v="GB"/>
    <s v="GBP"/>
    <n v="1431072843"/>
    <n v="1427184843"/>
    <b v="0"/>
    <x v="83"/>
    <b v="0"/>
    <s v="technology/web"/>
    <n v="3"/>
    <n v="20"/>
    <x v="2"/>
    <x v="7"/>
    <x v="617"/>
    <d v="2015-05-08T08:14:03"/>
  </r>
  <r>
    <x v="618"/>
    <x v="618"/>
    <x v="617"/>
    <n v="400"/>
    <n v="0"/>
    <x v="1"/>
    <s v="US"/>
    <s v="USD"/>
    <n v="1449689203"/>
    <n v="1447097203"/>
    <b v="0"/>
    <x v="78"/>
    <b v="0"/>
    <s v="technology/web"/>
    <n v="0"/>
    <e v="#DIV/0!"/>
    <x v="2"/>
    <x v="7"/>
    <x v="618"/>
    <d v="2015-12-09T19:26:43"/>
  </r>
  <r>
    <x v="619"/>
    <x v="619"/>
    <x v="618"/>
    <n v="2500000"/>
    <n v="1"/>
    <x v="1"/>
    <s v="US"/>
    <s v="USD"/>
    <n v="1416933390"/>
    <n v="1411745790"/>
    <b v="0"/>
    <x v="29"/>
    <b v="0"/>
    <s v="technology/web"/>
    <n v="1"/>
    <n v="1"/>
    <x v="2"/>
    <x v="7"/>
    <x v="619"/>
    <d v="2014-11-25T16:36:30"/>
  </r>
  <r>
    <x v="620"/>
    <x v="620"/>
    <x v="619"/>
    <n v="30000"/>
    <n v="300"/>
    <x v="1"/>
    <s v="CA"/>
    <s v="CAD"/>
    <n v="1408986738"/>
    <n v="1405098738"/>
    <b v="0"/>
    <x v="29"/>
    <b v="0"/>
    <s v="technology/web"/>
    <n v="1"/>
    <n v="300"/>
    <x v="2"/>
    <x v="7"/>
    <x v="620"/>
    <d v="2014-08-25T17:12:18"/>
  </r>
  <r>
    <x v="621"/>
    <x v="621"/>
    <x v="620"/>
    <n v="25000"/>
    <n v="261"/>
    <x v="1"/>
    <s v="US"/>
    <s v="USD"/>
    <n v="1467934937"/>
    <n v="1465342937"/>
    <b v="0"/>
    <x v="83"/>
    <b v="0"/>
    <s v="technology/web"/>
    <n v="2"/>
    <n v="87"/>
    <x v="2"/>
    <x v="7"/>
    <x v="621"/>
    <d v="2016-07-07T23:42:17"/>
  </r>
  <r>
    <x v="622"/>
    <x v="622"/>
    <x v="621"/>
    <n v="6000"/>
    <n v="341"/>
    <x v="1"/>
    <s v="US"/>
    <s v="USD"/>
    <n v="1467398138"/>
    <n v="1465670138"/>
    <b v="0"/>
    <x v="82"/>
    <b v="0"/>
    <s v="technology/web"/>
    <n v="6"/>
    <n v="37.89"/>
    <x v="2"/>
    <x v="7"/>
    <x v="622"/>
    <d v="2016-07-01T18:35:38"/>
  </r>
  <r>
    <x v="623"/>
    <x v="623"/>
    <x v="622"/>
    <n v="75000"/>
    <n v="0"/>
    <x v="1"/>
    <s v="AU"/>
    <s v="AUD"/>
    <n v="1432771997"/>
    <n v="1430179997"/>
    <b v="0"/>
    <x v="78"/>
    <b v="0"/>
    <s v="technology/web"/>
    <n v="0"/>
    <e v="#DIV/0!"/>
    <x v="2"/>
    <x v="7"/>
    <x v="623"/>
    <d v="2015-05-28T00:13:17"/>
  </r>
  <r>
    <x v="624"/>
    <x v="624"/>
    <x v="623"/>
    <n v="5000"/>
    <n v="0"/>
    <x v="1"/>
    <s v="US"/>
    <s v="USD"/>
    <n v="1431647041"/>
    <n v="1429055041"/>
    <b v="0"/>
    <x v="78"/>
    <b v="0"/>
    <s v="technology/web"/>
    <n v="0"/>
    <e v="#DIV/0!"/>
    <x v="2"/>
    <x v="7"/>
    <x v="624"/>
    <d v="2015-05-14T23:44:01"/>
  </r>
  <r>
    <x v="625"/>
    <x v="625"/>
    <x v="624"/>
    <n v="25000"/>
    <n v="0"/>
    <x v="1"/>
    <s v="CA"/>
    <s v="CAD"/>
    <n v="1490560177"/>
    <n v="1487971777"/>
    <b v="0"/>
    <x v="78"/>
    <b v="0"/>
    <s v="technology/web"/>
    <n v="0"/>
    <e v="#DIV/0!"/>
    <x v="2"/>
    <x v="7"/>
    <x v="625"/>
    <d v="2017-03-26T20:29:37"/>
  </r>
  <r>
    <x v="626"/>
    <x v="626"/>
    <x v="625"/>
    <n v="25000"/>
    <n v="4345"/>
    <x v="1"/>
    <s v="US"/>
    <s v="USD"/>
    <n v="1439644920"/>
    <n v="1436793939"/>
    <b v="0"/>
    <x v="70"/>
    <b v="0"/>
    <s v="technology/web"/>
    <n v="18"/>
    <n v="111.41"/>
    <x v="2"/>
    <x v="7"/>
    <x v="626"/>
    <d v="2015-08-15T13:22:00"/>
  </r>
  <r>
    <x v="627"/>
    <x v="627"/>
    <x v="626"/>
    <n v="450000"/>
    <n v="90"/>
    <x v="1"/>
    <s v="SE"/>
    <s v="SEK"/>
    <n v="1457996400"/>
    <n v="1452842511"/>
    <b v="0"/>
    <x v="29"/>
    <b v="0"/>
    <s v="technology/web"/>
    <n v="1"/>
    <n v="90"/>
    <x v="2"/>
    <x v="7"/>
    <x v="627"/>
    <d v="2016-03-14T23:00:00"/>
  </r>
  <r>
    <x v="628"/>
    <x v="628"/>
    <x v="627"/>
    <n v="5000"/>
    <n v="0"/>
    <x v="1"/>
    <s v="US"/>
    <s v="USD"/>
    <n v="1405269457"/>
    <n v="1402677457"/>
    <b v="0"/>
    <x v="78"/>
    <b v="0"/>
    <s v="technology/web"/>
    <n v="0"/>
    <e v="#DIV/0!"/>
    <x v="2"/>
    <x v="7"/>
    <x v="628"/>
    <d v="2014-07-13T16:37:37"/>
  </r>
  <r>
    <x v="629"/>
    <x v="629"/>
    <x v="628"/>
    <n v="200000"/>
    <n v="350"/>
    <x v="1"/>
    <s v="AU"/>
    <s v="AUD"/>
    <n v="1463239108"/>
    <n v="1460647108"/>
    <b v="0"/>
    <x v="83"/>
    <b v="0"/>
    <s v="technology/web"/>
    <n v="1"/>
    <n v="116.67"/>
    <x v="2"/>
    <x v="7"/>
    <x v="629"/>
    <d v="2016-05-14T15:18:28"/>
  </r>
  <r>
    <x v="630"/>
    <x v="630"/>
    <x v="629"/>
    <n v="11999"/>
    <n v="10"/>
    <x v="1"/>
    <s v="US"/>
    <s v="USD"/>
    <n v="1441516200"/>
    <n v="1438959121"/>
    <b v="0"/>
    <x v="29"/>
    <b v="0"/>
    <s v="technology/web"/>
    <n v="1"/>
    <n v="10"/>
    <x v="2"/>
    <x v="7"/>
    <x v="630"/>
    <d v="2015-09-06T05:10:00"/>
  </r>
  <r>
    <x v="631"/>
    <x v="631"/>
    <x v="630"/>
    <n v="50000"/>
    <n v="690"/>
    <x v="1"/>
    <s v="CA"/>
    <s v="CAD"/>
    <n v="1464460329"/>
    <n v="1461954729"/>
    <b v="0"/>
    <x v="82"/>
    <b v="0"/>
    <s v="technology/web"/>
    <n v="2"/>
    <n v="76.67"/>
    <x v="2"/>
    <x v="7"/>
    <x v="631"/>
    <d v="2016-05-28T18:32:09"/>
  </r>
  <r>
    <x v="632"/>
    <x v="632"/>
    <x v="631"/>
    <n v="20000"/>
    <n v="0"/>
    <x v="1"/>
    <s v="NL"/>
    <s v="EUR"/>
    <n v="1448470165"/>
    <n v="1445874565"/>
    <b v="0"/>
    <x v="78"/>
    <b v="0"/>
    <s v="technology/web"/>
    <n v="0"/>
    <e v="#DIV/0!"/>
    <x v="2"/>
    <x v="7"/>
    <x v="632"/>
    <d v="2015-11-25T16:49:25"/>
  </r>
  <r>
    <x v="633"/>
    <x v="633"/>
    <x v="632"/>
    <n v="10000"/>
    <n v="1245"/>
    <x v="1"/>
    <s v="US"/>
    <s v="USD"/>
    <n v="1466204400"/>
    <n v="1463469062"/>
    <b v="0"/>
    <x v="20"/>
    <b v="0"/>
    <s v="technology/web"/>
    <n v="13"/>
    <n v="49.8"/>
    <x v="2"/>
    <x v="7"/>
    <x v="633"/>
    <d v="2016-06-17T23:00:00"/>
  </r>
  <r>
    <x v="634"/>
    <x v="634"/>
    <x v="633"/>
    <n v="5000"/>
    <n v="1"/>
    <x v="1"/>
    <s v="US"/>
    <s v="USD"/>
    <n v="1424989029"/>
    <n v="1422397029"/>
    <b v="0"/>
    <x v="29"/>
    <b v="0"/>
    <s v="technology/web"/>
    <n v="1"/>
    <n v="1"/>
    <x v="2"/>
    <x v="7"/>
    <x v="634"/>
    <d v="2015-02-26T22:17:09"/>
  </r>
  <r>
    <x v="635"/>
    <x v="635"/>
    <x v="634"/>
    <n v="25000"/>
    <n v="2"/>
    <x v="1"/>
    <s v="US"/>
    <s v="USD"/>
    <n v="1428804762"/>
    <n v="1426212762"/>
    <b v="0"/>
    <x v="29"/>
    <b v="0"/>
    <s v="technology/web"/>
    <n v="1"/>
    <n v="2"/>
    <x v="2"/>
    <x v="7"/>
    <x v="635"/>
    <d v="2015-04-12T02:12:42"/>
  </r>
  <r>
    <x v="636"/>
    <x v="636"/>
    <x v="635"/>
    <n v="2000"/>
    <n v="4"/>
    <x v="1"/>
    <s v="GB"/>
    <s v="GBP"/>
    <n v="1433587620"/>
    <n v="1430996150"/>
    <b v="0"/>
    <x v="29"/>
    <b v="0"/>
    <s v="technology/web"/>
    <n v="1"/>
    <n v="4"/>
    <x v="2"/>
    <x v="7"/>
    <x v="636"/>
    <d v="2015-06-06T10:47:00"/>
  </r>
  <r>
    <x v="637"/>
    <x v="637"/>
    <x v="636"/>
    <n v="100000"/>
    <n v="0"/>
    <x v="1"/>
    <s v="GB"/>
    <s v="GBP"/>
    <n v="1488063840"/>
    <n v="1485558318"/>
    <b v="0"/>
    <x v="78"/>
    <b v="0"/>
    <s v="technology/web"/>
    <n v="0"/>
    <e v="#DIV/0!"/>
    <x v="2"/>
    <x v="7"/>
    <x v="637"/>
    <d v="2017-02-25T23:04:00"/>
  </r>
  <r>
    <x v="638"/>
    <x v="638"/>
    <x v="637"/>
    <n v="200000"/>
    <n v="18"/>
    <x v="1"/>
    <s v="DE"/>
    <s v="EUR"/>
    <n v="1490447662"/>
    <n v="1485267262"/>
    <b v="0"/>
    <x v="79"/>
    <b v="0"/>
    <s v="technology/web"/>
    <n v="1"/>
    <n v="3"/>
    <x v="2"/>
    <x v="7"/>
    <x v="638"/>
    <d v="2017-03-25T13:14:22"/>
  </r>
  <r>
    <x v="639"/>
    <x v="639"/>
    <x v="638"/>
    <n v="1000000"/>
    <n v="1"/>
    <x v="1"/>
    <s v="US"/>
    <s v="USD"/>
    <n v="1413208795"/>
    <n v="1408024795"/>
    <b v="0"/>
    <x v="29"/>
    <b v="0"/>
    <s v="technology/web"/>
    <n v="1"/>
    <n v="1"/>
    <x v="2"/>
    <x v="7"/>
    <x v="639"/>
    <d v="2014-10-13T13:59:55"/>
  </r>
  <r>
    <x v="640"/>
    <x v="640"/>
    <x v="639"/>
    <n v="70"/>
    <n v="101"/>
    <x v="0"/>
    <s v="FR"/>
    <s v="EUR"/>
    <n v="1480028400"/>
    <n v="1478685915"/>
    <b v="0"/>
    <x v="84"/>
    <b v="1"/>
    <s v="technology/wearables"/>
    <n v="145"/>
    <n v="50.5"/>
    <x v="2"/>
    <x v="8"/>
    <x v="640"/>
    <d v="2016-11-24T23:00:00"/>
  </r>
  <r>
    <x v="641"/>
    <x v="641"/>
    <x v="640"/>
    <n v="40000"/>
    <n v="47665"/>
    <x v="0"/>
    <s v="US"/>
    <s v="USD"/>
    <n v="1439473248"/>
    <n v="1436881248"/>
    <b v="0"/>
    <x v="213"/>
    <b v="1"/>
    <s v="technology/wearables"/>
    <n v="120"/>
    <n v="151.32"/>
    <x v="2"/>
    <x v="8"/>
    <x v="641"/>
    <d v="2015-08-13T13:40:48"/>
  </r>
  <r>
    <x v="642"/>
    <x v="642"/>
    <x v="641"/>
    <n v="20000"/>
    <n v="292097"/>
    <x v="0"/>
    <s v="DE"/>
    <s v="EUR"/>
    <n v="1439998674"/>
    <n v="1436888274"/>
    <b v="0"/>
    <x v="214"/>
    <b v="1"/>
    <s v="technology/wearables"/>
    <n v="1461"/>
    <n v="134.36000000000001"/>
    <x v="2"/>
    <x v="8"/>
    <x v="642"/>
    <d v="2015-08-19T15:37:54"/>
  </r>
  <r>
    <x v="643"/>
    <x v="643"/>
    <x v="642"/>
    <n v="25000"/>
    <n v="26452"/>
    <x v="0"/>
    <s v="US"/>
    <s v="USD"/>
    <n v="1433085875"/>
    <n v="1428333875"/>
    <b v="0"/>
    <x v="215"/>
    <b v="1"/>
    <s v="technology/wearables"/>
    <n v="106"/>
    <n v="174.03"/>
    <x v="2"/>
    <x v="8"/>
    <x v="643"/>
    <d v="2015-05-31T15:24:35"/>
  </r>
  <r>
    <x v="644"/>
    <x v="644"/>
    <x v="643"/>
    <n v="25000"/>
    <n v="75029.48"/>
    <x v="0"/>
    <s v="US"/>
    <s v="USD"/>
    <n v="1414544400"/>
    <n v="1410883139"/>
    <b v="0"/>
    <x v="216"/>
    <b v="1"/>
    <s v="technology/wearables"/>
    <n v="301"/>
    <n v="73.489999999999995"/>
    <x v="2"/>
    <x v="8"/>
    <x v="644"/>
    <d v="2014-10-29T01:00:00"/>
  </r>
  <r>
    <x v="645"/>
    <x v="645"/>
    <x v="644"/>
    <n v="2000"/>
    <n v="5574"/>
    <x v="0"/>
    <s v="US"/>
    <s v="USD"/>
    <n v="1470962274"/>
    <n v="1468370274"/>
    <b v="0"/>
    <x v="186"/>
    <b v="1"/>
    <s v="technology/wearables"/>
    <n v="279"/>
    <n v="23.52"/>
    <x v="2"/>
    <x v="8"/>
    <x v="645"/>
    <d v="2016-08-12T00:37:54"/>
  </r>
  <r>
    <x v="646"/>
    <x v="646"/>
    <x v="645"/>
    <n v="800"/>
    <n v="1055.01"/>
    <x v="0"/>
    <s v="US"/>
    <s v="USD"/>
    <n v="1407788867"/>
    <n v="1405196867"/>
    <b v="0"/>
    <x v="74"/>
    <b v="1"/>
    <s v="technology/wearables"/>
    <n v="132"/>
    <n v="39.07"/>
    <x v="2"/>
    <x v="8"/>
    <x v="646"/>
    <d v="2014-08-11T20:27:47"/>
  </r>
  <r>
    <x v="647"/>
    <x v="647"/>
    <x v="646"/>
    <n v="2000"/>
    <n v="2141"/>
    <x v="0"/>
    <s v="CA"/>
    <s v="CAD"/>
    <n v="1458235549"/>
    <n v="1455647149"/>
    <b v="0"/>
    <x v="57"/>
    <b v="1"/>
    <s v="technology/wearables"/>
    <n v="108"/>
    <n v="125.94"/>
    <x v="2"/>
    <x v="8"/>
    <x v="647"/>
    <d v="2016-03-17T17:25:49"/>
  </r>
  <r>
    <x v="648"/>
    <x v="648"/>
    <x v="647"/>
    <n v="35000"/>
    <n v="44388"/>
    <x v="0"/>
    <s v="US"/>
    <s v="USD"/>
    <n v="1413304708"/>
    <n v="1410280708"/>
    <b v="0"/>
    <x v="74"/>
    <b v="1"/>
    <s v="technology/wearables"/>
    <n v="127"/>
    <n v="1644"/>
    <x v="2"/>
    <x v="8"/>
    <x v="648"/>
    <d v="2014-10-14T16:38:28"/>
  </r>
  <r>
    <x v="649"/>
    <x v="649"/>
    <x v="648"/>
    <n v="2500"/>
    <n v="3499"/>
    <x v="0"/>
    <s v="US"/>
    <s v="USD"/>
    <n v="1410904413"/>
    <n v="1409090013"/>
    <b v="0"/>
    <x v="141"/>
    <b v="1"/>
    <s v="technology/wearables"/>
    <n v="140"/>
    <n v="42.67"/>
    <x v="2"/>
    <x v="8"/>
    <x v="649"/>
    <d v="2014-09-16T21:53:33"/>
  </r>
  <r>
    <x v="650"/>
    <x v="650"/>
    <x v="649"/>
    <n v="1500"/>
    <n v="1686"/>
    <x v="0"/>
    <s v="US"/>
    <s v="USD"/>
    <n v="1418953984"/>
    <n v="1413766384"/>
    <b v="0"/>
    <x v="53"/>
    <b v="1"/>
    <s v="technology/wearables"/>
    <n v="113"/>
    <n v="35.130000000000003"/>
    <x v="2"/>
    <x v="8"/>
    <x v="650"/>
    <d v="2014-12-19T01:53:04"/>
  </r>
  <r>
    <x v="651"/>
    <x v="651"/>
    <x v="650"/>
    <n v="25000"/>
    <n v="25132"/>
    <x v="0"/>
    <s v="US"/>
    <s v="USD"/>
    <n v="1418430311"/>
    <n v="1415838311"/>
    <b v="0"/>
    <x v="217"/>
    <b v="1"/>
    <s v="technology/wearables"/>
    <n v="101"/>
    <n v="239.35"/>
    <x v="2"/>
    <x v="8"/>
    <x v="651"/>
    <d v="2014-12-13T00:25:11"/>
  </r>
  <r>
    <x v="652"/>
    <x v="652"/>
    <x v="651"/>
    <n v="3000"/>
    <n v="3014"/>
    <x v="0"/>
    <s v="US"/>
    <s v="USD"/>
    <n v="1480613650"/>
    <n v="1478018050"/>
    <b v="0"/>
    <x v="33"/>
    <b v="1"/>
    <s v="technology/wearables"/>
    <n v="101"/>
    <n v="107.64"/>
    <x v="2"/>
    <x v="8"/>
    <x v="652"/>
    <d v="2016-12-01T17:34:10"/>
  </r>
  <r>
    <x v="653"/>
    <x v="653"/>
    <x v="652"/>
    <n v="75000"/>
    <n v="106084.5"/>
    <x v="0"/>
    <s v="US"/>
    <s v="USD"/>
    <n v="1440082240"/>
    <n v="1436885440"/>
    <b v="0"/>
    <x v="218"/>
    <b v="1"/>
    <s v="technology/wearables"/>
    <n v="142"/>
    <n v="95.83"/>
    <x v="2"/>
    <x v="8"/>
    <x v="653"/>
    <d v="2015-08-20T14:50:40"/>
  </r>
  <r>
    <x v="654"/>
    <x v="654"/>
    <x v="653"/>
    <n v="12000"/>
    <n v="32075"/>
    <x v="0"/>
    <s v="US"/>
    <s v="USD"/>
    <n v="1436396313"/>
    <n v="1433804313"/>
    <b v="0"/>
    <x v="219"/>
    <b v="1"/>
    <s v="technology/wearables"/>
    <n v="268"/>
    <n v="31.66"/>
    <x v="2"/>
    <x v="8"/>
    <x v="654"/>
    <d v="2015-07-08T22:58:33"/>
  </r>
  <r>
    <x v="655"/>
    <x v="655"/>
    <x v="654"/>
    <n v="8000"/>
    <n v="11751"/>
    <x v="0"/>
    <s v="US"/>
    <s v="USD"/>
    <n v="1426197512"/>
    <n v="1423609112"/>
    <b v="0"/>
    <x v="220"/>
    <b v="1"/>
    <s v="technology/wearables"/>
    <n v="147"/>
    <n v="42.89"/>
    <x v="2"/>
    <x v="8"/>
    <x v="655"/>
    <d v="2015-03-12T21:58:32"/>
  </r>
  <r>
    <x v="656"/>
    <x v="656"/>
    <x v="655"/>
    <n v="5000"/>
    <n v="10678"/>
    <x v="0"/>
    <s v="US"/>
    <s v="USD"/>
    <n v="1460917119"/>
    <n v="1455736719"/>
    <b v="0"/>
    <x v="45"/>
    <b v="1"/>
    <s v="technology/wearables"/>
    <n v="214"/>
    <n v="122.74"/>
    <x v="2"/>
    <x v="8"/>
    <x v="656"/>
    <d v="2016-04-17T18:18:39"/>
  </r>
  <r>
    <x v="657"/>
    <x v="657"/>
    <x v="656"/>
    <n v="15000"/>
    <n v="18855"/>
    <x v="0"/>
    <s v="US"/>
    <s v="USD"/>
    <n v="1450901872"/>
    <n v="1448309872"/>
    <b v="0"/>
    <x v="221"/>
    <b v="1"/>
    <s v="technology/wearables"/>
    <n v="126"/>
    <n v="190.45"/>
    <x v="2"/>
    <x v="8"/>
    <x v="657"/>
    <d v="2015-12-23T20:17:52"/>
  </r>
  <r>
    <x v="658"/>
    <x v="658"/>
    <x v="657"/>
    <n v="28888"/>
    <n v="30177"/>
    <x v="0"/>
    <s v="US"/>
    <s v="USD"/>
    <n v="1437933600"/>
    <n v="1435117889"/>
    <b v="0"/>
    <x v="222"/>
    <b v="1"/>
    <s v="technology/wearables"/>
    <n v="105"/>
    <n v="109.34"/>
    <x v="2"/>
    <x v="8"/>
    <x v="658"/>
    <d v="2015-07-26T18:00:00"/>
  </r>
  <r>
    <x v="659"/>
    <x v="659"/>
    <x v="658"/>
    <n v="3000"/>
    <n v="3017"/>
    <x v="0"/>
    <s v="US"/>
    <s v="USD"/>
    <n v="1440339295"/>
    <n v="1437747295"/>
    <b v="0"/>
    <x v="64"/>
    <b v="1"/>
    <s v="technology/wearables"/>
    <n v="101"/>
    <n v="143.66999999999999"/>
    <x v="2"/>
    <x v="8"/>
    <x v="659"/>
    <d v="2015-08-23T14:14:55"/>
  </r>
  <r>
    <x v="660"/>
    <x v="660"/>
    <x v="659"/>
    <n v="50000"/>
    <n v="1529"/>
    <x v="2"/>
    <s v="US"/>
    <s v="USD"/>
    <n v="1415558879"/>
    <n v="1412963279"/>
    <b v="0"/>
    <x v="59"/>
    <b v="0"/>
    <s v="technology/wearables"/>
    <n v="4"/>
    <n v="84.94"/>
    <x v="2"/>
    <x v="8"/>
    <x v="660"/>
    <d v="2014-11-09T18:47:59"/>
  </r>
  <r>
    <x v="661"/>
    <x v="661"/>
    <x v="660"/>
    <n v="10000"/>
    <n v="95"/>
    <x v="2"/>
    <s v="US"/>
    <s v="USD"/>
    <n v="1477236559"/>
    <n v="1474644559"/>
    <b v="0"/>
    <x v="82"/>
    <b v="0"/>
    <s v="technology/wearables"/>
    <n v="1"/>
    <n v="10.56"/>
    <x v="2"/>
    <x v="8"/>
    <x v="661"/>
    <d v="2016-10-23T15:29:19"/>
  </r>
  <r>
    <x v="662"/>
    <x v="662"/>
    <x v="661"/>
    <n v="39000"/>
    <n v="156"/>
    <x v="2"/>
    <s v="US"/>
    <s v="USD"/>
    <n v="1421404247"/>
    <n v="1418812247"/>
    <b v="0"/>
    <x v="80"/>
    <b v="0"/>
    <s v="technology/wearables"/>
    <n v="1"/>
    <n v="39"/>
    <x v="2"/>
    <x v="8"/>
    <x v="662"/>
    <d v="2015-01-16T10:30:47"/>
  </r>
  <r>
    <x v="663"/>
    <x v="663"/>
    <x v="662"/>
    <n v="200000"/>
    <n v="700"/>
    <x v="2"/>
    <s v="DK"/>
    <s v="DKK"/>
    <n v="1437250456"/>
    <n v="1434658456"/>
    <b v="0"/>
    <x v="63"/>
    <b v="0"/>
    <s v="technology/wearables"/>
    <n v="1"/>
    <n v="100"/>
    <x v="2"/>
    <x v="8"/>
    <x v="663"/>
    <d v="2015-07-18T20:14:16"/>
  </r>
  <r>
    <x v="664"/>
    <x v="664"/>
    <x v="663"/>
    <n v="12000"/>
    <n v="904"/>
    <x v="2"/>
    <s v="US"/>
    <s v="USD"/>
    <n v="1428940775"/>
    <n v="1426348775"/>
    <b v="0"/>
    <x v="60"/>
    <b v="0"/>
    <s v="technology/wearables"/>
    <n v="8"/>
    <n v="31.17"/>
    <x v="2"/>
    <x v="8"/>
    <x v="664"/>
    <d v="2015-04-13T15:59:35"/>
  </r>
  <r>
    <x v="665"/>
    <x v="665"/>
    <x v="664"/>
    <n v="10000"/>
    <n v="1864"/>
    <x v="2"/>
    <s v="US"/>
    <s v="USD"/>
    <n v="1484327061"/>
    <n v="1479143061"/>
    <b v="0"/>
    <x v="8"/>
    <b v="0"/>
    <s v="technology/wearables"/>
    <n v="19"/>
    <n v="155.33000000000001"/>
    <x v="2"/>
    <x v="8"/>
    <x v="665"/>
    <d v="2017-01-13T17:04:21"/>
  </r>
  <r>
    <x v="666"/>
    <x v="666"/>
    <x v="665"/>
    <n v="200000"/>
    <n v="8"/>
    <x v="2"/>
    <s v="US"/>
    <s v="USD"/>
    <n v="1408305498"/>
    <n v="1405713498"/>
    <b v="0"/>
    <x v="80"/>
    <b v="0"/>
    <s v="technology/wearables"/>
    <n v="1"/>
    <n v="2"/>
    <x v="2"/>
    <x v="8"/>
    <x v="666"/>
    <d v="2014-08-17T19:58:18"/>
  </r>
  <r>
    <x v="667"/>
    <x v="667"/>
    <x v="666"/>
    <n v="50000"/>
    <n v="5010"/>
    <x v="2"/>
    <s v="IT"/>
    <s v="EUR"/>
    <n v="1477731463"/>
    <n v="1474275463"/>
    <b v="0"/>
    <x v="33"/>
    <b v="0"/>
    <s v="technology/wearables"/>
    <n v="11"/>
    <n v="178.93"/>
    <x v="2"/>
    <x v="8"/>
    <x v="667"/>
    <d v="2016-10-29T08:57:43"/>
  </r>
  <r>
    <x v="668"/>
    <x v="668"/>
    <x v="667"/>
    <n v="15000"/>
    <n v="684"/>
    <x v="2"/>
    <s v="US"/>
    <s v="USD"/>
    <n v="1431374222"/>
    <n v="1427486222"/>
    <b v="0"/>
    <x v="20"/>
    <b v="0"/>
    <s v="technology/wearables"/>
    <n v="5"/>
    <n v="27.36"/>
    <x v="2"/>
    <x v="8"/>
    <x v="668"/>
    <d v="2015-05-11T19:57:02"/>
  </r>
  <r>
    <x v="669"/>
    <x v="669"/>
    <x v="668"/>
    <n v="200000"/>
    <n v="43015"/>
    <x v="2"/>
    <s v="SE"/>
    <s v="SEK"/>
    <n v="1467817258"/>
    <n v="1465225258"/>
    <b v="0"/>
    <x v="33"/>
    <b v="0"/>
    <s v="technology/wearables"/>
    <n v="22"/>
    <n v="1536.25"/>
    <x v="2"/>
    <x v="8"/>
    <x v="669"/>
    <d v="2016-07-06T15:00:58"/>
  </r>
  <r>
    <x v="670"/>
    <x v="670"/>
    <x v="669"/>
    <n v="90000"/>
    <n v="26349"/>
    <x v="2"/>
    <s v="IT"/>
    <s v="EUR"/>
    <n v="1466323800"/>
    <n v="1463418120"/>
    <b v="0"/>
    <x v="223"/>
    <b v="0"/>
    <s v="technology/wearables"/>
    <n v="30"/>
    <n v="85"/>
    <x v="2"/>
    <x v="8"/>
    <x v="670"/>
    <d v="2016-06-19T08:10:00"/>
  </r>
  <r>
    <x v="671"/>
    <x v="671"/>
    <x v="670"/>
    <n v="30000"/>
    <n v="11828"/>
    <x v="2"/>
    <s v="US"/>
    <s v="USD"/>
    <n v="1421208000"/>
    <n v="1418315852"/>
    <b v="0"/>
    <x v="41"/>
    <b v="0"/>
    <s v="technology/wearables"/>
    <n v="40"/>
    <n v="788.53"/>
    <x v="2"/>
    <x v="8"/>
    <x v="671"/>
    <d v="2015-01-14T04:00:00"/>
  </r>
  <r>
    <x v="672"/>
    <x v="672"/>
    <x v="671"/>
    <n v="50000"/>
    <n v="10814"/>
    <x v="2"/>
    <s v="US"/>
    <s v="USD"/>
    <n v="1420088340"/>
    <n v="1417410964"/>
    <b v="0"/>
    <x v="224"/>
    <b v="0"/>
    <s v="technology/wearables"/>
    <n v="22"/>
    <n v="50.3"/>
    <x v="2"/>
    <x v="8"/>
    <x v="672"/>
    <d v="2015-01-01T04:59:00"/>
  </r>
  <r>
    <x v="673"/>
    <x v="673"/>
    <x v="672"/>
    <n v="100000"/>
    <n v="205"/>
    <x v="2"/>
    <s v="US"/>
    <s v="USD"/>
    <n v="1409602217"/>
    <n v="1405714217"/>
    <b v="0"/>
    <x v="83"/>
    <b v="0"/>
    <s v="technology/wearables"/>
    <n v="1"/>
    <n v="68.33"/>
    <x v="2"/>
    <x v="8"/>
    <x v="673"/>
    <d v="2014-09-01T20:10:17"/>
  </r>
  <r>
    <x v="674"/>
    <x v="674"/>
    <x v="673"/>
    <n v="50000"/>
    <n v="15"/>
    <x v="2"/>
    <s v="US"/>
    <s v="USD"/>
    <n v="1407811627"/>
    <n v="1402627627"/>
    <b v="0"/>
    <x v="84"/>
    <b v="0"/>
    <s v="technology/wearables"/>
    <n v="1"/>
    <n v="7.5"/>
    <x v="2"/>
    <x v="8"/>
    <x v="674"/>
    <d v="2014-08-12T02:47:07"/>
  </r>
  <r>
    <x v="675"/>
    <x v="675"/>
    <x v="674"/>
    <n v="6000"/>
    <n v="891"/>
    <x v="2"/>
    <s v="US"/>
    <s v="USD"/>
    <n v="1420095540"/>
    <n v="1417558804"/>
    <b v="0"/>
    <x v="55"/>
    <b v="0"/>
    <s v="technology/wearables"/>
    <n v="15"/>
    <n v="34.270000000000003"/>
    <x v="2"/>
    <x v="8"/>
    <x v="675"/>
    <d v="2015-01-01T06:59:00"/>
  </r>
  <r>
    <x v="676"/>
    <x v="676"/>
    <x v="675"/>
    <n v="100000"/>
    <n v="1471"/>
    <x v="2"/>
    <s v="CA"/>
    <s v="CAD"/>
    <n v="1423333581"/>
    <n v="1420741581"/>
    <b v="0"/>
    <x v="54"/>
    <b v="0"/>
    <s v="technology/wearables"/>
    <n v="2"/>
    <n v="61.29"/>
    <x v="2"/>
    <x v="8"/>
    <x v="676"/>
    <d v="2015-02-07T18:26:21"/>
  </r>
  <r>
    <x v="677"/>
    <x v="677"/>
    <x v="676"/>
    <n v="50000"/>
    <n v="12792"/>
    <x v="2"/>
    <s v="IT"/>
    <s v="EUR"/>
    <n v="1467106895"/>
    <n v="1463218895"/>
    <b v="0"/>
    <x v="93"/>
    <b v="0"/>
    <s v="technology/wearables"/>
    <n v="26"/>
    <n v="133.25"/>
    <x v="2"/>
    <x v="8"/>
    <x v="677"/>
    <d v="2016-06-28T09:41:35"/>
  </r>
  <r>
    <x v="678"/>
    <x v="678"/>
    <x v="677"/>
    <n v="29000"/>
    <n v="1108"/>
    <x v="2"/>
    <s v="US"/>
    <s v="USD"/>
    <n v="1463821338"/>
    <n v="1461229338"/>
    <b v="0"/>
    <x v="57"/>
    <b v="0"/>
    <s v="technology/wearables"/>
    <n v="4"/>
    <n v="65.180000000000007"/>
    <x v="2"/>
    <x v="8"/>
    <x v="678"/>
    <d v="2016-05-21T09:02:18"/>
  </r>
  <r>
    <x v="679"/>
    <x v="679"/>
    <x v="678"/>
    <n v="57000"/>
    <n v="8827"/>
    <x v="2"/>
    <s v="US"/>
    <s v="USD"/>
    <n v="1472920909"/>
    <n v="1467736909"/>
    <b v="0"/>
    <x v="225"/>
    <b v="0"/>
    <s v="technology/wearables"/>
    <n v="16"/>
    <n v="93.9"/>
    <x v="2"/>
    <x v="8"/>
    <x v="679"/>
    <d v="2016-09-03T16:41:49"/>
  </r>
  <r>
    <x v="680"/>
    <x v="680"/>
    <x v="679"/>
    <n v="75000"/>
    <n v="19434"/>
    <x v="2"/>
    <s v="US"/>
    <s v="USD"/>
    <n v="1410955331"/>
    <n v="1407931331"/>
    <b v="0"/>
    <x v="135"/>
    <b v="0"/>
    <s v="technology/wearables"/>
    <n v="26"/>
    <n v="150.65"/>
    <x v="2"/>
    <x v="8"/>
    <x v="680"/>
    <d v="2014-09-17T12:02:11"/>
  </r>
  <r>
    <x v="681"/>
    <x v="681"/>
    <x v="680"/>
    <n v="2500"/>
    <n v="1"/>
    <x v="2"/>
    <s v="US"/>
    <s v="USD"/>
    <n v="1477509604"/>
    <n v="1474917604"/>
    <b v="0"/>
    <x v="29"/>
    <b v="0"/>
    <s v="technology/wearables"/>
    <n v="1"/>
    <n v="1"/>
    <x v="2"/>
    <x v="8"/>
    <x v="681"/>
    <d v="2016-10-26T19:20:04"/>
  </r>
  <r>
    <x v="682"/>
    <x v="682"/>
    <x v="681"/>
    <n v="50000"/>
    <n v="53"/>
    <x v="2"/>
    <s v="US"/>
    <s v="USD"/>
    <n v="1489512122"/>
    <n v="1486923722"/>
    <b v="0"/>
    <x v="80"/>
    <b v="0"/>
    <s v="technology/wearables"/>
    <n v="1"/>
    <n v="13.25"/>
    <x v="2"/>
    <x v="8"/>
    <x v="682"/>
    <d v="2017-03-14T17:22:02"/>
  </r>
  <r>
    <x v="683"/>
    <x v="683"/>
    <x v="682"/>
    <n v="35000"/>
    <n v="298"/>
    <x v="2"/>
    <s v="US"/>
    <s v="USD"/>
    <n v="1477949764"/>
    <n v="1474493764"/>
    <b v="0"/>
    <x v="83"/>
    <b v="0"/>
    <s v="technology/wearables"/>
    <n v="1"/>
    <n v="99.33"/>
    <x v="2"/>
    <x v="8"/>
    <x v="683"/>
    <d v="2016-10-31T21:36:04"/>
  </r>
  <r>
    <x v="684"/>
    <x v="684"/>
    <x v="683"/>
    <n v="320000"/>
    <n v="23948"/>
    <x v="2"/>
    <s v="US"/>
    <s v="USD"/>
    <n v="1406257200"/>
    <n v="1403176891"/>
    <b v="0"/>
    <x v="125"/>
    <b v="0"/>
    <s v="technology/wearables"/>
    <n v="8"/>
    <n v="177.39"/>
    <x v="2"/>
    <x v="8"/>
    <x v="684"/>
    <d v="2014-07-25T03:00:00"/>
  </r>
  <r>
    <x v="685"/>
    <x v="685"/>
    <x v="684"/>
    <n v="2000"/>
    <n v="553"/>
    <x v="2"/>
    <s v="US"/>
    <s v="USD"/>
    <n v="1421095672"/>
    <n v="1417207672"/>
    <b v="0"/>
    <x v="73"/>
    <b v="0"/>
    <s v="technology/wearables"/>
    <n v="28"/>
    <n v="55.3"/>
    <x v="2"/>
    <x v="8"/>
    <x v="685"/>
    <d v="2015-01-12T20:47:52"/>
  </r>
  <r>
    <x v="686"/>
    <x v="686"/>
    <x v="685"/>
    <n v="500000"/>
    <n v="0"/>
    <x v="2"/>
    <s v="IT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x v="687"/>
    <x v="687"/>
    <x v="686"/>
    <n v="100000"/>
    <n v="3550"/>
    <x v="2"/>
    <s v="MX"/>
    <s v="MXN"/>
    <n v="1486317653"/>
    <n v="1481133653"/>
    <b v="0"/>
    <x v="79"/>
    <b v="0"/>
    <s v="technology/wearables"/>
    <n v="4"/>
    <n v="591.66999999999996"/>
    <x v="2"/>
    <x v="8"/>
    <x v="687"/>
    <d v="2017-02-05T18:00:53"/>
  </r>
  <r>
    <x v="688"/>
    <x v="688"/>
    <x v="687"/>
    <n v="20000"/>
    <n v="14598"/>
    <x v="2"/>
    <s v="US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x v="689"/>
    <x v="689"/>
    <x v="688"/>
    <n v="200000"/>
    <n v="115297.5"/>
    <x v="2"/>
    <s v="US"/>
    <s v="USD"/>
    <n v="1481173140"/>
    <n v="1478016097"/>
    <b v="0"/>
    <x v="226"/>
    <b v="0"/>
    <s v="technology/wearables"/>
    <n v="58"/>
    <n v="343.15"/>
    <x v="2"/>
    <x v="8"/>
    <x v="689"/>
    <d v="2016-12-08T04:59:00"/>
  </r>
  <r>
    <x v="690"/>
    <x v="690"/>
    <x v="689"/>
    <n v="20000"/>
    <n v="2468"/>
    <x v="2"/>
    <s v="US"/>
    <s v="USD"/>
    <n v="1473400800"/>
    <n v="1469718841"/>
    <b v="0"/>
    <x v="69"/>
    <b v="0"/>
    <s v="technology/wearables"/>
    <n v="13"/>
    <n v="72.59"/>
    <x v="2"/>
    <x v="8"/>
    <x v="690"/>
    <d v="2016-09-09T06:00:00"/>
  </r>
  <r>
    <x v="691"/>
    <x v="691"/>
    <x v="690"/>
    <n v="50000"/>
    <n v="260"/>
    <x v="2"/>
    <s v="US"/>
    <s v="USD"/>
    <n v="1435711246"/>
    <n v="1433292046"/>
    <b v="0"/>
    <x v="73"/>
    <b v="0"/>
    <s v="technology/wearables"/>
    <n v="1"/>
    <n v="26"/>
    <x v="2"/>
    <x v="8"/>
    <x v="691"/>
    <d v="2015-07-01T00:40:46"/>
  </r>
  <r>
    <x v="692"/>
    <x v="692"/>
    <x v="691"/>
    <n v="20000"/>
    <n v="1306"/>
    <x v="2"/>
    <s v="GB"/>
    <s v="GBP"/>
    <n v="1482397263"/>
    <n v="1479805263"/>
    <b v="0"/>
    <x v="227"/>
    <b v="0"/>
    <s v="technology/wearables"/>
    <n v="7"/>
    <n v="6.5"/>
    <x v="2"/>
    <x v="8"/>
    <x v="692"/>
    <d v="2016-12-22T09:01:03"/>
  </r>
  <r>
    <x v="693"/>
    <x v="693"/>
    <x v="692"/>
    <n v="100000"/>
    <n v="35338"/>
    <x v="2"/>
    <s v="US"/>
    <s v="USD"/>
    <n v="1430421827"/>
    <n v="1427829827"/>
    <b v="0"/>
    <x v="228"/>
    <b v="0"/>
    <s v="technology/wearables"/>
    <n v="36"/>
    <n v="119.39"/>
    <x v="2"/>
    <x v="8"/>
    <x v="693"/>
    <d v="2015-04-30T19:23:47"/>
  </r>
  <r>
    <x v="694"/>
    <x v="694"/>
    <x v="693"/>
    <n v="150000"/>
    <n v="590"/>
    <x v="2"/>
    <s v="US"/>
    <s v="USD"/>
    <n v="1485964559"/>
    <n v="1483372559"/>
    <b v="0"/>
    <x v="63"/>
    <b v="0"/>
    <s v="technology/wearables"/>
    <n v="1"/>
    <n v="84.29"/>
    <x v="2"/>
    <x v="8"/>
    <x v="694"/>
    <d v="2017-02-01T15:55:59"/>
  </r>
  <r>
    <x v="695"/>
    <x v="695"/>
    <x v="694"/>
    <n v="60000"/>
    <n v="636"/>
    <x v="2"/>
    <s v="US"/>
    <s v="USD"/>
    <n v="1414758620"/>
    <n v="1412166620"/>
    <b v="0"/>
    <x v="63"/>
    <b v="0"/>
    <s v="technology/wearables"/>
    <n v="2"/>
    <n v="90.86"/>
    <x v="2"/>
    <x v="8"/>
    <x v="695"/>
    <d v="2014-10-31T12:30:20"/>
  </r>
  <r>
    <x v="696"/>
    <x v="696"/>
    <x v="695"/>
    <n v="175000"/>
    <n v="1"/>
    <x v="2"/>
    <s v="NL"/>
    <s v="EUR"/>
    <n v="1406326502"/>
    <n v="1403734502"/>
    <b v="0"/>
    <x v="29"/>
    <b v="0"/>
    <s v="technology/wearables"/>
    <n v="1"/>
    <n v="1"/>
    <x v="2"/>
    <x v="8"/>
    <x v="696"/>
    <d v="2014-07-25T22:15:02"/>
  </r>
  <r>
    <x v="697"/>
    <x v="697"/>
    <x v="696"/>
    <n v="5000"/>
    <n v="2319"/>
    <x v="2"/>
    <s v="DE"/>
    <s v="EUR"/>
    <n v="1454502789"/>
    <n v="1453206789"/>
    <b v="0"/>
    <x v="229"/>
    <b v="0"/>
    <s v="technology/wearables"/>
    <n v="47"/>
    <n v="20.34"/>
    <x v="2"/>
    <x v="8"/>
    <x v="697"/>
    <d v="2016-02-03T12:33:09"/>
  </r>
  <r>
    <x v="698"/>
    <x v="698"/>
    <x v="697"/>
    <n v="100000"/>
    <n v="15390"/>
    <x v="2"/>
    <s v="US"/>
    <s v="USD"/>
    <n v="1411005600"/>
    <n v="1408141245"/>
    <b v="0"/>
    <x v="60"/>
    <b v="0"/>
    <s v="technology/wearables"/>
    <n v="16"/>
    <n v="530.69000000000005"/>
    <x v="2"/>
    <x v="8"/>
    <x v="698"/>
    <d v="2014-09-18T02:00:00"/>
  </r>
  <r>
    <x v="699"/>
    <x v="699"/>
    <x v="698"/>
    <n v="130000"/>
    <n v="107148.74"/>
    <x v="2"/>
    <s v="US"/>
    <s v="USD"/>
    <n v="1385136000"/>
    <n v="1381923548"/>
    <b v="0"/>
    <x v="230"/>
    <b v="0"/>
    <s v="technology/wearables"/>
    <n v="83"/>
    <n v="120.39"/>
    <x v="2"/>
    <x v="8"/>
    <x v="699"/>
    <d v="2013-11-22T16:00:00"/>
  </r>
  <r>
    <x v="700"/>
    <x v="700"/>
    <x v="699"/>
    <n v="15000"/>
    <n v="403"/>
    <x v="2"/>
    <s v="ES"/>
    <s v="EUR"/>
    <n v="1484065881"/>
    <n v="1481473881"/>
    <b v="0"/>
    <x v="162"/>
    <b v="0"/>
    <s v="technology/wearables"/>
    <n v="3"/>
    <n v="13"/>
    <x v="2"/>
    <x v="8"/>
    <x v="700"/>
    <d v="2017-01-10T16:31:21"/>
  </r>
  <r>
    <x v="701"/>
    <x v="701"/>
    <x v="700"/>
    <n v="23000"/>
    <n v="6118"/>
    <x v="2"/>
    <s v="GB"/>
    <s v="GBP"/>
    <n v="1406130880"/>
    <n v="1403538880"/>
    <b v="0"/>
    <x v="64"/>
    <b v="0"/>
    <s v="technology/wearables"/>
    <n v="27"/>
    <n v="291.33"/>
    <x v="2"/>
    <x v="8"/>
    <x v="701"/>
    <d v="2014-07-23T15:54:40"/>
  </r>
  <r>
    <x v="702"/>
    <x v="702"/>
    <x v="701"/>
    <n v="15000"/>
    <n v="4622.01"/>
    <x v="2"/>
    <s v="US"/>
    <s v="USD"/>
    <n v="1480011987"/>
    <n v="1477416387"/>
    <b v="0"/>
    <x v="77"/>
    <b v="0"/>
    <s v="technology/wearables"/>
    <n v="31"/>
    <n v="124.92"/>
    <x v="2"/>
    <x v="8"/>
    <x v="702"/>
    <d v="2016-11-24T18:26:27"/>
  </r>
  <r>
    <x v="703"/>
    <x v="703"/>
    <x v="702"/>
    <n v="15000"/>
    <n v="837"/>
    <x v="2"/>
    <s v="US"/>
    <s v="USD"/>
    <n v="1485905520"/>
    <n v="1481150949"/>
    <b v="0"/>
    <x v="63"/>
    <b v="0"/>
    <s v="technology/wearables"/>
    <n v="6"/>
    <n v="119.57"/>
    <x v="2"/>
    <x v="8"/>
    <x v="703"/>
    <d v="2017-01-31T23:32:00"/>
  </r>
  <r>
    <x v="704"/>
    <x v="704"/>
    <x v="703"/>
    <n v="55000"/>
    <n v="481"/>
    <x v="2"/>
    <s v="CA"/>
    <s v="CAD"/>
    <n v="1487565468"/>
    <n v="1482381468"/>
    <b v="0"/>
    <x v="80"/>
    <b v="0"/>
    <s v="technology/wearables"/>
    <n v="1"/>
    <n v="120.25"/>
    <x v="2"/>
    <x v="8"/>
    <x v="704"/>
    <d v="2017-02-20T04:37:48"/>
  </r>
  <r>
    <x v="705"/>
    <x v="705"/>
    <x v="704"/>
    <n v="100000"/>
    <n v="977"/>
    <x v="2"/>
    <s v="NL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x v="706"/>
    <x v="706"/>
    <x v="705"/>
    <n v="100000"/>
    <n v="0"/>
    <x v="2"/>
    <s v="ES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x v="707"/>
    <x v="707"/>
    <x v="706"/>
    <n v="68000"/>
    <n v="53670.6"/>
    <x v="2"/>
    <s v="GB"/>
    <s v="GBP"/>
    <n v="1483286127"/>
    <n v="1479830127"/>
    <b v="0"/>
    <x v="231"/>
    <b v="0"/>
    <s v="technology/wearables"/>
    <n v="79"/>
    <n v="117.7"/>
    <x v="2"/>
    <x v="8"/>
    <x v="707"/>
    <d v="2017-01-01T15:55:27"/>
  </r>
  <r>
    <x v="708"/>
    <x v="708"/>
    <x v="707"/>
    <n v="40000"/>
    <n v="8837"/>
    <x v="2"/>
    <s v="GB"/>
    <s v="GBP"/>
    <n v="1410616600"/>
    <n v="1405432600"/>
    <b v="0"/>
    <x v="232"/>
    <b v="0"/>
    <s v="technology/wearables"/>
    <n v="23"/>
    <n v="23.95"/>
    <x v="2"/>
    <x v="8"/>
    <x v="708"/>
    <d v="2014-09-13T13:56:40"/>
  </r>
  <r>
    <x v="709"/>
    <x v="709"/>
    <x v="708"/>
    <n v="15000"/>
    <n v="61"/>
    <x v="2"/>
    <s v="US"/>
    <s v="USD"/>
    <n v="1417741159"/>
    <n v="1415149159"/>
    <b v="0"/>
    <x v="84"/>
    <b v="0"/>
    <s v="technology/wearables"/>
    <n v="1"/>
    <n v="30.5"/>
    <x v="2"/>
    <x v="8"/>
    <x v="709"/>
    <d v="2014-12-05T00:59:19"/>
  </r>
  <r>
    <x v="710"/>
    <x v="710"/>
    <x v="709"/>
    <n v="1200"/>
    <n v="0"/>
    <x v="2"/>
    <s v="CA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x v="711"/>
    <x v="711"/>
    <x v="710"/>
    <n v="100000"/>
    <n v="33791"/>
    <x v="2"/>
    <s v="NL"/>
    <s v="EUR"/>
    <n v="1481716868"/>
    <n v="1478257268"/>
    <b v="0"/>
    <x v="233"/>
    <b v="0"/>
    <s v="technology/wearables"/>
    <n v="34"/>
    <n v="99.97"/>
    <x v="2"/>
    <x v="8"/>
    <x v="711"/>
    <d v="2016-12-14T12:01:08"/>
  </r>
  <r>
    <x v="712"/>
    <x v="712"/>
    <x v="711"/>
    <n v="48500"/>
    <n v="105"/>
    <x v="2"/>
    <s v="US"/>
    <s v="USD"/>
    <n v="1455466832"/>
    <n v="1452874832"/>
    <b v="0"/>
    <x v="80"/>
    <b v="0"/>
    <s v="technology/wearables"/>
    <n v="1"/>
    <n v="26.25"/>
    <x v="2"/>
    <x v="8"/>
    <x v="712"/>
    <d v="2016-02-14T16:20:32"/>
  </r>
  <r>
    <x v="713"/>
    <x v="713"/>
    <x v="712"/>
    <n v="25000"/>
    <n v="199"/>
    <x v="2"/>
    <s v="IT"/>
    <s v="EUR"/>
    <n v="1465130532"/>
    <n v="1462538532"/>
    <b v="0"/>
    <x v="29"/>
    <b v="0"/>
    <s v="technology/wearables"/>
    <n v="1"/>
    <n v="199"/>
    <x v="2"/>
    <x v="8"/>
    <x v="713"/>
    <d v="2016-06-05T12:42:12"/>
  </r>
  <r>
    <x v="714"/>
    <x v="714"/>
    <x v="713"/>
    <n v="15000"/>
    <n v="2249"/>
    <x v="2"/>
    <s v="US"/>
    <s v="USD"/>
    <n v="1488308082"/>
    <n v="1483124082"/>
    <b v="0"/>
    <x v="33"/>
    <b v="0"/>
    <s v="technology/wearables"/>
    <n v="15"/>
    <n v="80.319999999999993"/>
    <x v="2"/>
    <x v="8"/>
    <x v="714"/>
    <d v="2017-02-28T18:54:42"/>
  </r>
  <r>
    <x v="715"/>
    <x v="715"/>
    <x v="714"/>
    <n v="27500"/>
    <n v="1389"/>
    <x v="2"/>
    <s v="US"/>
    <s v="USD"/>
    <n v="1446693040"/>
    <n v="1443233440"/>
    <b v="0"/>
    <x v="8"/>
    <b v="0"/>
    <s v="technology/wearables"/>
    <n v="6"/>
    <n v="115.75"/>
    <x v="2"/>
    <x v="8"/>
    <x v="715"/>
    <d v="2015-11-05T03:10:40"/>
  </r>
  <r>
    <x v="716"/>
    <x v="716"/>
    <x v="715"/>
    <n v="7000"/>
    <n v="715"/>
    <x v="2"/>
    <s v="US"/>
    <s v="USD"/>
    <n v="1417392000"/>
    <n v="1414511307"/>
    <b v="0"/>
    <x v="38"/>
    <b v="0"/>
    <s v="technology/wearables"/>
    <n v="11"/>
    <n v="44.69"/>
    <x v="2"/>
    <x v="8"/>
    <x v="716"/>
    <d v="2014-12-01T00:00:00"/>
  </r>
  <r>
    <x v="717"/>
    <x v="717"/>
    <x v="716"/>
    <n v="100000"/>
    <n v="305"/>
    <x v="2"/>
    <s v="US"/>
    <s v="USD"/>
    <n v="1409949002"/>
    <n v="1407357002"/>
    <b v="0"/>
    <x v="80"/>
    <b v="0"/>
    <s v="technology/wearables"/>
    <n v="1"/>
    <n v="76.25"/>
    <x v="2"/>
    <x v="8"/>
    <x v="717"/>
    <d v="2014-09-05T20:30:02"/>
  </r>
  <r>
    <x v="718"/>
    <x v="718"/>
    <x v="717"/>
    <n v="12000"/>
    <n v="90"/>
    <x v="2"/>
    <s v="US"/>
    <s v="USD"/>
    <n v="1487397540"/>
    <n v="1484684247"/>
    <b v="0"/>
    <x v="80"/>
    <b v="0"/>
    <s v="technology/wearables"/>
    <n v="1"/>
    <n v="22.5"/>
    <x v="2"/>
    <x v="8"/>
    <x v="718"/>
    <d v="2017-02-18T05:59:00"/>
  </r>
  <r>
    <x v="719"/>
    <x v="719"/>
    <x v="718"/>
    <n v="15000"/>
    <n v="194"/>
    <x v="2"/>
    <s v="US"/>
    <s v="USD"/>
    <n v="1456189076"/>
    <n v="1454979476"/>
    <b v="0"/>
    <x v="73"/>
    <b v="0"/>
    <s v="technology/wearables"/>
    <n v="2"/>
    <n v="19.399999999999999"/>
    <x v="2"/>
    <x v="8"/>
    <x v="719"/>
    <d v="2016-02-23T00:57:56"/>
  </r>
  <r>
    <x v="720"/>
    <x v="720"/>
    <x v="719"/>
    <n v="1900"/>
    <n v="2735"/>
    <x v="0"/>
    <s v="US"/>
    <s v="USD"/>
    <n v="1327851291"/>
    <n v="1325432091"/>
    <b v="0"/>
    <x v="14"/>
    <b v="1"/>
    <s v="publishing/nonfiction"/>
    <n v="144"/>
    <n v="66.709999999999994"/>
    <x v="3"/>
    <x v="9"/>
    <x v="720"/>
    <d v="2012-01-29T15:34:51"/>
  </r>
  <r>
    <x v="721"/>
    <x v="721"/>
    <x v="720"/>
    <n v="8200"/>
    <n v="10013"/>
    <x v="0"/>
    <s v="US"/>
    <s v="USD"/>
    <n v="1406900607"/>
    <n v="1403012607"/>
    <b v="0"/>
    <x v="46"/>
    <b v="1"/>
    <s v="publishing/nonfiction"/>
    <n v="123"/>
    <n v="84.14"/>
    <x v="3"/>
    <x v="9"/>
    <x v="721"/>
    <d v="2014-08-01T13:43:27"/>
  </r>
  <r>
    <x v="722"/>
    <x v="722"/>
    <x v="721"/>
    <n v="25000"/>
    <n v="33006"/>
    <x v="0"/>
    <s v="US"/>
    <s v="USD"/>
    <n v="1333909178"/>
    <n v="1331320778"/>
    <b v="0"/>
    <x v="234"/>
    <b v="1"/>
    <s v="publishing/nonfiction"/>
    <n v="133"/>
    <n v="215.73"/>
    <x v="3"/>
    <x v="9"/>
    <x v="722"/>
    <d v="2012-04-08T18:19:38"/>
  </r>
  <r>
    <x v="723"/>
    <x v="723"/>
    <x v="722"/>
    <n v="5000"/>
    <n v="5469"/>
    <x v="0"/>
    <s v="US"/>
    <s v="USD"/>
    <n v="1438228740"/>
    <n v="1435606549"/>
    <b v="0"/>
    <x v="61"/>
    <b v="1"/>
    <s v="publishing/nonfiction"/>
    <n v="110"/>
    <n v="54.69"/>
    <x v="3"/>
    <x v="9"/>
    <x v="723"/>
    <d v="2015-07-30T03:59:00"/>
  </r>
  <r>
    <x v="724"/>
    <x v="724"/>
    <x v="723"/>
    <n v="7000"/>
    <n v="7383.01"/>
    <x v="0"/>
    <s v="US"/>
    <s v="USD"/>
    <n v="1309447163"/>
    <n v="1306855163"/>
    <b v="0"/>
    <x v="235"/>
    <b v="1"/>
    <s v="publishing/nonfiction"/>
    <n v="106"/>
    <n v="51.63"/>
    <x v="3"/>
    <x v="9"/>
    <x v="724"/>
    <d v="2011-06-30T15:19:23"/>
  </r>
  <r>
    <x v="725"/>
    <x v="725"/>
    <x v="724"/>
    <n v="20000"/>
    <n v="20070"/>
    <x v="0"/>
    <s v="US"/>
    <s v="USD"/>
    <n v="1450018912"/>
    <n v="1447426912"/>
    <b v="0"/>
    <x v="205"/>
    <b v="1"/>
    <s v="publishing/nonfiction"/>
    <n v="101"/>
    <n v="143.36000000000001"/>
    <x v="3"/>
    <x v="9"/>
    <x v="725"/>
    <d v="2015-12-13T15:01:52"/>
  </r>
  <r>
    <x v="726"/>
    <x v="726"/>
    <x v="725"/>
    <n v="2500"/>
    <n v="2535"/>
    <x v="0"/>
    <s v="US"/>
    <s v="USD"/>
    <n v="1365728487"/>
    <n v="1363136487"/>
    <b v="0"/>
    <x v="2"/>
    <b v="1"/>
    <s v="publishing/nonfiction"/>
    <n v="102"/>
    <n v="72.430000000000007"/>
    <x v="3"/>
    <x v="9"/>
    <x v="726"/>
    <d v="2013-04-12T01:01:27"/>
  </r>
  <r>
    <x v="727"/>
    <x v="727"/>
    <x v="726"/>
    <n v="3500"/>
    <n v="5443"/>
    <x v="0"/>
    <s v="US"/>
    <s v="USD"/>
    <n v="1358198400"/>
    <n v="1354580949"/>
    <b v="0"/>
    <x v="184"/>
    <b v="1"/>
    <s v="publishing/nonfiction"/>
    <n v="156"/>
    <n v="36.53"/>
    <x v="3"/>
    <x v="9"/>
    <x v="727"/>
    <d v="2013-01-14T21:20:00"/>
  </r>
  <r>
    <x v="728"/>
    <x v="728"/>
    <x v="727"/>
    <n v="7500"/>
    <n v="7917.45"/>
    <x v="0"/>
    <s v="US"/>
    <s v="USD"/>
    <n v="1313957157"/>
    <n v="1310069157"/>
    <b v="0"/>
    <x v="208"/>
    <b v="1"/>
    <s v="publishing/nonfiction"/>
    <n v="106"/>
    <n v="60.9"/>
    <x v="3"/>
    <x v="9"/>
    <x v="728"/>
    <d v="2011-08-21T20:05:57"/>
  </r>
  <r>
    <x v="729"/>
    <x v="729"/>
    <x v="728"/>
    <n v="4000"/>
    <n v="5226"/>
    <x v="0"/>
    <s v="US"/>
    <s v="USD"/>
    <n v="1348028861"/>
    <n v="1342844861"/>
    <b v="0"/>
    <x v="148"/>
    <b v="1"/>
    <s v="publishing/nonfiction"/>
    <n v="131"/>
    <n v="43.55"/>
    <x v="3"/>
    <x v="9"/>
    <x v="729"/>
    <d v="2012-09-19T04:27:41"/>
  </r>
  <r>
    <x v="730"/>
    <x v="730"/>
    <x v="729"/>
    <n v="20000"/>
    <n v="26438"/>
    <x v="0"/>
    <s v="US"/>
    <s v="USD"/>
    <n v="1323280391"/>
    <n v="1320688391"/>
    <b v="0"/>
    <x v="236"/>
    <b v="1"/>
    <s v="publishing/nonfiction"/>
    <n v="133"/>
    <n v="99.77"/>
    <x v="3"/>
    <x v="9"/>
    <x v="730"/>
    <d v="2011-12-07T17:53:11"/>
  </r>
  <r>
    <x v="731"/>
    <x v="731"/>
    <x v="730"/>
    <n v="5000"/>
    <n v="6300"/>
    <x v="0"/>
    <s v="US"/>
    <s v="USD"/>
    <n v="1327212000"/>
    <n v="1322852747"/>
    <b v="0"/>
    <x v="26"/>
    <b v="1"/>
    <s v="publishing/nonfiction"/>
    <n v="126"/>
    <n v="88.73"/>
    <x v="3"/>
    <x v="9"/>
    <x v="731"/>
    <d v="2012-01-22T06:00:00"/>
  </r>
  <r>
    <x v="732"/>
    <x v="732"/>
    <x v="731"/>
    <n v="40"/>
    <n v="64"/>
    <x v="0"/>
    <s v="GB"/>
    <s v="GBP"/>
    <n v="1380449461"/>
    <n v="1375265461"/>
    <b v="0"/>
    <x v="62"/>
    <b v="1"/>
    <s v="publishing/nonfiction"/>
    <n v="160"/>
    <n v="4.92"/>
    <x v="3"/>
    <x v="9"/>
    <x v="732"/>
    <d v="2013-09-29T10:11:01"/>
  </r>
  <r>
    <x v="733"/>
    <x v="733"/>
    <x v="732"/>
    <n v="2500"/>
    <n v="3012"/>
    <x v="0"/>
    <s v="GB"/>
    <s v="GBP"/>
    <n v="1387533892"/>
    <n v="1384941892"/>
    <b v="0"/>
    <x v="39"/>
    <b v="1"/>
    <s v="publishing/nonfiction"/>
    <n v="121"/>
    <n v="17.82"/>
    <x v="3"/>
    <x v="9"/>
    <x v="733"/>
    <d v="2013-12-20T10:04:52"/>
  </r>
  <r>
    <x v="734"/>
    <x v="734"/>
    <x v="733"/>
    <n v="8500"/>
    <n v="10670"/>
    <x v="0"/>
    <s v="CA"/>
    <s v="CAD"/>
    <n v="1431147600"/>
    <n v="1428465420"/>
    <b v="0"/>
    <x v="7"/>
    <b v="1"/>
    <s v="publishing/nonfiction"/>
    <n v="126"/>
    <n v="187.19"/>
    <x v="3"/>
    <x v="9"/>
    <x v="734"/>
    <d v="2015-05-09T05:00:00"/>
  </r>
  <r>
    <x v="735"/>
    <x v="735"/>
    <x v="734"/>
    <n v="47000"/>
    <n v="53771"/>
    <x v="0"/>
    <s v="US"/>
    <s v="USD"/>
    <n v="1417653540"/>
    <n v="1414975346"/>
    <b v="0"/>
    <x v="194"/>
    <b v="1"/>
    <s v="publishing/nonfiction"/>
    <n v="115"/>
    <n v="234.81"/>
    <x v="3"/>
    <x v="9"/>
    <x v="735"/>
    <d v="2014-12-04T00:39:00"/>
  </r>
  <r>
    <x v="736"/>
    <x v="736"/>
    <x v="735"/>
    <n v="3600"/>
    <n v="11345"/>
    <x v="0"/>
    <s v="US"/>
    <s v="USD"/>
    <n v="1385009940"/>
    <n v="1383327440"/>
    <b v="0"/>
    <x v="52"/>
    <b v="1"/>
    <s v="publishing/nonfiction"/>
    <n v="316"/>
    <n v="105.05"/>
    <x v="3"/>
    <x v="9"/>
    <x v="736"/>
    <d v="2013-11-21T04:59:00"/>
  </r>
  <r>
    <x v="737"/>
    <x v="737"/>
    <x v="736"/>
    <n v="5000"/>
    <n v="6120"/>
    <x v="0"/>
    <s v="US"/>
    <s v="USD"/>
    <n v="1392408000"/>
    <n v="1390890987"/>
    <b v="0"/>
    <x v="52"/>
    <b v="1"/>
    <s v="publishing/nonfiction"/>
    <n v="123"/>
    <n v="56.67"/>
    <x v="3"/>
    <x v="9"/>
    <x v="737"/>
    <d v="2014-02-14T20:00:00"/>
  </r>
  <r>
    <x v="738"/>
    <x v="738"/>
    <x v="737"/>
    <n v="1500"/>
    <n v="1601"/>
    <x v="0"/>
    <s v="US"/>
    <s v="USD"/>
    <n v="1417409940"/>
    <n v="1414765794"/>
    <b v="0"/>
    <x v="14"/>
    <b v="1"/>
    <s v="publishing/nonfiction"/>
    <n v="107"/>
    <n v="39.049999999999997"/>
    <x v="3"/>
    <x v="9"/>
    <x v="738"/>
    <d v="2014-12-01T04:59:00"/>
  </r>
  <r>
    <x v="739"/>
    <x v="739"/>
    <x v="738"/>
    <n v="6000"/>
    <n v="9500"/>
    <x v="0"/>
    <s v="US"/>
    <s v="USD"/>
    <n v="1407758629"/>
    <n v="1404907429"/>
    <b v="0"/>
    <x v="237"/>
    <b v="1"/>
    <s v="publishing/nonfiction"/>
    <n v="159"/>
    <n v="68.349999999999994"/>
    <x v="3"/>
    <x v="9"/>
    <x v="739"/>
    <d v="2014-08-11T12:03:49"/>
  </r>
  <r>
    <x v="740"/>
    <x v="740"/>
    <x v="739"/>
    <n v="3000"/>
    <n v="3222"/>
    <x v="0"/>
    <s v="US"/>
    <s v="USD"/>
    <n v="1434857482"/>
    <n v="1433647882"/>
    <b v="0"/>
    <x v="10"/>
    <b v="1"/>
    <s v="publishing/nonfiction"/>
    <n v="108"/>
    <n v="169.58"/>
    <x v="3"/>
    <x v="9"/>
    <x v="740"/>
    <d v="2015-06-21T03:31:22"/>
  </r>
  <r>
    <x v="741"/>
    <x v="741"/>
    <x v="740"/>
    <n v="13000"/>
    <n v="13293.8"/>
    <x v="0"/>
    <s v="US"/>
    <s v="USD"/>
    <n v="1370964806"/>
    <n v="1367940806"/>
    <b v="0"/>
    <x v="225"/>
    <b v="1"/>
    <s v="publishing/nonfiction"/>
    <n v="103"/>
    <n v="141.41999999999999"/>
    <x v="3"/>
    <x v="9"/>
    <x v="741"/>
    <d v="2013-06-11T15:33:26"/>
  </r>
  <r>
    <x v="742"/>
    <x v="742"/>
    <x v="741"/>
    <n v="1400"/>
    <n v="1550"/>
    <x v="0"/>
    <s v="US"/>
    <s v="USD"/>
    <n v="1395435712"/>
    <n v="1392847312"/>
    <b v="0"/>
    <x v="23"/>
    <b v="1"/>
    <s v="publishing/nonfiction"/>
    <n v="111"/>
    <n v="67.39"/>
    <x v="3"/>
    <x v="9"/>
    <x v="742"/>
    <d v="2014-03-21T21:01:52"/>
  </r>
  <r>
    <x v="743"/>
    <x v="743"/>
    <x v="742"/>
    <n v="550"/>
    <n v="814"/>
    <x v="0"/>
    <s v="US"/>
    <s v="USD"/>
    <n v="1334610000"/>
    <n v="1332435685"/>
    <b v="0"/>
    <x v="41"/>
    <b v="1"/>
    <s v="publishing/nonfiction"/>
    <n v="148"/>
    <n v="54.27"/>
    <x v="3"/>
    <x v="9"/>
    <x v="743"/>
    <d v="2012-04-16T21:00:00"/>
  </r>
  <r>
    <x v="744"/>
    <x v="744"/>
    <x v="743"/>
    <n v="5000"/>
    <n v="5116"/>
    <x v="0"/>
    <s v="US"/>
    <s v="USD"/>
    <n v="1355439503"/>
    <n v="1352847503"/>
    <b v="0"/>
    <x v="95"/>
    <b v="1"/>
    <s v="publishing/nonfiction"/>
    <n v="103"/>
    <n v="82.52"/>
    <x v="3"/>
    <x v="9"/>
    <x v="744"/>
    <d v="2012-12-13T22:58:23"/>
  </r>
  <r>
    <x v="745"/>
    <x v="745"/>
    <x v="744"/>
    <n v="2220"/>
    <n v="3976"/>
    <x v="0"/>
    <s v="US"/>
    <s v="USD"/>
    <n v="1367588645"/>
    <n v="1364996645"/>
    <b v="0"/>
    <x v="142"/>
    <b v="1"/>
    <s v="publishing/nonfiction"/>
    <n v="180"/>
    <n v="53.73"/>
    <x v="3"/>
    <x v="9"/>
    <x v="745"/>
    <d v="2013-05-03T13:44:05"/>
  </r>
  <r>
    <x v="746"/>
    <x v="746"/>
    <x v="745"/>
    <n v="2987"/>
    <n v="3318"/>
    <x v="0"/>
    <s v="US"/>
    <s v="USD"/>
    <n v="1348372740"/>
    <n v="1346806909"/>
    <b v="0"/>
    <x v="174"/>
    <b v="1"/>
    <s v="publishing/nonfiction"/>
    <n v="112"/>
    <n v="34.21"/>
    <x v="3"/>
    <x v="9"/>
    <x v="746"/>
    <d v="2012-09-23T03:59:00"/>
  </r>
  <r>
    <x v="747"/>
    <x v="747"/>
    <x v="746"/>
    <n v="7000"/>
    <n v="7003"/>
    <x v="0"/>
    <s v="NL"/>
    <s v="EUR"/>
    <n v="1421319240"/>
    <n v="1418649019"/>
    <b v="0"/>
    <x v="165"/>
    <b v="1"/>
    <s v="publishing/nonfiction"/>
    <n v="101"/>
    <n v="127.33"/>
    <x v="3"/>
    <x v="9"/>
    <x v="747"/>
    <d v="2015-01-15T10:54:00"/>
  </r>
  <r>
    <x v="748"/>
    <x v="748"/>
    <x v="747"/>
    <n v="2000"/>
    <n v="2005"/>
    <x v="0"/>
    <s v="US"/>
    <s v="USD"/>
    <n v="1407701966"/>
    <n v="1405109966"/>
    <b v="0"/>
    <x v="34"/>
    <b v="1"/>
    <s v="publishing/nonfiction"/>
    <n v="101"/>
    <n v="45.57"/>
    <x v="3"/>
    <x v="9"/>
    <x v="748"/>
    <d v="2014-08-10T20:19:26"/>
  </r>
  <r>
    <x v="749"/>
    <x v="749"/>
    <x v="748"/>
    <n v="10000"/>
    <n v="10556"/>
    <x v="0"/>
    <s v="US"/>
    <s v="USD"/>
    <n v="1485642930"/>
    <n v="1483050930"/>
    <b v="0"/>
    <x v="238"/>
    <b v="1"/>
    <s v="publishing/nonfiction"/>
    <n v="106"/>
    <n v="95.96"/>
    <x v="3"/>
    <x v="9"/>
    <x v="749"/>
    <d v="2017-01-28T22:35:30"/>
  </r>
  <r>
    <x v="750"/>
    <x v="750"/>
    <x v="749"/>
    <n v="4444"/>
    <n v="4559"/>
    <x v="0"/>
    <s v="US"/>
    <s v="USD"/>
    <n v="1361739872"/>
    <n v="1359147872"/>
    <b v="0"/>
    <x v="211"/>
    <b v="1"/>
    <s v="publishing/nonfiction"/>
    <n v="103"/>
    <n v="77.27"/>
    <x v="3"/>
    <x v="9"/>
    <x v="750"/>
    <d v="2013-02-24T21:04:32"/>
  </r>
  <r>
    <x v="751"/>
    <x v="751"/>
    <x v="750"/>
    <n v="3000"/>
    <n v="3555"/>
    <x v="0"/>
    <s v="US"/>
    <s v="USD"/>
    <n v="1312470475"/>
    <n v="1308496075"/>
    <b v="0"/>
    <x v="95"/>
    <b v="1"/>
    <s v="publishing/nonfiction"/>
    <n v="119"/>
    <n v="57.34"/>
    <x v="3"/>
    <x v="9"/>
    <x v="751"/>
    <d v="2011-08-04T15:07:55"/>
  </r>
  <r>
    <x v="752"/>
    <x v="752"/>
    <x v="751"/>
    <n v="5000"/>
    <n v="5585"/>
    <x v="0"/>
    <s v="AU"/>
    <s v="AUD"/>
    <n v="1476615600"/>
    <n v="1474884417"/>
    <b v="0"/>
    <x v="217"/>
    <b v="1"/>
    <s v="publishing/nonfiction"/>
    <n v="112"/>
    <n v="53.19"/>
    <x v="3"/>
    <x v="9"/>
    <x v="752"/>
    <d v="2016-10-16T11:00:00"/>
  </r>
  <r>
    <x v="753"/>
    <x v="753"/>
    <x v="752"/>
    <n v="10000"/>
    <n v="12800"/>
    <x v="0"/>
    <s v="US"/>
    <s v="USD"/>
    <n v="1423922991"/>
    <n v="1421330991"/>
    <b v="0"/>
    <x v="55"/>
    <b v="1"/>
    <s v="publishing/nonfiction"/>
    <n v="128"/>
    <n v="492.31"/>
    <x v="3"/>
    <x v="9"/>
    <x v="753"/>
    <d v="2015-02-14T14:09:51"/>
  </r>
  <r>
    <x v="754"/>
    <x v="754"/>
    <x v="753"/>
    <n v="2000"/>
    <n v="2075"/>
    <x v="0"/>
    <s v="US"/>
    <s v="USD"/>
    <n v="1357408721"/>
    <n v="1354816721"/>
    <b v="0"/>
    <x v="72"/>
    <b v="1"/>
    <s v="publishing/nonfiction"/>
    <n v="104"/>
    <n v="42.35"/>
    <x v="3"/>
    <x v="9"/>
    <x v="754"/>
    <d v="2013-01-05T17:58:41"/>
  </r>
  <r>
    <x v="755"/>
    <x v="755"/>
    <x v="754"/>
    <n v="2500"/>
    <n v="2547.69"/>
    <x v="0"/>
    <s v="US"/>
    <s v="USD"/>
    <n v="1369010460"/>
    <n v="1366381877"/>
    <b v="0"/>
    <x v="32"/>
    <b v="1"/>
    <s v="publishing/nonfiction"/>
    <n v="102"/>
    <n v="37.47"/>
    <x v="3"/>
    <x v="9"/>
    <x v="755"/>
    <d v="2013-05-20T00:41:00"/>
  </r>
  <r>
    <x v="756"/>
    <x v="756"/>
    <x v="755"/>
    <n v="700"/>
    <n v="824"/>
    <x v="0"/>
    <s v="US"/>
    <s v="USD"/>
    <n v="1303147459"/>
    <n v="1297880659"/>
    <b v="0"/>
    <x v="19"/>
    <b v="1"/>
    <s v="publishing/nonfiction"/>
    <n v="118"/>
    <n v="37.450000000000003"/>
    <x v="3"/>
    <x v="9"/>
    <x v="756"/>
    <d v="2011-04-18T17:24:19"/>
  </r>
  <r>
    <x v="757"/>
    <x v="757"/>
    <x v="756"/>
    <n v="250"/>
    <n v="595"/>
    <x v="0"/>
    <s v="US"/>
    <s v="USD"/>
    <n v="1354756714"/>
    <n v="1353547114"/>
    <b v="0"/>
    <x v="59"/>
    <b v="1"/>
    <s v="publishing/nonfiction"/>
    <n v="238"/>
    <n v="33.06"/>
    <x v="3"/>
    <x v="9"/>
    <x v="757"/>
    <d v="2012-12-06T01:18:34"/>
  </r>
  <r>
    <x v="758"/>
    <x v="758"/>
    <x v="757"/>
    <n v="2500"/>
    <n v="2550"/>
    <x v="0"/>
    <s v="US"/>
    <s v="USD"/>
    <n v="1286568268"/>
    <n v="1283976268"/>
    <b v="0"/>
    <x v="10"/>
    <b v="1"/>
    <s v="publishing/nonfiction"/>
    <n v="102"/>
    <n v="134.21"/>
    <x v="3"/>
    <x v="9"/>
    <x v="758"/>
    <d v="2010-10-08T20:04:28"/>
  </r>
  <r>
    <x v="759"/>
    <x v="759"/>
    <x v="758"/>
    <n v="5000"/>
    <n v="5096"/>
    <x v="0"/>
    <s v="GB"/>
    <s v="GBP"/>
    <n v="1404892539"/>
    <n v="1401436539"/>
    <b v="0"/>
    <x v="221"/>
    <b v="1"/>
    <s v="publishing/nonfiction"/>
    <n v="102"/>
    <n v="51.47"/>
    <x v="3"/>
    <x v="9"/>
    <x v="759"/>
    <d v="2014-07-09T07:55:39"/>
  </r>
  <r>
    <x v="760"/>
    <x v="760"/>
    <x v="759"/>
    <n v="2200"/>
    <n v="0"/>
    <x v="2"/>
    <s v="US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x v="761"/>
    <x v="761"/>
    <x v="760"/>
    <n v="5000"/>
    <n v="235"/>
    <x v="2"/>
    <s v="US"/>
    <s v="USD"/>
    <n v="1391364126"/>
    <n v="1388772126"/>
    <b v="0"/>
    <x v="79"/>
    <b v="0"/>
    <s v="publishing/fiction"/>
    <n v="5"/>
    <n v="39.17"/>
    <x v="3"/>
    <x v="10"/>
    <x v="761"/>
    <d v="2014-02-02T18:02:06"/>
  </r>
  <r>
    <x v="762"/>
    <x v="762"/>
    <x v="761"/>
    <n v="3500"/>
    <n v="0"/>
    <x v="2"/>
    <s v="MX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x v="763"/>
    <x v="763"/>
    <x v="762"/>
    <n v="4290"/>
    <n v="5"/>
    <x v="2"/>
    <s v="GB"/>
    <s v="GBP"/>
    <n v="1376563408"/>
    <n v="1373971408"/>
    <b v="0"/>
    <x v="29"/>
    <b v="0"/>
    <s v="publishing/fiction"/>
    <n v="1"/>
    <n v="5"/>
    <x v="3"/>
    <x v="10"/>
    <x v="763"/>
    <d v="2013-08-15T10:43:28"/>
  </r>
  <r>
    <x v="764"/>
    <x v="764"/>
    <x v="763"/>
    <n v="5000"/>
    <n v="0"/>
    <x v="2"/>
    <s v="US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x v="765"/>
    <x v="765"/>
    <x v="764"/>
    <n v="7000"/>
    <n v="2521"/>
    <x v="2"/>
    <s v="US"/>
    <s v="USD"/>
    <n v="1413723684"/>
    <n v="1411131684"/>
    <b v="0"/>
    <x v="34"/>
    <b v="0"/>
    <s v="publishing/fiction"/>
    <n v="37"/>
    <n v="57.3"/>
    <x v="3"/>
    <x v="10"/>
    <x v="765"/>
    <d v="2014-10-19T13:01:24"/>
  </r>
  <r>
    <x v="766"/>
    <x v="766"/>
    <x v="765"/>
    <n v="4000"/>
    <n v="0"/>
    <x v="2"/>
    <s v="CA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x v="767"/>
    <x v="767"/>
    <x v="766"/>
    <n v="5000"/>
    <n v="177"/>
    <x v="2"/>
    <s v="US"/>
    <s v="USD"/>
    <n v="1432178810"/>
    <n v="1429586810"/>
    <b v="0"/>
    <x v="83"/>
    <b v="0"/>
    <s v="publishing/fiction"/>
    <n v="4"/>
    <n v="59"/>
    <x v="3"/>
    <x v="10"/>
    <x v="767"/>
    <d v="2015-05-21T03:26:50"/>
  </r>
  <r>
    <x v="768"/>
    <x v="768"/>
    <x v="767"/>
    <n v="2500"/>
    <n v="0"/>
    <x v="2"/>
    <s v="US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x v="769"/>
    <x v="769"/>
    <x v="768"/>
    <n v="4000"/>
    <n v="1656"/>
    <x v="2"/>
    <s v="US"/>
    <s v="USD"/>
    <n v="1388102094"/>
    <n v="1385510094"/>
    <b v="0"/>
    <x v="47"/>
    <b v="0"/>
    <s v="publishing/fiction"/>
    <n v="42"/>
    <n v="31.85"/>
    <x v="3"/>
    <x v="10"/>
    <x v="769"/>
    <d v="2013-12-26T23:54:54"/>
  </r>
  <r>
    <x v="770"/>
    <x v="770"/>
    <x v="769"/>
    <n v="17500"/>
    <n v="0"/>
    <x v="2"/>
    <s v="US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x v="771"/>
    <x v="771"/>
    <x v="770"/>
    <n v="38000"/>
    <n v="10"/>
    <x v="2"/>
    <s v="US"/>
    <s v="USD"/>
    <n v="1454183202"/>
    <n v="1449863202"/>
    <b v="0"/>
    <x v="29"/>
    <b v="0"/>
    <s v="publishing/fiction"/>
    <n v="1"/>
    <n v="10"/>
    <x v="3"/>
    <x v="10"/>
    <x v="771"/>
    <d v="2016-01-30T19:46:42"/>
  </r>
  <r>
    <x v="772"/>
    <x v="772"/>
    <x v="771"/>
    <n v="1500"/>
    <n v="50"/>
    <x v="2"/>
    <s v="US"/>
    <s v="USD"/>
    <n v="1257047940"/>
    <n v="1252718519"/>
    <b v="0"/>
    <x v="29"/>
    <b v="0"/>
    <s v="publishing/fiction"/>
    <n v="4"/>
    <n v="50"/>
    <x v="3"/>
    <x v="10"/>
    <x v="772"/>
    <d v="2009-11-01T03:59:00"/>
  </r>
  <r>
    <x v="773"/>
    <x v="773"/>
    <x v="772"/>
    <n v="3759"/>
    <n v="32"/>
    <x v="2"/>
    <s v="GB"/>
    <s v="GBP"/>
    <n v="1431298860"/>
    <n v="1428341985"/>
    <b v="0"/>
    <x v="84"/>
    <b v="0"/>
    <s v="publishing/fiction"/>
    <n v="1"/>
    <n v="16"/>
    <x v="3"/>
    <x v="10"/>
    <x v="773"/>
    <d v="2015-05-10T23:01:00"/>
  </r>
  <r>
    <x v="774"/>
    <x v="774"/>
    <x v="773"/>
    <n v="500"/>
    <n v="351"/>
    <x v="2"/>
    <s v="US"/>
    <s v="USD"/>
    <n v="1393181018"/>
    <n v="1390589018"/>
    <b v="0"/>
    <x v="82"/>
    <b v="0"/>
    <s v="publishing/fiction"/>
    <n v="71"/>
    <n v="39"/>
    <x v="3"/>
    <x v="10"/>
    <x v="774"/>
    <d v="2014-02-23T18:43:38"/>
  </r>
  <r>
    <x v="775"/>
    <x v="775"/>
    <x v="774"/>
    <n v="10000"/>
    <n v="170"/>
    <x v="2"/>
    <s v="US"/>
    <s v="USD"/>
    <n v="1323998795"/>
    <n v="1321406795"/>
    <b v="0"/>
    <x v="81"/>
    <b v="0"/>
    <s v="publishing/fiction"/>
    <n v="2"/>
    <n v="34"/>
    <x v="3"/>
    <x v="10"/>
    <x v="775"/>
    <d v="2011-12-16T01:26:35"/>
  </r>
  <r>
    <x v="776"/>
    <x v="776"/>
    <x v="775"/>
    <n v="7000"/>
    <n v="3598"/>
    <x v="2"/>
    <s v="US"/>
    <s v="USD"/>
    <n v="1444539600"/>
    <n v="1441297645"/>
    <b v="0"/>
    <x v="7"/>
    <b v="0"/>
    <s v="publishing/fiction"/>
    <n v="52"/>
    <n v="63.12"/>
    <x v="3"/>
    <x v="10"/>
    <x v="776"/>
    <d v="2015-10-11T05:00:00"/>
  </r>
  <r>
    <x v="777"/>
    <x v="777"/>
    <x v="776"/>
    <n v="3000"/>
    <n v="21"/>
    <x v="2"/>
    <s v="US"/>
    <s v="USD"/>
    <n v="1375313577"/>
    <n v="1372721577"/>
    <b v="0"/>
    <x v="83"/>
    <b v="0"/>
    <s v="publishing/fiction"/>
    <n v="1"/>
    <n v="7"/>
    <x v="3"/>
    <x v="10"/>
    <x v="777"/>
    <d v="2013-07-31T23:32:57"/>
  </r>
  <r>
    <x v="778"/>
    <x v="778"/>
    <x v="777"/>
    <n v="500"/>
    <n v="2"/>
    <x v="2"/>
    <s v="US"/>
    <s v="USD"/>
    <n v="1398876680"/>
    <n v="1396284680"/>
    <b v="0"/>
    <x v="29"/>
    <b v="0"/>
    <s v="publishing/fiction"/>
    <n v="1"/>
    <n v="2"/>
    <x v="3"/>
    <x v="10"/>
    <x v="778"/>
    <d v="2014-04-30T16:51:20"/>
  </r>
  <r>
    <x v="779"/>
    <x v="779"/>
    <x v="778"/>
    <n v="15000"/>
    <n v="400"/>
    <x v="2"/>
    <s v="US"/>
    <s v="USD"/>
    <n v="1287115200"/>
    <n v="1284567905"/>
    <b v="0"/>
    <x v="79"/>
    <b v="0"/>
    <s v="publishing/fiction"/>
    <n v="3"/>
    <n v="66.67"/>
    <x v="3"/>
    <x v="10"/>
    <x v="779"/>
    <d v="2010-10-15T04:00:00"/>
  </r>
  <r>
    <x v="780"/>
    <x v="780"/>
    <x v="779"/>
    <n v="1000"/>
    <n v="1040"/>
    <x v="0"/>
    <s v="US"/>
    <s v="USD"/>
    <n v="1304439025"/>
    <n v="1301847025"/>
    <b v="0"/>
    <x v="74"/>
    <b v="1"/>
    <s v="music/rock"/>
    <n v="104"/>
    <n v="38.520000000000003"/>
    <x v="4"/>
    <x v="11"/>
    <x v="780"/>
    <d v="2011-05-03T16:10:25"/>
  </r>
  <r>
    <x v="781"/>
    <x v="781"/>
    <x v="780"/>
    <n v="800"/>
    <n v="1065.23"/>
    <x v="0"/>
    <s v="US"/>
    <s v="USD"/>
    <n v="1370649674"/>
    <n v="1368057674"/>
    <b v="0"/>
    <x v="20"/>
    <b v="1"/>
    <s v="music/rock"/>
    <n v="134"/>
    <n v="42.61"/>
    <x v="4"/>
    <x v="11"/>
    <x v="781"/>
    <d v="2013-06-08T00:01:14"/>
  </r>
  <r>
    <x v="782"/>
    <x v="782"/>
    <x v="781"/>
    <n v="700"/>
    <n v="700"/>
    <x v="0"/>
    <s v="US"/>
    <s v="USD"/>
    <n v="1345918302"/>
    <n v="1343326302"/>
    <b v="0"/>
    <x v="25"/>
    <b v="1"/>
    <s v="music/rock"/>
    <n v="100"/>
    <n v="50"/>
    <x v="4"/>
    <x v="11"/>
    <x v="782"/>
    <d v="2012-08-25T18:11:42"/>
  </r>
  <r>
    <x v="783"/>
    <x v="783"/>
    <x v="782"/>
    <n v="1500"/>
    <n v="2222"/>
    <x v="0"/>
    <s v="US"/>
    <s v="USD"/>
    <n v="1335564000"/>
    <n v="1332182049"/>
    <b v="0"/>
    <x v="2"/>
    <b v="1"/>
    <s v="music/rock"/>
    <n v="149"/>
    <n v="63.49"/>
    <x v="4"/>
    <x v="11"/>
    <x v="783"/>
    <d v="2012-04-27T22:00:00"/>
  </r>
  <r>
    <x v="784"/>
    <x v="784"/>
    <x v="783"/>
    <n v="1000"/>
    <n v="1025"/>
    <x v="0"/>
    <s v="US"/>
    <s v="USD"/>
    <n v="1395023719"/>
    <n v="1391571319"/>
    <b v="0"/>
    <x v="73"/>
    <b v="1"/>
    <s v="music/rock"/>
    <n v="103"/>
    <n v="102.5"/>
    <x v="4"/>
    <x v="11"/>
    <x v="784"/>
    <d v="2014-03-17T02:35:19"/>
  </r>
  <r>
    <x v="785"/>
    <x v="785"/>
    <x v="784"/>
    <n v="500"/>
    <n v="903.14"/>
    <x v="0"/>
    <s v="US"/>
    <s v="USD"/>
    <n v="1362060915"/>
    <n v="1359468915"/>
    <b v="0"/>
    <x v="60"/>
    <b v="1"/>
    <s v="music/rock"/>
    <n v="181"/>
    <n v="31.14"/>
    <x v="4"/>
    <x v="11"/>
    <x v="785"/>
    <d v="2013-02-28T14:15:15"/>
  </r>
  <r>
    <x v="786"/>
    <x v="786"/>
    <x v="785"/>
    <n v="5000"/>
    <n v="7140"/>
    <x v="0"/>
    <s v="US"/>
    <s v="USD"/>
    <n v="1336751220"/>
    <n v="1331774434"/>
    <b v="0"/>
    <x v="34"/>
    <b v="1"/>
    <s v="music/rock"/>
    <n v="143"/>
    <n v="162.27000000000001"/>
    <x v="4"/>
    <x v="11"/>
    <x v="786"/>
    <d v="2012-05-11T15:47:00"/>
  </r>
  <r>
    <x v="787"/>
    <x v="787"/>
    <x v="786"/>
    <n v="1200"/>
    <n v="1370"/>
    <x v="0"/>
    <s v="US"/>
    <s v="USD"/>
    <n v="1383318226"/>
    <n v="1380726226"/>
    <b v="0"/>
    <x v="57"/>
    <b v="1"/>
    <s v="music/rock"/>
    <n v="115"/>
    <n v="80.59"/>
    <x v="4"/>
    <x v="11"/>
    <x v="787"/>
    <d v="2013-11-01T15:03:46"/>
  </r>
  <r>
    <x v="788"/>
    <x v="788"/>
    <x v="787"/>
    <n v="1000"/>
    <n v="2035.05"/>
    <x v="0"/>
    <s v="US"/>
    <s v="USD"/>
    <n v="1341633540"/>
    <n v="1338336588"/>
    <b v="0"/>
    <x v="69"/>
    <b v="1"/>
    <s v="music/rock"/>
    <n v="204"/>
    <n v="59.85"/>
    <x v="4"/>
    <x v="11"/>
    <x v="788"/>
    <d v="2012-07-07T03:59:00"/>
  </r>
  <r>
    <x v="789"/>
    <x v="789"/>
    <x v="788"/>
    <n v="1700"/>
    <n v="1860"/>
    <x v="0"/>
    <s v="US"/>
    <s v="USD"/>
    <n v="1358755140"/>
    <n v="1357187280"/>
    <b v="0"/>
    <x v="25"/>
    <b v="1"/>
    <s v="music/rock"/>
    <n v="110"/>
    <n v="132.86000000000001"/>
    <x v="4"/>
    <x v="11"/>
    <x v="789"/>
    <d v="2013-01-21T07:59:00"/>
  </r>
  <r>
    <x v="790"/>
    <x v="790"/>
    <x v="789"/>
    <n v="10000"/>
    <n v="14437.46"/>
    <x v="0"/>
    <s v="US"/>
    <s v="USD"/>
    <n v="1359680939"/>
    <n v="1357088939"/>
    <b v="0"/>
    <x v="239"/>
    <b v="1"/>
    <s v="music/rock"/>
    <n v="145"/>
    <n v="92.55"/>
    <x v="4"/>
    <x v="11"/>
    <x v="790"/>
    <d v="2013-02-01T01:08:59"/>
  </r>
  <r>
    <x v="791"/>
    <x v="791"/>
    <x v="790"/>
    <n v="7500"/>
    <n v="7790"/>
    <x v="0"/>
    <s v="US"/>
    <s v="USD"/>
    <n v="1384322340"/>
    <n v="1381430646"/>
    <b v="0"/>
    <x v="130"/>
    <b v="1"/>
    <s v="music/rock"/>
    <n v="104"/>
    <n v="60.86"/>
    <x v="4"/>
    <x v="11"/>
    <x v="791"/>
    <d v="2013-11-13T05:59:00"/>
  </r>
  <r>
    <x v="792"/>
    <x v="792"/>
    <x v="791"/>
    <n v="2500"/>
    <n v="2511.11"/>
    <x v="0"/>
    <s v="US"/>
    <s v="USD"/>
    <n v="1383861483"/>
    <n v="1381265883"/>
    <b v="0"/>
    <x v="65"/>
    <b v="1"/>
    <s v="music/rock"/>
    <n v="101"/>
    <n v="41.85"/>
    <x v="4"/>
    <x v="11"/>
    <x v="792"/>
    <d v="2013-11-07T21:58:03"/>
  </r>
  <r>
    <x v="793"/>
    <x v="793"/>
    <x v="792"/>
    <n v="2750"/>
    <n v="2826.43"/>
    <x v="0"/>
    <s v="US"/>
    <s v="USD"/>
    <n v="1372827540"/>
    <n v="1371491244"/>
    <b v="0"/>
    <x v="58"/>
    <b v="1"/>
    <s v="music/rock"/>
    <n v="103"/>
    <n v="88.33"/>
    <x v="4"/>
    <x v="11"/>
    <x v="793"/>
    <d v="2013-07-03T04:59:00"/>
  </r>
  <r>
    <x v="794"/>
    <x v="794"/>
    <x v="793"/>
    <n v="8000"/>
    <n v="8425"/>
    <x v="0"/>
    <s v="US"/>
    <s v="USD"/>
    <n v="1315242360"/>
    <n v="1310438737"/>
    <b v="0"/>
    <x v="28"/>
    <b v="1"/>
    <s v="music/rock"/>
    <n v="106"/>
    <n v="158.96"/>
    <x v="4"/>
    <x v="11"/>
    <x v="794"/>
    <d v="2011-09-05T17:06:00"/>
  </r>
  <r>
    <x v="795"/>
    <x v="795"/>
    <x v="794"/>
    <n v="14000"/>
    <n v="15650"/>
    <x v="0"/>
    <s v="US"/>
    <s v="USD"/>
    <n v="1333774740"/>
    <n v="1330094566"/>
    <b v="0"/>
    <x v="192"/>
    <b v="1"/>
    <s v="music/rock"/>
    <n v="112"/>
    <n v="85.05"/>
    <x v="4"/>
    <x v="11"/>
    <x v="795"/>
    <d v="2012-04-07T04:59:00"/>
  </r>
  <r>
    <x v="796"/>
    <x v="796"/>
    <x v="795"/>
    <n v="10000"/>
    <n v="10135"/>
    <x v="0"/>
    <s v="US"/>
    <s v="USD"/>
    <n v="1379279400"/>
    <n v="1376687485"/>
    <b v="0"/>
    <x v="240"/>
    <b v="1"/>
    <s v="music/rock"/>
    <n v="102"/>
    <n v="112.61"/>
    <x v="4"/>
    <x v="11"/>
    <x v="796"/>
    <d v="2013-09-15T21:10:00"/>
  </r>
  <r>
    <x v="797"/>
    <x v="797"/>
    <x v="796"/>
    <n v="3000"/>
    <n v="3226"/>
    <x v="0"/>
    <s v="US"/>
    <s v="USD"/>
    <n v="1335672000"/>
    <n v="1332978688"/>
    <b v="0"/>
    <x v="26"/>
    <b v="1"/>
    <s v="music/rock"/>
    <n v="108"/>
    <n v="45.44"/>
    <x v="4"/>
    <x v="11"/>
    <x v="797"/>
    <d v="2012-04-29T04:00:00"/>
  </r>
  <r>
    <x v="798"/>
    <x v="798"/>
    <x v="797"/>
    <n v="3500"/>
    <n v="4021"/>
    <x v="0"/>
    <s v="US"/>
    <s v="USD"/>
    <n v="1412086187"/>
    <n v="1409494187"/>
    <b v="0"/>
    <x v="45"/>
    <b v="1"/>
    <s v="music/rock"/>
    <n v="115"/>
    <n v="46.22"/>
    <x v="4"/>
    <x v="11"/>
    <x v="798"/>
    <d v="2014-09-30T14:09:47"/>
  </r>
  <r>
    <x v="799"/>
    <x v="799"/>
    <x v="798"/>
    <n v="5000"/>
    <n v="5001"/>
    <x v="0"/>
    <s v="US"/>
    <s v="USD"/>
    <n v="1335542446"/>
    <n v="1332950446"/>
    <b v="0"/>
    <x v="33"/>
    <b v="1"/>
    <s v="music/rock"/>
    <n v="101"/>
    <n v="178.61"/>
    <x v="4"/>
    <x v="11"/>
    <x v="799"/>
    <d v="2012-04-27T16:00:46"/>
  </r>
  <r>
    <x v="800"/>
    <x v="800"/>
    <x v="799"/>
    <n v="1500"/>
    <n v="2282"/>
    <x v="0"/>
    <s v="GB"/>
    <s v="GBP"/>
    <n v="1410431054"/>
    <n v="1407839054"/>
    <b v="0"/>
    <x v="66"/>
    <b v="1"/>
    <s v="music/rock"/>
    <n v="153"/>
    <n v="40.75"/>
    <x v="4"/>
    <x v="11"/>
    <x v="800"/>
    <d v="2014-09-11T10:24:14"/>
  </r>
  <r>
    <x v="801"/>
    <x v="801"/>
    <x v="800"/>
    <n v="2000"/>
    <n v="2230.4299999999998"/>
    <x v="0"/>
    <s v="US"/>
    <s v="USD"/>
    <n v="1309547120"/>
    <n v="1306955120"/>
    <b v="0"/>
    <x v="13"/>
    <b v="1"/>
    <s v="music/rock"/>
    <n v="112"/>
    <n v="43.73"/>
    <x v="4"/>
    <x v="11"/>
    <x v="801"/>
    <d v="2011-07-01T19:05:20"/>
  </r>
  <r>
    <x v="802"/>
    <x v="802"/>
    <x v="801"/>
    <n v="6000"/>
    <n v="6080"/>
    <x v="0"/>
    <s v="US"/>
    <s v="USD"/>
    <n v="1347854700"/>
    <n v="1343867524"/>
    <b v="0"/>
    <x v="11"/>
    <b v="1"/>
    <s v="music/rock"/>
    <n v="102"/>
    <n v="81.069999999999993"/>
    <x v="4"/>
    <x v="11"/>
    <x v="802"/>
    <d v="2012-09-17T04:05:00"/>
  </r>
  <r>
    <x v="803"/>
    <x v="803"/>
    <x v="802"/>
    <n v="2300"/>
    <n v="2835"/>
    <x v="0"/>
    <s v="US"/>
    <s v="USD"/>
    <n v="1306630800"/>
    <n v="1304376478"/>
    <b v="0"/>
    <x v="44"/>
    <b v="1"/>
    <s v="music/rock"/>
    <n v="124"/>
    <n v="74.61"/>
    <x v="4"/>
    <x v="11"/>
    <x v="803"/>
    <d v="2011-05-29T01:00:00"/>
  </r>
  <r>
    <x v="804"/>
    <x v="804"/>
    <x v="803"/>
    <n v="5500"/>
    <n v="5500"/>
    <x v="0"/>
    <s v="US"/>
    <s v="USD"/>
    <n v="1311393540"/>
    <n v="1309919526"/>
    <b v="0"/>
    <x v="59"/>
    <b v="1"/>
    <s v="music/rock"/>
    <n v="100"/>
    <n v="305.56"/>
    <x v="4"/>
    <x v="11"/>
    <x v="804"/>
    <d v="2011-07-23T03:59:00"/>
  </r>
  <r>
    <x v="805"/>
    <x v="805"/>
    <x v="804"/>
    <n v="3000"/>
    <n v="3150"/>
    <x v="0"/>
    <s v="US"/>
    <s v="USD"/>
    <n v="1310857200"/>
    <n v="1306525512"/>
    <b v="0"/>
    <x v="241"/>
    <b v="1"/>
    <s v="music/rock"/>
    <n v="105"/>
    <n v="58.33"/>
    <x v="4"/>
    <x v="11"/>
    <x v="805"/>
    <d v="2011-07-16T23:00:00"/>
  </r>
  <r>
    <x v="806"/>
    <x v="806"/>
    <x v="805"/>
    <n v="8000"/>
    <n v="8355"/>
    <x v="0"/>
    <s v="US"/>
    <s v="USD"/>
    <n v="1315413339"/>
    <n v="1312821339"/>
    <b v="0"/>
    <x v="26"/>
    <b v="1"/>
    <s v="music/rock"/>
    <n v="105"/>
    <n v="117.68"/>
    <x v="4"/>
    <x v="11"/>
    <x v="806"/>
    <d v="2011-09-07T16:35:39"/>
  </r>
  <r>
    <x v="807"/>
    <x v="807"/>
    <x v="806"/>
    <n v="4000"/>
    <n v="4205"/>
    <x v="0"/>
    <s v="US"/>
    <s v="USD"/>
    <n v="1488333600"/>
    <n v="1485270311"/>
    <b v="0"/>
    <x v="7"/>
    <b v="1"/>
    <s v="music/rock"/>
    <n v="106"/>
    <n v="73.77"/>
    <x v="4"/>
    <x v="11"/>
    <x v="807"/>
    <d v="2017-03-01T02:00:00"/>
  </r>
  <r>
    <x v="808"/>
    <x v="808"/>
    <x v="807"/>
    <n v="4500"/>
    <n v="4500"/>
    <x v="0"/>
    <s v="CA"/>
    <s v="CAD"/>
    <n v="1419224340"/>
    <n v="1416363886"/>
    <b v="0"/>
    <x v="68"/>
    <b v="1"/>
    <s v="music/rock"/>
    <n v="100"/>
    <n v="104.65"/>
    <x v="4"/>
    <x v="11"/>
    <x v="808"/>
    <d v="2014-12-22T04:59:00"/>
  </r>
  <r>
    <x v="809"/>
    <x v="809"/>
    <x v="808"/>
    <n v="4000"/>
    <n v="4151"/>
    <x v="0"/>
    <s v="US"/>
    <s v="USD"/>
    <n v="1390161630"/>
    <n v="1387569630"/>
    <b v="0"/>
    <x v="47"/>
    <b v="1"/>
    <s v="music/rock"/>
    <n v="104"/>
    <n v="79.83"/>
    <x v="4"/>
    <x v="11"/>
    <x v="809"/>
    <d v="2014-01-19T20:00:30"/>
  </r>
  <r>
    <x v="810"/>
    <x v="810"/>
    <x v="809"/>
    <n v="1500"/>
    <n v="1575"/>
    <x v="0"/>
    <s v="US"/>
    <s v="USD"/>
    <n v="1346462462"/>
    <n v="1343870462"/>
    <b v="0"/>
    <x v="74"/>
    <b v="1"/>
    <s v="music/rock"/>
    <n v="105"/>
    <n v="58.33"/>
    <x v="4"/>
    <x v="11"/>
    <x v="810"/>
    <d v="2012-09-01T01:21:02"/>
  </r>
  <r>
    <x v="811"/>
    <x v="811"/>
    <x v="810"/>
    <n v="1000"/>
    <n v="1040"/>
    <x v="0"/>
    <s v="US"/>
    <s v="USD"/>
    <n v="1373475120"/>
    <n v="1371569202"/>
    <b v="0"/>
    <x v="8"/>
    <b v="1"/>
    <s v="music/rock"/>
    <n v="104"/>
    <n v="86.67"/>
    <x v="4"/>
    <x v="11"/>
    <x v="811"/>
    <d v="2013-07-10T16:52:00"/>
  </r>
  <r>
    <x v="812"/>
    <x v="812"/>
    <x v="811"/>
    <n v="600"/>
    <n v="911"/>
    <x v="0"/>
    <s v="US"/>
    <s v="USD"/>
    <n v="1362146280"/>
    <n v="1357604752"/>
    <b v="0"/>
    <x v="51"/>
    <b v="1"/>
    <s v="music/rock"/>
    <n v="152"/>
    <n v="27.61"/>
    <x v="4"/>
    <x v="11"/>
    <x v="812"/>
    <d v="2013-03-01T13:58:00"/>
  </r>
  <r>
    <x v="813"/>
    <x v="813"/>
    <x v="812"/>
    <n v="1500"/>
    <n v="2399.94"/>
    <x v="0"/>
    <s v="US"/>
    <s v="USD"/>
    <n v="1342825365"/>
    <n v="1340233365"/>
    <b v="0"/>
    <x v="93"/>
    <b v="1"/>
    <s v="music/rock"/>
    <n v="160"/>
    <n v="25"/>
    <x v="4"/>
    <x v="11"/>
    <x v="813"/>
    <d v="2012-07-20T23:02:45"/>
  </r>
  <r>
    <x v="814"/>
    <x v="814"/>
    <x v="813"/>
    <n v="1000"/>
    <n v="1273"/>
    <x v="0"/>
    <s v="US"/>
    <s v="USD"/>
    <n v="1306865040"/>
    <n v="1305568201"/>
    <b v="0"/>
    <x v="33"/>
    <b v="1"/>
    <s v="music/rock"/>
    <n v="128"/>
    <n v="45.46"/>
    <x v="4"/>
    <x v="11"/>
    <x v="814"/>
    <d v="2011-05-31T18:04:00"/>
  </r>
  <r>
    <x v="815"/>
    <x v="815"/>
    <x v="814"/>
    <n v="4000"/>
    <n v="4280"/>
    <x v="0"/>
    <s v="US"/>
    <s v="USD"/>
    <n v="1414879303"/>
    <n v="1412287303"/>
    <b v="0"/>
    <x v="68"/>
    <b v="1"/>
    <s v="music/rock"/>
    <n v="107"/>
    <n v="99.53"/>
    <x v="4"/>
    <x v="11"/>
    <x v="815"/>
    <d v="2014-11-01T22:01:43"/>
  </r>
  <r>
    <x v="816"/>
    <x v="816"/>
    <x v="815"/>
    <n v="7000"/>
    <n v="8058.55"/>
    <x v="0"/>
    <s v="US"/>
    <s v="USD"/>
    <n v="1365489000"/>
    <n v="1362776043"/>
    <b v="0"/>
    <x v="242"/>
    <b v="1"/>
    <s v="music/rock"/>
    <n v="116"/>
    <n v="39.31"/>
    <x v="4"/>
    <x v="11"/>
    <x v="816"/>
    <d v="2013-04-09T06:30:00"/>
  </r>
  <r>
    <x v="817"/>
    <x v="817"/>
    <x v="816"/>
    <n v="1500"/>
    <n v="2056.66"/>
    <x v="0"/>
    <s v="US"/>
    <s v="USD"/>
    <n v="1331441940"/>
    <n v="1326810211"/>
    <b v="0"/>
    <x v="23"/>
    <b v="1"/>
    <s v="music/rock"/>
    <n v="138"/>
    <n v="89.42"/>
    <x v="4"/>
    <x v="11"/>
    <x v="817"/>
    <d v="2012-03-11T04:59:00"/>
  </r>
  <r>
    <x v="818"/>
    <x v="818"/>
    <x v="817"/>
    <n v="350"/>
    <n v="545"/>
    <x v="0"/>
    <s v="US"/>
    <s v="USD"/>
    <n v="1344358860"/>
    <n v="1343682681"/>
    <b v="0"/>
    <x v="10"/>
    <b v="1"/>
    <s v="music/rock"/>
    <n v="156"/>
    <n v="28.68"/>
    <x v="4"/>
    <x v="11"/>
    <x v="818"/>
    <d v="2012-08-07T17:01:00"/>
  </r>
  <r>
    <x v="819"/>
    <x v="819"/>
    <x v="818"/>
    <n v="400"/>
    <n v="435"/>
    <x v="0"/>
    <s v="US"/>
    <s v="USD"/>
    <n v="1387601040"/>
    <n v="1386806254"/>
    <b v="0"/>
    <x v="25"/>
    <b v="1"/>
    <s v="music/rock"/>
    <n v="109"/>
    <n v="31.07"/>
    <x v="4"/>
    <x v="11"/>
    <x v="819"/>
    <d v="2013-12-21T04:44:00"/>
  </r>
  <r>
    <x v="820"/>
    <x v="820"/>
    <x v="819"/>
    <n v="2000"/>
    <n v="2681"/>
    <x v="0"/>
    <s v="US"/>
    <s v="USD"/>
    <n v="1402290000"/>
    <n v="1399666342"/>
    <b v="0"/>
    <x v="44"/>
    <b v="1"/>
    <s v="music/rock"/>
    <n v="135"/>
    <n v="70.55"/>
    <x v="4"/>
    <x v="11"/>
    <x v="820"/>
    <d v="2014-06-09T05:00:00"/>
  </r>
  <r>
    <x v="821"/>
    <x v="821"/>
    <x v="820"/>
    <n v="17482"/>
    <n v="17482"/>
    <x v="0"/>
    <s v="US"/>
    <s v="USD"/>
    <n v="1430712060"/>
    <n v="1427753265"/>
    <b v="0"/>
    <x v="76"/>
    <b v="1"/>
    <s v="music/rock"/>
    <n v="100"/>
    <n v="224.13"/>
    <x v="4"/>
    <x v="11"/>
    <x v="821"/>
    <d v="2015-05-04T04:01:00"/>
  </r>
  <r>
    <x v="822"/>
    <x v="822"/>
    <x v="821"/>
    <n v="3000"/>
    <n v="3575"/>
    <x v="0"/>
    <s v="US"/>
    <s v="USD"/>
    <n v="1349477050"/>
    <n v="1346885050"/>
    <b v="0"/>
    <x v="50"/>
    <b v="1"/>
    <s v="music/rock"/>
    <n v="120"/>
    <n v="51.81"/>
    <x v="4"/>
    <x v="11"/>
    <x v="822"/>
    <d v="2012-10-05T22:44:10"/>
  </r>
  <r>
    <x v="823"/>
    <x v="823"/>
    <x v="822"/>
    <n v="800"/>
    <n v="1436"/>
    <x v="0"/>
    <s v="US"/>
    <s v="USD"/>
    <n v="1427062852"/>
    <n v="1424474452"/>
    <b v="0"/>
    <x v="51"/>
    <b v="1"/>
    <s v="music/rock"/>
    <n v="180"/>
    <n v="43.52"/>
    <x v="4"/>
    <x v="11"/>
    <x v="823"/>
    <d v="2015-03-22T22:20:52"/>
  </r>
  <r>
    <x v="824"/>
    <x v="824"/>
    <x v="823"/>
    <n v="1600"/>
    <n v="2150.1"/>
    <x v="0"/>
    <s v="US"/>
    <s v="USD"/>
    <n v="1271573940"/>
    <n v="1268459318"/>
    <b v="0"/>
    <x v="241"/>
    <b v="1"/>
    <s v="music/rock"/>
    <n v="135"/>
    <n v="39.82"/>
    <x v="4"/>
    <x v="11"/>
    <x v="824"/>
    <d v="2010-04-18T06:59:00"/>
  </r>
  <r>
    <x v="825"/>
    <x v="825"/>
    <x v="824"/>
    <n v="12500"/>
    <n v="12554"/>
    <x v="0"/>
    <s v="US"/>
    <s v="USD"/>
    <n v="1351495284"/>
    <n v="1349335284"/>
    <b v="0"/>
    <x v="221"/>
    <b v="1"/>
    <s v="music/rock"/>
    <n v="101"/>
    <n v="126.81"/>
    <x v="4"/>
    <x v="11"/>
    <x v="825"/>
    <d v="2012-10-29T07:21:24"/>
  </r>
  <r>
    <x v="826"/>
    <x v="826"/>
    <x v="825"/>
    <n v="5500"/>
    <n v="5580"/>
    <x v="0"/>
    <s v="US"/>
    <s v="USD"/>
    <n v="1332719730"/>
    <n v="1330908930"/>
    <b v="0"/>
    <x v="72"/>
    <b v="1"/>
    <s v="music/rock"/>
    <n v="102"/>
    <n v="113.88"/>
    <x v="4"/>
    <x v="11"/>
    <x v="826"/>
    <d v="2012-03-25T23:55:30"/>
  </r>
  <r>
    <x v="827"/>
    <x v="827"/>
    <x v="826"/>
    <n v="300"/>
    <n v="310"/>
    <x v="0"/>
    <s v="US"/>
    <s v="USD"/>
    <n v="1329248940"/>
    <n v="1326972107"/>
    <b v="0"/>
    <x v="202"/>
    <b v="1"/>
    <s v="music/rock"/>
    <n v="104"/>
    <n v="28.18"/>
    <x v="4"/>
    <x v="11"/>
    <x v="827"/>
    <d v="2012-02-14T19:49:00"/>
  </r>
  <r>
    <x v="828"/>
    <x v="828"/>
    <x v="827"/>
    <n v="1300"/>
    <n v="1391"/>
    <x v="0"/>
    <s v="US"/>
    <s v="USD"/>
    <n v="1340641440"/>
    <n v="1339549982"/>
    <b v="0"/>
    <x v="44"/>
    <b v="1"/>
    <s v="music/rock"/>
    <n v="107"/>
    <n v="36.61"/>
    <x v="4"/>
    <x v="11"/>
    <x v="828"/>
    <d v="2012-06-25T16:24:00"/>
  </r>
  <r>
    <x v="829"/>
    <x v="829"/>
    <x v="828"/>
    <n v="500"/>
    <n v="520"/>
    <x v="0"/>
    <s v="GB"/>
    <s v="GBP"/>
    <n v="1468437240"/>
    <n v="1463253240"/>
    <b v="0"/>
    <x v="38"/>
    <b v="1"/>
    <s v="music/rock"/>
    <n v="104"/>
    <n v="32.5"/>
    <x v="4"/>
    <x v="11"/>
    <x v="829"/>
    <d v="2016-07-13T19:14:00"/>
  </r>
  <r>
    <x v="830"/>
    <x v="830"/>
    <x v="829"/>
    <n v="1800"/>
    <n v="1941"/>
    <x v="0"/>
    <s v="US"/>
    <s v="USD"/>
    <n v="1363952225"/>
    <n v="1361363825"/>
    <b v="0"/>
    <x v="58"/>
    <b v="1"/>
    <s v="music/rock"/>
    <n v="108"/>
    <n v="60.66"/>
    <x v="4"/>
    <x v="11"/>
    <x v="830"/>
    <d v="2013-03-22T11:37:05"/>
  </r>
  <r>
    <x v="831"/>
    <x v="831"/>
    <x v="830"/>
    <n v="1500"/>
    <n v="3500"/>
    <x v="0"/>
    <s v="US"/>
    <s v="USD"/>
    <n v="1335540694"/>
    <n v="1332948694"/>
    <b v="0"/>
    <x v="9"/>
    <b v="1"/>
    <s v="music/rock"/>
    <n v="234"/>
    <n v="175"/>
    <x v="4"/>
    <x v="11"/>
    <x v="831"/>
    <d v="2012-04-27T15:31:34"/>
  </r>
  <r>
    <x v="832"/>
    <x v="832"/>
    <x v="831"/>
    <n v="15000"/>
    <n v="15091.06"/>
    <x v="0"/>
    <s v="US"/>
    <s v="USD"/>
    <n v="1327133580"/>
    <n v="1321978335"/>
    <b v="0"/>
    <x v="243"/>
    <b v="1"/>
    <s v="music/rock"/>
    <n v="101"/>
    <n v="97.99"/>
    <x v="4"/>
    <x v="11"/>
    <x v="832"/>
    <d v="2012-01-21T08:13:00"/>
  </r>
  <r>
    <x v="833"/>
    <x v="833"/>
    <x v="832"/>
    <n v="6000"/>
    <n v="6100"/>
    <x v="0"/>
    <s v="US"/>
    <s v="USD"/>
    <n v="1397941475"/>
    <n v="1395349475"/>
    <b v="0"/>
    <x v="14"/>
    <b v="1"/>
    <s v="music/rock"/>
    <n v="102"/>
    <n v="148.78"/>
    <x v="4"/>
    <x v="11"/>
    <x v="833"/>
    <d v="2014-04-19T21:04:35"/>
  </r>
  <r>
    <x v="834"/>
    <x v="834"/>
    <x v="833"/>
    <n v="5500"/>
    <n v="7206"/>
    <x v="0"/>
    <s v="US"/>
    <s v="USD"/>
    <n v="1372651140"/>
    <n v="1369770292"/>
    <b v="0"/>
    <x v="11"/>
    <b v="1"/>
    <s v="music/rock"/>
    <n v="132"/>
    <n v="96.08"/>
    <x v="4"/>
    <x v="11"/>
    <x v="834"/>
    <d v="2013-07-01T03:59:00"/>
  </r>
  <r>
    <x v="835"/>
    <x v="835"/>
    <x v="834"/>
    <n v="2000"/>
    <n v="2345"/>
    <x v="0"/>
    <s v="US"/>
    <s v="USD"/>
    <n v="1337396400"/>
    <n v="1333709958"/>
    <b v="0"/>
    <x v="244"/>
    <b v="1"/>
    <s v="music/rock"/>
    <n v="118"/>
    <n v="58.63"/>
    <x v="4"/>
    <x v="11"/>
    <x v="835"/>
    <d v="2012-05-19T03:00:00"/>
  </r>
  <r>
    <x v="836"/>
    <x v="836"/>
    <x v="835"/>
    <n v="5000"/>
    <n v="5046.5200000000004"/>
    <x v="0"/>
    <s v="US"/>
    <s v="USD"/>
    <n v="1381108918"/>
    <n v="1378516918"/>
    <b v="0"/>
    <x v="67"/>
    <b v="1"/>
    <s v="music/rock"/>
    <n v="101"/>
    <n v="109.71"/>
    <x v="4"/>
    <x v="11"/>
    <x v="836"/>
    <d v="2013-10-07T01:21:58"/>
  </r>
  <r>
    <x v="837"/>
    <x v="837"/>
    <x v="836"/>
    <n v="2500"/>
    <n v="3045"/>
    <x v="0"/>
    <s v="US"/>
    <s v="USD"/>
    <n v="1398988662"/>
    <n v="1396396662"/>
    <b v="0"/>
    <x v="95"/>
    <b v="1"/>
    <s v="music/rock"/>
    <n v="122"/>
    <n v="49.11"/>
    <x v="4"/>
    <x v="11"/>
    <x v="837"/>
    <d v="2014-05-01T23:57:42"/>
  </r>
  <r>
    <x v="838"/>
    <x v="838"/>
    <x v="837"/>
    <n v="2000"/>
    <n v="2908"/>
    <x v="0"/>
    <s v="US"/>
    <s v="USD"/>
    <n v="1326835985"/>
    <n v="1324243985"/>
    <b v="0"/>
    <x v="42"/>
    <b v="1"/>
    <s v="music/rock"/>
    <n v="146"/>
    <n v="47.67"/>
    <x v="4"/>
    <x v="11"/>
    <x v="838"/>
    <d v="2012-01-17T21:33:05"/>
  </r>
  <r>
    <x v="839"/>
    <x v="839"/>
    <x v="838"/>
    <n v="5000"/>
    <n v="5830.83"/>
    <x v="0"/>
    <s v="US"/>
    <s v="USD"/>
    <n v="1348337956"/>
    <n v="1345745956"/>
    <b v="0"/>
    <x v="93"/>
    <b v="1"/>
    <s v="music/rock"/>
    <n v="117"/>
    <n v="60.74"/>
    <x v="4"/>
    <x v="11"/>
    <x v="839"/>
    <d v="2012-09-22T18:19:16"/>
  </r>
  <r>
    <x v="840"/>
    <x v="840"/>
    <x v="839"/>
    <n v="10000"/>
    <n v="12041.66"/>
    <x v="0"/>
    <s v="US"/>
    <s v="USD"/>
    <n v="1474694787"/>
    <n v="1472102787"/>
    <b v="0"/>
    <x v="245"/>
    <b v="1"/>
    <s v="music/metal"/>
    <n v="121"/>
    <n v="63.38"/>
    <x v="4"/>
    <x v="12"/>
    <x v="840"/>
    <d v="2016-09-24T05:26:27"/>
  </r>
  <r>
    <x v="841"/>
    <x v="841"/>
    <x v="840"/>
    <n v="5000"/>
    <n v="5066"/>
    <x v="0"/>
    <s v="US"/>
    <s v="USD"/>
    <n v="1415653663"/>
    <n v="1413058063"/>
    <b v="1"/>
    <x v="225"/>
    <b v="1"/>
    <s v="music/metal"/>
    <n v="102"/>
    <n v="53.89"/>
    <x v="4"/>
    <x v="12"/>
    <x v="841"/>
    <d v="2014-11-10T21:07:43"/>
  </r>
  <r>
    <x v="842"/>
    <x v="842"/>
    <x v="841"/>
    <n v="2500"/>
    <n v="2608"/>
    <x v="0"/>
    <s v="CA"/>
    <s v="CAD"/>
    <n v="1381723140"/>
    <n v="1378735983"/>
    <b v="1"/>
    <x v="70"/>
    <b v="1"/>
    <s v="music/metal"/>
    <n v="105"/>
    <n v="66.87"/>
    <x v="4"/>
    <x v="12"/>
    <x v="842"/>
    <d v="2013-10-14T03:59:00"/>
  </r>
  <r>
    <x v="843"/>
    <x v="843"/>
    <x v="842"/>
    <n v="3000"/>
    <n v="8014"/>
    <x v="0"/>
    <s v="US"/>
    <s v="USD"/>
    <n v="1481184000"/>
    <n v="1479708680"/>
    <b v="0"/>
    <x v="246"/>
    <b v="1"/>
    <s v="music/metal"/>
    <n v="268"/>
    <n v="63.1"/>
    <x v="4"/>
    <x v="12"/>
    <x v="843"/>
    <d v="2016-12-08T08:00:00"/>
  </r>
  <r>
    <x v="844"/>
    <x v="844"/>
    <x v="843"/>
    <n v="3000"/>
    <n v="5824"/>
    <x v="0"/>
    <s v="US"/>
    <s v="USD"/>
    <n v="1414817940"/>
    <n v="1411489552"/>
    <b v="1"/>
    <x v="180"/>
    <b v="1"/>
    <s v="music/metal"/>
    <n v="195"/>
    <n v="36.630000000000003"/>
    <x v="4"/>
    <x v="12"/>
    <x v="844"/>
    <d v="2014-11-01T04:59:00"/>
  </r>
  <r>
    <x v="845"/>
    <x v="845"/>
    <x v="844"/>
    <n v="5000"/>
    <n v="6019.01"/>
    <x v="0"/>
    <s v="US"/>
    <s v="USD"/>
    <n v="1473047940"/>
    <n v="1469595396"/>
    <b v="0"/>
    <x v="247"/>
    <b v="1"/>
    <s v="music/metal"/>
    <n v="121"/>
    <n v="34.01"/>
    <x v="4"/>
    <x v="12"/>
    <x v="845"/>
    <d v="2016-09-05T03:59:00"/>
  </r>
  <r>
    <x v="846"/>
    <x v="846"/>
    <x v="845"/>
    <n v="1100"/>
    <n v="1342.01"/>
    <x v="0"/>
    <s v="GB"/>
    <s v="GBP"/>
    <n v="1394460000"/>
    <n v="1393233855"/>
    <b v="0"/>
    <x v="5"/>
    <b v="1"/>
    <s v="music/metal"/>
    <n v="123"/>
    <n v="28.55"/>
    <x v="4"/>
    <x v="12"/>
    <x v="846"/>
    <d v="2014-03-10T14:00:00"/>
  </r>
  <r>
    <x v="847"/>
    <x v="847"/>
    <x v="846"/>
    <n v="10"/>
    <n v="10"/>
    <x v="0"/>
    <s v="US"/>
    <s v="USD"/>
    <n v="1436555376"/>
    <n v="1433963376"/>
    <b v="0"/>
    <x v="29"/>
    <b v="1"/>
    <s v="music/metal"/>
    <n v="100"/>
    <n v="10"/>
    <x v="4"/>
    <x v="12"/>
    <x v="847"/>
    <d v="2015-07-10T19:09:36"/>
  </r>
  <r>
    <x v="848"/>
    <x v="848"/>
    <x v="847"/>
    <n v="300"/>
    <n v="300"/>
    <x v="0"/>
    <s v="US"/>
    <s v="USD"/>
    <n v="1429038033"/>
    <n v="1426446033"/>
    <b v="0"/>
    <x v="38"/>
    <b v="1"/>
    <s v="music/metal"/>
    <n v="100"/>
    <n v="18.75"/>
    <x v="4"/>
    <x v="12"/>
    <x v="848"/>
    <d v="2015-04-14T19:00:33"/>
  </r>
  <r>
    <x v="849"/>
    <x v="849"/>
    <x v="848"/>
    <n v="4000"/>
    <n v="4796"/>
    <x v="0"/>
    <s v="US"/>
    <s v="USD"/>
    <n v="1426473264"/>
    <n v="1424057664"/>
    <b v="0"/>
    <x v="248"/>
    <b v="1"/>
    <s v="music/metal"/>
    <n v="120"/>
    <n v="41.7"/>
    <x v="4"/>
    <x v="12"/>
    <x v="849"/>
    <d v="2015-03-16T02:34:24"/>
  </r>
  <r>
    <x v="850"/>
    <x v="850"/>
    <x v="849"/>
    <n v="4000"/>
    <n v="6207"/>
    <x v="0"/>
    <s v="US"/>
    <s v="USD"/>
    <n v="1461560340"/>
    <n v="1458762717"/>
    <b v="0"/>
    <x v="182"/>
    <b v="1"/>
    <s v="music/metal"/>
    <n v="156"/>
    <n v="46.67"/>
    <x v="4"/>
    <x v="12"/>
    <x v="850"/>
    <d v="2016-04-25T04:59:00"/>
  </r>
  <r>
    <x v="851"/>
    <x v="851"/>
    <x v="850"/>
    <n v="2000"/>
    <n v="2609"/>
    <x v="0"/>
    <s v="FR"/>
    <s v="EUR"/>
    <n v="1469994300"/>
    <n v="1464815253"/>
    <b v="0"/>
    <x v="16"/>
    <b v="1"/>
    <s v="music/metal"/>
    <n v="131"/>
    <n v="37.270000000000003"/>
    <x v="4"/>
    <x v="12"/>
    <x v="851"/>
    <d v="2016-07-31T19:45:00"/>
  </r>
  <r>
    <x v="852"/>
    <x v="852"/>
    <x v="851"/>
    <n v="3500"/>
    <n v="3674"/>
    <x v="0"/>
    <s v="US"/>
    <s v="USD"/>
    <n v="1477342800"/>
    <n v="1476386395"/>
    <b v="0"/>
    <x v="95"/>
    <b v="1"/>
    <s v="music/metal"/>
    <n v="105"/>
    <n v="59.26"/>
    <x v="4"/>
    <x v="12"/>
    <x v="852"/>
    <d v="2016-10-24T21:00:00"/>
  </r>
  <r>
    <x v="853"/>
    <x v="853"/>
    <x v="852"/>
    <n v="300"/>
    <n v="300"/>
    <x v="0"/>
    <s v="US"/>
    <s v="USD"/>
    <n v="1424116709"/>
    <n v="1421524709"/>
    <b v="0"/>
    <x v="73"/>
    <b v="1"/>
    <s v="music/metal"/>
    <n v="100"/>
    <n v="30"/>
    <x v="4"/>
    <x v="12"/>
    <x v="853"/>
    <d v="2015-02-16T19:58:29"/>
  </r>
  <r>
    <x v="854"/>
    <x v="854"/>
    <x v="853"/>
    <n v="27800"/>
    <n v="32865.300000000003"/>
    <x v="0"/>
    <s v="US"/>
    <s v="USD"/>
    <n v="1482901546"/>
    <n v="1480309546"/>
    <b v="0"/>
    <x v="249"/>
    <b v="1"/>
    <s v="music/metal"/>
    <n v="119"/>
    <n v="65.86"/>
    <x v="4"/>
    <x v="12"/>
    <x v="854"/>
    <d v="2016-12-28T05:05:46"/>
  </r>
  <r>
    <x v="855"/>
    <x v="855"/>
    <x v="854"/>
    <n v="1450"/>
    <n v="1500"/>
    <x v="0"/>
    <s v="US"/>
    <s v="USD"/>
    <n v="1469329217"/>
    <n v="1466737217"/>
    <b v="0"/>
    <x v="5"/>
    <b v="1"/>
    <s v="music/metal"/>
    <n v="104"/>
    <n v="31.91"/>
    <x v="4"/>
    <x v="12"/>
    <x v="855"/>
    <d v="2016-07-24T03:00:17"/>
  </r>
  <r>
    <x v="856"/>
    <x v="856"/>
    <x v="855"/>
    <n v="250"/>
    <n v="545"/>
    <x v="0"/>
    <s v="DE"/>
    <s v="EUR"/>
    <n v="1477422000"/>
    <n v="1472282956"/>
    <b v="0"/>
    <x v="33"/>
    <b v="1"/>
    <s v="music/metal"/>
    <n v="218"/>
    <n v="19.46"/>
    <x v="4"/>
    <x v="12"/>
    <x v="856"/>
    <d v="2016-10-25T19:00:00"/>
  </r>
  <r>
    <x v="857"/>
    <x v="857"/>
    <x v="856"/>
    <n v="1200"/>
    <n v="1200"/>
    <x v="0"/>
    <s v="ES"/>
    <s v="EUR"/>
    <n v="1448463431"/>
    <n v="1444831031"/>
    <b v="0"/>
    <x v="54"/>
    <b v="1"/>
    <s v="music/metal"/>
    <n v="100"/>
    <n v="50"/>
    <x v="4"/>
    <x v="12"/>
    <x v="857"/>
    <d v="2015-11-25T14:57:11"/>
  </r>
  <r>
    <x v="858"/>
    <x v="858"/>
    <x v="857"/>
    <n v="1200"/>
    <n v="1728.07"/>
    <x v="0"/>
    <s v="GB"/>
    <s v="GBP"/>
    <n v="1429138740"/>
    <n v="1426528418"/>
    <b v="0"/>
    <x v="88"/>
    <b v="1"/>
    <s v="music/metal"/>
    <n v="145"/>
    <n v="22.74"/>
    <x v="4"/>
    <x v="12"/>
    <x v="858"/>
    <d v="2015-04-15T22:59:00"/>
  </r>
  <r>
    <x v="859"/>
    <x v="859"/>
    <x v="858"/>
    <n v="4000"/>
    <n v="4187"/>
    <x v="0"/>
    <s v="US"/>
    <s v="USD"/>
    <n v="1433376000"/>
    <n v="1430768468"/>
    <b v="0"/>
    <x v="15"/>
    <b v="1"/>
    <s v="music/metal"/>
    <n v="105"/>
    <n v="42.72"/>
    <x v="4"/>
    <x v="12"/>
    <x v="859"/>
    <d v="2015-06-04T00:00:00"/>
  </r>
  <r>
    <x v="860"/>
    <x v="860"/>
    <x v="859"/>
    <n v="14000"/>
    <n v="2540"/>
    <x v="2"/>
    <s v="US"/>
    <s v="USD"/>
    <n v="1385123713"/>
    <n v="1382528113"/>
    <b v="0"/>
    <x v="53"/>
    <b v="0"/>
    <s v="music/jazz"/>
    <n v="19"/>
    <n v="52.92"/>
    <x v="4"/>
    <x v="13"/>
    <x v="860"/>
    <d v="2013-11-22T12:35:13"/>
  </r>
  <r>
    <x v="861"/>
    <x v="861"/>
    <x v="860"/>
    <n v="4500"/>
    <n v="101"/>
    <x v="2"/>
    <s v="US"/>
    <s v="USD"/>
    <n v="1474067404"/>
    <n v="1471475404"/>
    <b v="0"/>
    <x v="84"/>
    <b v="0"/>
    <s v="music/jazz"/>
    <n v="3"/>
    <n v="50.5"/>
    <x v="4"/>
    <x v="13"/>
    <x v="861"/>
    <d v="2016-09-16T23:10:04"/>
  </r>
  <r>
    <x v="862"/>
    <x v="862"/>
    <x v="861"/>
    <n v="50000"/>
    <n v="170"/>
    <x v="2"/>
    <s v="GB"/>
    <s v="GBP"/>
    <n v="1384179548"/>
    <n v="1381583948"/>
    <b v="0"/>
    <x v="80"/>
    <b v="0"/>
    <s v="music/jazz"/>
    <n v="1"/>
    <n v="42.5"/>
    <x v="4"/>
    <x v="13"/>
    <x v="862"/>
    <d v="2013-11-11T14:19:08"/>
  </r>
  <r>
    <x v="863"/>
    <x v="863"/>
    <x v="862"/>
    <n v="2000"/>
    <n v="90"/>
    <x v="2"/>
    <s v="US"/>
    <s v="USD"/>
    <n v="1329014966"/>
    <n v="1326422966"/>
    <b v="0"/>
    <x v="81"/>
    <b v="0"/>
    <s v="music/jazz"/>
    <n v="5"/>
    <n v="18"/>
    <x v="4"/>
    <x v="13"/>
    <x v="863"/>
    <d v="2012-02-12T02:49:26"/>
  </r>
  <r>
    <x v="864"/>
    <x v="864"/>
    <x v="863"/>
    <n v="6500"/>
    <n v="2700"/>
    <x v="2"/>
    <s v="US"/>
    <s v="USD"/>
    <n v="1381917540"/>
    <n v="1379990038"/>
    <b v="0"/>
    <x v="1"/>
    <b v="0"/>
    <s v="music/jazz"/>
    <n v="42"/>
    <n v="34.18"/>
    <x v="4"/>
    <x v="13"/>
    <x v="864"/>
    <d v="2013-10-16T09:59:00"/>
  </r>
  <r>
    <x v="865"/>
    <x v="865"/>
    <x v="864"/>
    <n v="2200"/>
    <n v="45"/>
    <x v="2"/>
    <s v="US"/>
    <s v="USD"/>
    <n v="1358361197"/>
    <n v="1353177197"/>
    <b v="0"/>
    <x v="84"/>
    <b v="0"/>
    <s v="music/jazz"/>
    <n v="3"/>
    <n v="22.5"/>
    <x v="4"/>
    <x v="13"/>
    <x v="865"/>
    <d v="2013-01-16T18:33:17"/>
  </r>
  <r>
    <x v="866"/>
    <x v="866"/>
    <x v="865"/>
    <n v="3500"/>
    <n v="640"/>
    <x v="2"/>
    <s v="US"/>
    <s v="USD"/>
    <n v="1425136200"/>
    <n v="1421853518"/>
    <b v="0"/>
    <x v="202"/>
    <b v="0"/>
    <s v="music/jazz"/>
    <n v="19"/>
    <n v="58.18"/>
    <x v="4"/>
    <x v="13"/>
    <x v="866"/>
    <d v="2015-02-28T15:10:00"/>
  </r>
  <r>
    <x v="867"/>
    <x v="867"/>
    <x v="866"/>
    <n v="5000"/>
    <n v="1201"/>
    <x v="2"/>
    <s v="US"/>
    <s v="USD"/>
    <n v="1259643540"/>
    <n v="1254450706"/>
    <b v="0"/>
    <x v="202"/>
    <b v="0"/>
    <s v="music/jazz"/>
    <n v="25"/>
    <n v="109.18"/>
    <x v="4"/>
    <x v="13"/>
    <x v="867"/>
    <d v="2009-12-01T04:59:00"/>
  </r>
  <r>
    <x v="868"/>
    <x v="868"/>
    <x v="867"/>
    <n v="45000"/>
    <n v="50"/>
    <x v="2"/>
    <s v="US"/>
    <s v="USD"/>
    <n v="1389055198"/>
    <n v="1386463198"/>
    <b v="0"/>
    <x v="29"/>
    <b v="0"/>
    <s v="music/jazz"/>
    <n v="1"/>
    <n v="50"/>
    <x v="4"/>
    <x v="13"/>
    <x v="868"/>
    <d v="2014-01-07T00:39:58"/>
  </r>
  <r>
    <x v="869"/>
    <x v="869"/>
    <x v="868"/>
    <n v="8800"/>
    <n v="1040"/>
    <x v="2"/>
    <s v="US"/>
    <s v="USD"/>
    <n v="1365448657"/>
    <n v="1362860257"/>
    <b v="0"/>
    <x v="83"/>
    <b v="0"/>
    <s v="music/jazz"/>
    <n v="12"/>
    <n v="346.67"/>
    <x v="4"/>
    <x v="13"/>
    <x v="869"/>
    <d v="2013-04-08T19:17:37"/>
  </r>
  <r>
    <x v="870"/>
    <x v="870"/>
    <x v="869"/>
    <n v="20000"/>
    <n v="62"/>
    <x v="2"/>
    <s v="GB"/>
    <s v="GBP"/>
    <n v="1377995523"/>
    <n v="1375403523"/>
    <b v="0"/>
    <x v="81"/>
    <b v="0"/>
    <s v="music/jazz"/>
    <n v="1"/>
    <n v="12.4"/>
    <x v="4"/>
    <x v="13"/>
    <x v="870"/>
    <d v="2013-09-01T00:32:03"/>
  </r>
  <r>
    <x v="871"/>
    <x v="871"/>
    <x v="870"/>
    <n v="6000"/>
    <n v="325"/>
    <x v="2"/>
    <s v="US"/>
    <s v="USD"/>
    <n v="1385735295"/>
    <n v="1383139695"/>
    <b v="0"/>
    <x v="8"/>
    <b v="0"/>
    <s v="music/jazz"/>
    <n v="6"/>
    <n v="27.08"/>
    <x v="4"/>
    <x v="13"/>
    <x v="871"/>
    <d v="2013-11-29T14:28:15"/>
  </r>
  <r>
    <x v="872"/>
    <x v="872"/>
    <x v="871"/>
    <n v="8000"/>
    <n v="65"/>
    <x v="2"/>
    <s v="US"/>
    <s v="USD"/>
    <n v="1299786527"/>
    <n v="1295898527"/>
    <b v="0"/>
    <x v="84"/>
    <b v="0"/>
    <s v="music/jazz"/>
    <n v="1"/>
    <n v="32.5"/>
    <x v="4"/>
    <x v="13"/>
    <x v="872"/>
    <d v="2011-03-10T19:48:47"/>
  </r>
  <r>
    <x v="873"/>
    <x v="873"/>
    <x v="872"/>
    <n v="3500"/>
    <n v="45"/>
    <x v="2"/>
    <s v="US"/>
    <s v="USD"/>
    <n v="1352610040"/>
    <n v="1349150440"/>
    <b v="0"/>
    <x v="81"/>
    <b v="0"/>
    <s v="music/jazz"/>
    <n v="2"/>
    <n v="9"/>
    <x v="4"/>
    <x v="13"/>
    <x v="873"/>
    <d v="2012-11-11T05:00:40"/>
  </r>
  <r>
    <x v="874"/>
    <x v="874"/>
    <x v="873"/>
    <n v="3000"/>
    <n v="730"/>
    <x v="2"/>
    <s v="US"/>
    <s v="USD"/>
    <n v="1367676034"/>
    <n v="1365084034"/>
    <b v="0"/>
    <x v="64"/>
    <b v="0"/>
    <s v="music/jazz"/>
    <n v="25"/>
    <n v="34.76"/>
    <x v="4"/>
    <x v="13"/>
    <x v="874"/>
    <d v="2013-05-04T14:00:34"/>
  </r>
  <r>
    <x v="875"/>
    <x v="875"/>
    <x v="874"/>
    <n v="5000"/>
    <n v="0"/>
    <x v="2"/>
    <s v="US"/>
    <s v="USD"/>
    <n v="1442856131"/>
    <n v="1441128131"/>
    <b v="0"/>
    <x v="78"/>
    <b v="0"/>
    <s v="music/jazz"/>
    <n v="0"/>
    <e v="#DIV/0!"/>
    <x v="4"/>
    <x v="13"/>
    <x v="875"/>
    <d v="2015-09-21T17:22:11"/>
  </r>
  <r>
    <x v="876"/>
    <x v="876"/>
    <x v="875"/>
    <n v="3152"/>
    <n v="1286"/>
    <x v="2"/>
    <s v="GB"/>
    <s v="GBP"/>
    <n v="1359978927"/>
    <n v="1357127727"/>
    <b v="0"/>
    <x v="43"/>
    <b v="0"/>
    <s v="music/jazz"/>
    <n v="41"/>
    <n v="28.58"/>
    <x v="4"/>
    <x v="13"/>
    <x v="876"/>
    <d v="2013-02-04T11:55:27"/>
  </r>
  <r>
    <x v="877"/>
    <x v="877"/>
    <x v="876"/>
    <n v="2000"/>
    <n v="1351"/>
    <x v="2"/>
    <s v="US"/>
    <s v="USD"/>
    <n v="1387479360"/>
    <n v="1384887360"/>
    <b v="0"/>
    <x v="60"/>
    <b v="0"/>
    <s v="music/jazz"/>
    <n v="68"/>
    <n v="46.59"/>
    <x v="4"/>
    <x v="13"/>
    <x v="877"/>
    <d v="2013-12-19T18:56:00"/>
  </r>
  <r>
    <x v="878"/>
    <x v="878"/>
    <x v="877"/>
    <n v="5000"/>
    <n v="65"/>
    <x v="2"/>
    <s v="US"/>
    <s v="USD"/>
    <n v="1293082524"/>
    <n v="1290490524"/>
    <b v="0"/>
    <x v="84"/>
    <b v="0"/>
    <s v="music/jazz"/>
    <n v="2"/>
    <n v="32.5"/>
    <x v="4"/>
    <x v="13"/>
    <x v="878"/>
    <d v="2010-12-23T05:35:24"/>
  </r>
  <r>
    <x v="879"/>
    <x v="879"/>
    <x v="878"/>
    <n v="2100"/>
    <n v="644"/>
    <x v="2"/>
    <s v="US"/>
    <s v="USD"/>
    <n v="1338321305"/>
    <n v="1336506905"/>
    <b v="0"/>
    <x v="209"/>
    <b v="0"/>
    <s v="music/jazz"/>
    <n v="31"/>
    <n v="21.47"/>
    <x v="4"/>
    <x v="13"/>
    <x v="879"/>
    <d v="2012-05-29T19:55:05"/>
  </r>
  <r>
    <x v="880"/>
    <x v="880"/>
    <x v="879"/>
    <n v="3780"/>
    <n v="113"/>
    <x v="2"/>
    <s v="US"/>
    <s v="USD"/>
    <n v="1351582938"/>
    <n v="1348731738"/>
    <b v="0"/>
    <x v="22"/>
    <b v="0"/>
    <s v="music/indie rock"/>
    <n v="3"/>
    <n v="14.13"/>
    <x v="4"/>
    <x v="14"/>
    <x v="880"/>
    <d v="2012-10-30T07:42:18"/>
  </r>
  <r>
    <x v="881"/>
    <x v="881"/>
    <x v="880"/>
    <n v="3750"/>
    <n v="30"/>
    <x v="2"/>
    <s v="US"/>
    <s v="USD"/>
    <n v="1326520886"/>
    <n v="1322632886"/>
    <b v="0"/>
    <x v="29"/>
    <b v="0"/>
    <s v="music/indie rock"/>
    <n v="1"/>
    <n v="30"/>
    <x v="4"/>
    <x v="14"/>
    <x v="881"/>
    <d v="2012-01-14T06:01:26"/>
  </r>
  <r>
    <x v="882"/>
    <x v="882"/>
    <x v="881"/>
    <n v="1500"/>
    <n v="302"/>
    <x v="2"/>
    <s v="US"/>
    <s v="USD"/>
    <n v="1315341550"/>
    <n v="1312490350"/>
    <b v="0"/>
    <x v="25"/>
    <b v="0"/>
    <s v="music/indie rock"/>
    <n v="21"/>
    <n v="21.57"/>
    <x v="4"/>
    <x v="14"/>
    <x v="882"/>
    <d v="2011-09-06T20:39:10"/>
  </r>
  <r>
    <x v="883"/>
    <x v="883"/>
    <x v="882"/>
    <n v="5000"/>
    <n v="2001"/>
    <x v="2"/>
    <s v="US"/>
    <s v="USD"/>
    <n v="1456957635"/>
    <n v="1451773635"/>
    <b v="0"/>
    <x v="54"/>
    <b v="0"/>
    <s v="music/indie rock"/>
    <n v="41"/>
    <n v="83.38"/>
    <x v="4"/>
    <x v="14"/>
    <x v="883"/>
    <d v="2016-03-02T22:27:15"/>
  </r>
  <r>
    <x v="884"/>
    <x v="884"/>
    <x v="883"/>
    <n v="2000"/>
    <n v="20"/>
    <x v="2"/>
    <s v="US"/>
    <s v="USD"/>
    <n v="1336789860"/>
    <n v="1331666146"/>
    <b v="0"/>
    <x v="84"/>
    <b v="0"/>
    <s v="music/indie rock"/>
    <n v="1"/>
    <n v="10"/>
    <x v="4"/>
    <x v="14"/>
    <x v="884"/>
    <d v="2012-05-12T02:31:00"/>
  </r>
  <r>
    <x v="885"/>
    <x v="885"/>
    <x v="884"/>
    <n v="1000"/>
    <n v="750"/>
    <x v="2"/>
    <s v="US"/>
    <s v="USD"/>
    <n v="1483137311"/>
    <n v="1481322911"/>
    <b v="0"/>
    <x v="64"/>
    <b v="0"/>
    <s v="music/indie rock"/>
    <n v="75"/>
    <n v="35.71"/>
    <x v="4"/>
    <x v="14"/>
    <x v="885"/>
    <d v="2016-12-30T22:35:11"/>
  </r>
  <r>
    <x v="886"/>
    <x v="886"/>
    <x v="885"/>
    <n v="500"/>
    <n v="205"/>
    <x v="2"/>
    <s v="US"/>
    <s v="USD"/>
    <n v="1473972813"/>
    <n v="1471812813"/>
    <b v="0"/>
    <x v="63"/>
    <b v="0"/>
    <s v="music/indie rock"/>
    <n v="41"/>
    <n v="29.29"/>
    <x v="4"/>
    <x v="14"/>
    <x v="886"/>
    <d v="2016-09-15T20:53:33"/>
  </r>
  <r>
    <x v="887"/>
    <x v="887"/>
    <x v="886"/>
    <n v="1000"/>
    <n v="0"/>
    <x v="2"/>
    <s v="US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x v="888"/>
    <x v="888"/>
    <x v="887"/>
    <n v="1000"/>
    <n v="72"/>
    <x v="2"/>
    <s v="US"/>
    <s v="USD"/>
    <n v="1314856800"/>
    <n v="1311789885"/>
    <b v="0"/>
    <x v="80"/>
    <b v="0"/>
    <s v="music/indie rock"/>
    <n v="8"/>
    <n v="18"/>
    <x v="4"/>
    <x v="14"/>
    <x v="888"/>
    <d v="2011-09-01T06:00:00"/>
  </r>
  <r>
    <x v="889"/>
    <x v="889"/>
    <x v="888"/>
    <n v="25000"/>
    <n v="2360.3200000000002"/>
    <x v="2"/>
    <s v="US"/>
    <s v="USD"/>
    <n v="1412534943"/>
    <n v="1409942943"/>
    <b v="0"/>
    <x v="58"/>
    <b v="0"/>
    <s v="music/indie rock"/>
    <n v="10"/>
    <n v="73.760000000000005"/>
    <x v="4"/>
    <x v="14"/>
    <x v="889"/>
    <d v="2014-10-05T18:49:03"/>
  </r>
  <r>
    <x v="890"/>
    <x v="890"/>
    <x v="889"/>
    <n v="3000"/>
    <n v="125"/>
    <x v="2"/>
    <s v="US"/>
    <s v="USD"/>
    <n v="1385055979"/>
    <n v="1382460379"/>
    <b v="0"/>
    <x v="80"/>
    <b v="0"/>
    <s v="music/indie rock"/>
    <n v="5"/>
    <n v="31.25"/>
    <x v="4"/>
    <x v="14"/>
    <x v="890"/>
    <d v="2013-11-21T17:46:19"/>
  </r>
  <r>
    <x v="891"/>
    <x v="891"/>
    <x v="890"/>
    <n v="8000"/>
    <n v="260"/>
    <x v="2"/>
    <s v="US"/>
    <s v="USD"/>
    <n v="1408581930"/>
    <n v="1405989930"/>
    <b v="0"/>
    <x v="82"/>
    <b v="0"/>
    <s v="music/indie rock"/>
    <n v="4"/>
    <n v="28.89"/>
    <x v="4"/>
    <x v="14"/>
    <x v="891"/>
    <d v="2014-08-21T00:45:30"/>
  </r>
  <r>
    <x v="892"/>
    <x v="892"/>
    <x v="891"/>
    <n v="6000"/>
    <n v="2445"/>
    <x v="2"/>
    <s v="US"/>
    <s v="USD"/>
    <n v="1280635200"/>
    <n v="1273121283"/>
    <b v="0"/>
    <x v="57"/>
    <b v="0"/>
    <s v="music/indie rock"/>
    <n v="41"/>
    <n v="143.82"/>
    <x v="4"/>
    <x v="14"/>
    <x v="892"/>
    <d v="2010-08-01T04:00:00"/>
  </r>
  <r>
    <x v="893"/>
    <x v="893"/>
    <x v="892"/>
    <n v="2000"/>
    <n v="200"/>
    <x v="2"/>
    <s v="US"/>
    <s v="USD"/>
    <n v="1427920363"/>
    <n v="1425331963"/>
    <b v="0"/>
    <x v="81"/>
    <b v="0"/>
    <s v="music/indie rock"/>
    <n v="10"/>
    <n v="40"/>
    <x v="4"/>
    <x v="14"/>
    <x v="893"/>
    <d v="2015-04-01T20:32:43"/>
  </r>
  <r>
    <x v="894"/>
    <x v="894"/>
    <x v="893"/>
    <n v="20000"/>
    <n v="7834"/>
    <x v="2"/>
    <s v="US"/>
    <s v="USD"/>
    <n v="1465169610"/>
    <n v="1462577610"/>
    <b v="0"/>
    <x v="28"/>
    <b v="0"/>
    <s v="music/indie rock"/>
    <n v="40"/>
    <n v="147.81"/>
    <x v="4"/>
    <x v="14"/>
    <x v="894"/>
    <d v="2016-06-05T23:33:30"/>
  </r>
  <r>
    <x v="895"/>
    <x v="895"/>
    <x v="894"/>
    <n v="8000"/>
    <n v="195"/>
    <x v="2"/>
    <s v="US"/>
    <s v="USD"/>
    <n v="1287975829"/>
    <n v="1284087829"/>
    <b v="0"/>
    <x v="63"/>
    <b v="0"/>
    <s v="music/indie rock"/>
    <n v="3"/>
    <n v="27.86"/>
    <x v="4"/>
    <x v="14"/>
    <x v="895"/>
    <d v="2010-10-25T03:03:49"/>
  </r>
  <r>
    <x v="896"/>
    <x v="896"/>
    <x v="895"/>
    <n v="8000"/>
    <n v="3200"/>
    <x v="2"/>
    <s v="US"/>
    <s v="USD"/>
    <n v="1440734400"/>
    <n v="1438549026"/>
    <b v="0"/>
    <x v="250"/>
    <b v="0"/>
    <s v="music/indie rock"/>
    <n v="40"/>
    <n v="44.44"/>
    <x v="4"/>
    <x v="14"/>
    <x v="896"/>
    <d v="2015-08-28T04:00:00"/>
  </r>
  <r>
    <x v="897"/>
    <x v="897"/>
    <x v="896"/>
    <n v="3000"/>
    <n v="0"/>
    <x v="2"/>
    <s v="US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x v="898"/>
    <x v="898"/>
    <x v="897"/>
    <n v="2500"/>
    <n v="70"/>
    <x v="2"/>
    <s v="US"/>
    <s v="USD"/>
    <n v="1326651110"/>
    <n v="1322763110"/>
    <b v="0"/>
    <x v="84"/>
    <b v="0"/>
    <s v="music/indie rock"/>
    <n v="3"/>
    <n v="35"/>
    <x v="4"/>
    <x v="14"/>
    <x v="898"/>
    <d v="2012-01-15T18:11:50"/>
  </r>
  <r>
    <x v="899"/>
    <x v="899"/>
    <x v="898"/>
    <n v="750"/>
    <n v="280"/>
    <x v="2"/>
    <s v="US"/>
    <s v="USD"/>
    <n v="1306549362"/>
    <n v="1302661362"/>
    <b v="0"/>
    <x v="22"/>
    <b v="0"/>
    <s v="music/indie rock"/>
    <n v="38"/>
    <n v="35"/>
    <x v="4"/>
    <x v="14"/>
    <x v="899"/>
    <d v="2011-05-28T02:22:42"/>
  </r>
  <r>
    <x v="900"/>
    <x v="900"/>
    <x v="899"/>
    <n v="5000"/>
    <n v="21"/>
    <x v="2"/>
    <s v="US"/>
    <s v="USD"/>
    <n v="1459365802"/>
    <n v="1456777402"/>
    <b v="0"/>
    <x v="84"/>
    <b v="0"/>
    <s v="music/jazz"/>
    <n v="1"/>
    <n v="10.5"/>
    <x v="4"/>
    <x v="13"/>
    <x v="900"/>
    <d v="2016-03-30T19:23:22"/>
  </r>
  <r>
    <x v="901"/>
    <x v="901"/>
    <x v="900"/>
    <n v="6500"/>
    <n v="0"/>
    <x v="2"/>
    <s v="US"/>
    <s v="USD"/>
    <n v="1276024260"/>
    <n v="1272050914"/>
    <b v="0"/>
    <x v="78"/>
    <b v="0"/>
    <s v="music/jazz"/>
    <n v="0"/>
    <e v="#DIV/0!"/>
    <x v="4"/>
    <x v="13"/>
    <x v="901"/>
    <d v="2010-06-08T19:11:00"/>
  </r>
  <r>
    <x v="902"/>
    <x v="902"/>
    <x v="901"/>
    <n v="30000"/>
    <n v="90"/>
    <x v="2"/>
    <s v="US"/>
    <s v="USD"/>
    <n v="1409412600"/>
    <n v="1404947422"/>
    <b v="0"/>
    <x v="83"/>
    <b v="0"/>
    <s v="music/jazz"/>
    <n v="1"/>
    <n v="30"/>
    <x v="4"/>
    <x v="13"/>
    <x v="902"/>
    <d v="2014-08-30T15:30:00"/>
  </r>
  <r>
    <x v="903"/>
    <x v="903"/>
    <x v="902"/>
    <n v="5000"/>
    <n v="160"/>
    <x v="2"/>
    <s v="US"/>
    <s v="USD"/>
    <n v="1348367100"/>
    <n v="1346180780"/>
    <b v="0"/>
    <x v="80"/>
    <b v="0"/>
    <s v="music/jazz"/>
    <n v="4"/>
    <n v="40"/>
    <x v="4"/>
    <x v="13"/>
    <x v="903"/>
    <d v="2012-09-23T02:25:00"/>
  </r>
  <r>
    <x v="904"/>
    <x v="904"/>
    <x v="903"/>
    <n v="50000"/>
    <n v="151"/>
    <x v="2"/>
    <s v="US"/>
    <s v="USD"/>
    <n v="1451786137"/>
    <n v="1449194137"/>
    <b v="0"/>
    <x v="83"/>
    <b v="0"/>
    <s v="music/jazz"/>
    <n v="1"/>
    <n v="50.33"/>
    <x v="4"/>
    <x v="13"/>
    <x v="904"/>
    <d v="2016-01-03T01:55:37"/>
  </r>
  <r>
    <x v="905"/>
    <x v="905"/>
    <x v="904"/>
    <n v="6500"/>
    <n v="196"/>
    <x v="2"/>
    <s v="US"/>
    <s v="USD"/>
    <n v="1295847926"/>
    <n v="1290663926"/>
    <b v="0"/>
    <x v="79"/>
    <b v="0"/>
    <s v="music/jazz"/>
    <n v="4"/>
    <n v="32.67"/>
    <x v="4"/>
    <x v="13"/>
    <x v="905"/>
    <d v="2011-01-24T05:45:26"/>
  </r>
  <r>
    <x v="906"/>
    <x v="906"/>
    <x v="905"/>
    <n v="15000"/>
    <n v="0"/>
    <x v="2"/>
    <s v="US"/>
    <s v="USD"/>
    <n v="1394681590"/>
    <n v="1392093190"/>
    <b v="0"/>
    <x v="78"/>
    <b v="0"/>
    <s v="music/jazz"/>
    <n v="0"/>
    <e v="#DIV/0!"/>
    <x v="4"/>
    <x v="13"/>
    <x v="906"/>
    <d v="2014-03-13T03:33:10"/>
  </r>
  <r>
    <x v="907"/>
    <x v="907"/>
    <x v="906"/>
    <n v="2900"/>
    <n v="0"/>
    <x v="2"/>
    <s v="US"/>
    <s v="USD"/>
    <n v="1315715823"/>
    <n v="1313123823"/>
    <b v="0"/>
    <x v="78"/>
    <b v="0"/>
    <s v="music/jazz"/>
    <n v="0"/>
    <e v="#DIV/0!"/>
    <x v="4"/>
    <x v="13"/>
    <x v="907"/>
    <d v="2011-09-11T04:37:03"/>
  </r>
  <r>
    <x v="908"/>
    <x v="908"/>
    <x v="907"/>
    <n v="2500"/>
    <n v="0"/>
    <x v="2"/>
    <s v="US"/>
    <s v="USD"/>
    <n v="1280206740"/>
    <n v="1276283655"/>
    <b v="0"/>
    <x v="78"/>
    <b v="0"/>
    <s v="music/jazz"/>
    <n v="0"/>
    <e v="#DIV/0!"/>
    <x v="4"/>
    <x v="13"/>
    <x v="908"/>
    <d v="2010-07-27T04:59:00"/>
  </r>
  <r>
    <x v="909"/>
    <x v="909"/>
    <x v="908"/>
    <n v="16000"/>
    <n v="520"/>
    <x v="2"/>
    <s v="US"/>
    <s v="USD"/>
    <n v="1343016000"/>
    <n v="1340296440"/>
    <b v="0"/>
    <x v="22"/>
    <b v="0"/>
    <s v="music/jazz"/>
    <n v="4"/>
    <n v="65"/>
    <x v="4"/>
    <x v="13"/>
    <x v="909"/>
    <d v="2012-07-23T04:00:00"/>
  </r>
  <r>
    <x v="910"/>
    <x v="910"/>
    <x v="909"/>
    <n v="550"/>
    <n v="123"/>
    <x v="2"/>
    <s v="GB"/>
    <s v="GBP"/>
    <n v="1488546319"/>
    <n v="1483362319"/>
    <b v="0"/>
    <x v="81"/>
    <b v="0"/>
    <s v="music/jazz"/>
    <n v="23"/>
    <n v="24.6"/>
    <x v="4"/>
    <x v="13"/>
    <x v="910"/>
    <d v="2017-03-03T13:05:19"/>
  </r>
  <r>
    <x v="911"/>
    <x v="911"/>
    <x v="910"/>
    <n v="100000"/>
    <n v="0"/>
    <x v="2"/>
    <s v="US"/>
    <s v="USD"/>
    <n v="1390522045"/>
    <n v="1388707645"/>
    <b v="0"/>
    <x v="78"/>
    <b v="0"/>
    <s v="music/jazz"/>
    <n v="0"/>
    <e v="#DIV/0!"/>
    <x v="4"/>
    <x v="13"/>
    <x v="911"/>
    <d v="2014-01-24T00:07:25"/>
  </r>
  <r>
    <x v="912"/>
    <x v="912"/>
    <x v="911"/>
    <n v="3500"/>
    <n v="30"/>
    <x v="2"/>
    <s v="US"/>
    <s v="USD"/>
    <n v="1355197047"/>
    <n v="1350009447"/>
    <b v="0"/>
    <x v="84"/>
    <b v="0"/>
    <s v="music/jazz"/>
    <n v="1"/>
    <n v="15"/>
    <x v="4"/>
    <x v="13"/>
    <x v="912"/>
    <d v="2012-12-11T03:37:27"/>
  </r>
  <r>
    <x v="913"/>
    <x v="913"/>
    <x v="912"/>
    <n v="30000"/>
    <n v="1982"/>
    <x v="2"/>
    <s v="US"/>
    <s v="USD"/>
    <n v="1336188019"/>
    <n v="1333596019"/>
    <b v="0"/>
    <x v="54"/>
    <b v="0"/>
    <s v="music/jazz"/>
    <n v="7"/>
    <n v="82.58"/>
    <x v="4"/>
    <x v="13"/>
    <x v="913"/>
    <d v="2012-05-05T03:20:19"/>
  </r>
  <r>
    <x v="914"/>
    <x v="914"/>
    <x v="913"/>
    <n v="1500"/>
    <n v="0"/>
    <x v="2"/>
    <s v="US"/>
    <s v="USD"/>
    <n v="1345918747"/>
    <n v="1343326747"/>
    <b v="0"/>
    <x v="78"/>
    <b v="0"/>
    <s v="music/jazz"/>
    <n v="0"/>
    <e v="#DIV/0!"/>
    <x v="4"/>
    <x v="13"/>
    <x v="914"/>
    <d v="2012-08-25T18:19:07"/>
  </r>
  <r>
    <x v="915"/>
    <x v="915"/>
    <x v="914"/>
    <n v="6500"/>
    <n v="375"/>
    <x v="2"/>
    <s v="US"/>
    <s v="USD"/>
    <n v="1330577940"/>
    <n v="1327853914"/>
    <b v="0"/>
    <x v="82"/>
    <b v="0"/>
    <s v="music/jazz"/>
    <n v="6"/>
    <n v="41.67"/>
    <x v="4"/>
    <x v="13"/>
    <x v="915"/>
    <d v="2012-03-01T04:59:00"/>
  </r>
  <r>
    <x v="916"/>
    <x v="916"/>
    <x v="915"/>
    <n v="3300"/>
    <n v="0"/>
    <x v="2"/>
    <s v="US"/>
    <s v="USD"/>
    <n v="1287723600"/>
    <n v="1284409734"/>
    <b v="0"/>
    <x v="78"/>
    <b v="0"/>
    <s v="music/jazz"/>
    <n v="0"/>
    <e v="#DIV/0!"/>
    <x v="4"/>
    <x v="13"/>
    <x v="916"/>
    <d v="2010-10-22T05:00:00"/>
  </r>
  <r>
    <x v="917"/>
    <x v="917"/>
    <x v="916"/>
    <n v="5000"/>
    <n v="30"/>
    <x v="2"/>
    <s v="US"/>
    <s v="USD"/>
    <n v="1405305000"/>
    <n v="1402612730"/>
    <b v="0"/>
    <x v="29"/>
    <b v="0"/>
    <s v="music/jazz"/>
    <n v="1"/>
    <n v="30"/>
    <x v="4"/>
    <x v="13"/>
    <x v="917"/>
    <d v="2014-07-14T02:30:00"/>
  </r>
  <r>
    <x v="918"/>
    <x v="918"/>
    <x v="917"/>
    <n v="3900"/>
    <n v="196"/>
    <x v="2"/>
    <s v="GB"/>
    <s v="GBP"/>
    <n v="1417474761"/>
    <n v="1414879161"/>
    <b v="0"/>
    <x v="73"/>
    <b v="0"/>
    <s v="music/jazz"/>
    <n v="6"/>
    <n v="19.600000000000001"/>
    <x v="4"/>
    <x v="13"/>
    <x v="918"/>
    <d v="2014-12-01T22:59:21"/>
  </r>
  <r>
    <x v="919"/>
    <x v="919"/>
    <x v="918"/>
    <n v="20000"/>
    <n v="100"/>
    <x v="2"/>
    <s v="US"/>
    <s v="USD"/>
    <n v="1355930645"/>
    <n v="1352906645"/>
    <b v="0"/>
    <x v="29"/>
    <b v="0"/>
    <s v="music/jazz"/>
    <n v="1"/>
    <n v="100"/>
    <x v="4"/>
    <x v="13"/>
    <x v="919"/>
    <d v="2012-12-19T15:24:05"/>
  </r>
  <r>
    <x v="920"/>
    <x v="920"/>
    <x v="919"/>
    <n v="5500"/>
    <n v="0"/>
    <x v="2"/>
    <s v="US"/>
    <s v="USD"/>
    <n v="1384448822"/>
    <n v="1381853222"/>
    <b v="0"/>
    <x v="78"/>
    <b v="0"/>
    <s v="music/jazz"/>
    <n v="0"/>
    <e v="#DIV/0!"/>
    <x v="4"/>
    <x v="13"/>
    <x v="920"/>
    <d v="2013-11-14T17:07:02"/>
  </r>
  <r>
    <x v="921"/>
    <x v="921"/>
    <x v="920"/>
    <n v="15000"/>
    <n v="4635"/>
    <x v="2"/>
    <s v="US"/>
    <s v="USD"/>
    <n v="1323666376"/>
    <n v="1320033976"/>
    <b v="0"/>
    <x v="9"/>
    <b v="0"/>
    <s v="music/jazz"/>
    <n v="31"/>
    <n v="231.75"/>
    <x v="4"/>
    <x v="13"/>
    <x v="921"/>
    <d v="2011-12-12T05:06:16"/>
  </r>
  <r>
    <x v="922"/>
    <x v="922"/>
    <x v="921"/>
    <n v="27000"/>
    <n v="5680"/>
    <x v="2"/>
    <s v="US"/>
    <s v="USD"/>
    <n v="1412167393"/>
    <n v="1409143393"/>
    <b v="0"/>
    <x v="209"/>
    <b v="0"/>
    <s v="music/jazz"/>
    <n v="22"/>
    <n v="189.33"/>
    <x v="4"/>
    <x v="13"/>
    <x v="922"/>
    <d v="2014-10-01T12:43:13"/>
  </r>
  <r>
    <x v="923"/>
    <x v="923"/>
    <x v="922"/>
    <n v="15000"/>
    <n v="330"/>
    <x v="2"/>
    <s v="US"/>
    <s v="USD"/>
    <n v="1416614523"/>
    <n v="1414018923"/>
    <b v="0"/>
    <x v="79"/>
    <b v="0"/>
    <s v="music/jazz"/>
    <n v="3"/>
    <n v="55"/>
    <x v="4"/>
    <x v="13"/>
    <x v="923"/>
    <d v="2014-11-22T00:02:03"/>
  </r>
  <r>
    <x v="924"/>
    <x v="924"/>
    <x v="923"/>
    <n v="3000"/>
    <n v="327"/>
    <x v="2"/>
    <s v="US"/>
    <s v="USD"/>
    <n v="1360795069"/>
    <n v="1358203069"/>
    <b v="0"/>
    <x v="41"/>
    <b v="0"/>
    <s v="music/jazz"/>
    <n v="11"/>
    <n v="21.8"/>
    <x v="4"/>
    <x v="13"/>
    <x v="924"/>
    <d v="2013-02-13T22:37:49"/>
  </r>
  <r>
    <x v="925"/>
    <x v="925"/>
    <x v="924"/>
    <n v="6000"/>
    <n v="160"/>
    <x v="2"/>
    <s v="US"/>
    <s v="USD"/>
    <n v="1385590111"/>
    <n v="1382994511"/>
    <b v="0"/>
    <x v="81"/>
    <b v="0"/>
    <s v="music/jazz"/>
    <n v="3"/>
    <n v="32"/>
    <x v="4"/>
    <x v="13"/>
    <x v="925"/>
    <d v="2013-11-27T22:08:31"/>
  </r>
  <r>
    <x v="926"/>
    <x v="926"/>
    <x v="925"/>
    <n v="7000"/>
    <n v="0"/>
    <x v="2"/>
    <s v="US"/>
    <s v="USD"/>
    <n v="1278628800"/>
    <n v="1276043330"/>
    <b v="0"/>
    <x v="78"/>
    <b v="0"/>
    <s v="music/jazz"/>
    <n v="0"/>
    <e v="#DIV/0!"/>
    <x v="4"/>
    <x v="13"/>
    <x v="926"/>
    <d v="2010-07-08T22:40:00"/>
  </r>
  <r>
    <x v="927"/>
    <x v="927"/>
    <x v="926"/>
    <n v="20000"/>
    <n v="0"/>
    <x v="2"/>
    <s v="US"/>
    <s v="USD"/>
    <n v="1337024695"/>
    <n v="1334432695"/>
    <b v="0"/>
    <x v="78"/>
    <b v="0"/>
    <s v="music/jazz"/>
    <n v="0"/>
    <e v="#DIV/0!"/>
    <x v="4"/>
    <x v="13"/>
    <x v="927"/>
    <d v="2012-05-14T19:44:55"/>
  </r>
  <r>
    <x v="928"/>
    <x v="928"/>
    <x v="927"/>
    <n v="14500"/>
    <n v="1575"/>
    <x v="2"/>
    <s v="US"/>
    <s v="USD"/>
    <n v="1353196800"/>
    <n v="1348864913"/>
    <b v="0"/>
    <x v="33"/>
    <b v="0"/>
    <s v="music/jazz"/>
    <n v="11"/>
    <n v="56.25"/>
    <x v="4"/>
    <x v="13"/>
    <x v="928"/>
    <d v="2012-11-18T00:00:00"/>
  </r>
  <r>
    <x v="929"/>
    <x v="929"/>
    <x v="928"/>
    <n v="500"/>
    <n v="0"/>
    <x v="2"/>
    <s v="US"/>
    <s v="USD"/>
    <n v="1333946569"/>
    <n v="1331358169"/>
    <b v="0"/>
    <x v="78"/>
    <b v="0"/>
    <s v="music/jazz"/>
    <n v="0"/>
    <e v="#DIV/0!"/>
    <x v="4"/>
    <x v="13"/>
    <x v="929"/>
    <d v="2012-04-09T04:42:49"/>
  </r>
  <r>
    <x v="930"/>
    <x v="930"/>
    <x v="929"/>
    <n v="900"/>
    <n v="345"/>
    <x v="2"/>
    <s v="US"/>
    <s v="USD"/>
    <n v="1277501520"/>
    <n v="1273874306"/>
    <b v="0"/>
    <x v="81"/>
    <b v="0"/>
    <s v="music/jazz"/>
    <n v="39"/>
    <n v="69"/>
    <x v="4"/>
    <x v="13"/>
    <x v="930"/>
    <d v="2010-06-25T21:32:00"/>
  </r>
  <r>
    <x v="931"/>
    <x v="931"/>
    <x v="930"/>
    <n v="2000"/>
    <n v="131"/>
    <x v="2"/>
    <s v="GB"/>
    <s v="GBP"/>
    <n v="1395007200"/>
    <n v="1392021502"/>
    <b v="0"/>
    <x v="63"/>
    <b v="0"/>
    <s v="music/jazz"/>
    <n v="7"/>
    <n v="18.71"/>
    <x v="4"/>
    <x v="13"/>
    <x v="931"/>
    <d v="2014-03-16T22:00:00"/>
  </r>
  <r>
    <x v="932"/>
    <x v="932"/>
    <x v="931"/>
    <n v="9500"/>
    <n v="1381"/>
    <x v="2"/>
    <s v="US"/>
    <s v="USD"/>
    <n v="1363990545"/>
    <n v="1360106145"/>
    <b v="0"/>
    <x v="209"/>
    <b v="0"/>
    <s v="music/jazz"/>
    <n v="15"/>
    <n v="46.03"/>
    <x v="4"/>
    <x v="13"/>
    <x v="932"/>
    <d v="2013-03-22T22:15:45"/>
  </r>
  <r>
    <x v="933"/>
    <x v="933"/>
    <x v="932"/>
    <n v="2000"/>
    <n v="120"/>
    <x v="2"/>
    <s v="US"/>
    <s v="USD"/>
    <n v="1399867409"/>
    <n v="1394683409"/>
    <b v="0"/>
    <x v="84"/>
    <b v="0"/>
    <s v="music/jazz"/>
    <n v="6"/>
    <n v="60"/>
    <x v="4"/>
    <x v="13"/>
    <x v="933"/>
    <d v="2014-05-12T04:03:29"/>
  </r>
  <r>
    <x v="934"/>
    <x v="934"/>
    <x v="933"/>
    <n v="5000"/>
    <n v="1520"/>
    <x v="2"/>
    <s v="CA"/>
    <s v="CAD"/>
    <n v="1399183200"/>
    <n v="1396633284"/>
    <b v="0"/>
    <x v="209"/>
    <b v="0"/>
    <s v="music/jazz"/>
    <n v="31"/>
    <n v="50.67"/>
    <x v="4"/>
    <x v="13"/>
    <x v="934"/>
    <d v="2014-05-04T06:00:00"/>
  </r>
  <r>
    <x v="935"/>
    <x v="935"/>
    <x v="934"/>
    <n v="3500"/>
    <n v="50"/>
    <x v="2"/>
    <s v="US"/>
    <s v="USD"/>
    <n v="1454054429"/>
    <n v="1451462429"/>
    <b v="0"/>
    <x v="84"/>
    <b v="0"/>
    <s v="music/jazz"/>
    <n v="2"/>
    <n v="25"/>
    <x v="4"/>
    <x v="13"/>
    <x v="935"/>
    <d v="2016-01-29T08:00:29"/>
  </r>
  <r>
    <x v="936"/>
    <x v="936"/>
    <x v="935"/>
    <n v="1400"/>
    <n v="0"/>
    <x v="2"/>
    <s v="US"/>
    <s v="USD"/>
    <n v="1326916800"/>
    <n v="1323131689"/>
    <b v="0"/>
    <x v="78"/>
    <b v="0"/>
    <s v="music/jazz"/>
    <n v="0"/>
    <e v="#DIV/0!"/>
    <x v="4"/>
    <x v="13"/>
    <x v="936"/>
    <d v="2012-01-18T20:00:00"/>
  </r>
  <r>
    <x v="937"/>
    <x v="937"/>
    <x v="936"/>
    <n v="3500"/>
    <n v="40"/>
    <x v="2"/>
    <s v="US"/>
    <s v="USD"/>
    <n v="1383509357"/>
    <n v="1380913757"/>
    <b v="0"/>
    <x v="84"/>
    <b v="0"/>
    <s v="music/jazz"/>
    <n v="2"/>
    <n v="20"/>
    <x v="4"/>
    <x v="13"/>
    <x v="937"/>
    <d v="2013-11-03T20:09:17"/>
  </r>
  <r>
    <x v="938"/>
    <x v="938"/>
    <x v="937"/>
    <n v="7000"/>
    <n v="25"/>
    <x v="2"/>
    <s v="US"/>
    <s v="USD"/>
    <n v="1346585448"/>
    <n v="1343993448"/>
    <b v="0"/>
    <x v="29"/>
    <b v="0"/>
    <s v="music/jazz"/>
    <n v="1"/>
    <n v="25"/>
    <x v="4"/>
    <x v="13"/>
    <x v="938"/>
    <d v="2012-09-02T11:30:48"/>
  </r>
  <r>
    <x v="939"/>
    <x v="939"/>
    <x v="938"/>
    <n v="2750"/>
    <n v="40"/>
    <x v="2"/>
    <s v="US"/>
    <s v="USD"/>
    <n v="1372622280"/>
    <n v="1369246738"/>
    <b v="0"/>
    <x v="84"/>
    <b v="0"/>
    <s v="music/jazz"/>
    <n v="2"/>
    <n v="20"/>
    <x v="4"/>
    <x v="13"/>
    <x v="939"/>
    <d v="2013-06-30T19:58:00"/>
  </r>
  <r>
    <x v="940"/>
    <x v="940"/>
    <x v="939"/>
    <n v="9000"/>
    <n v="1544"/>
    <x v="2"/>
    <s v="US"/>
    <s v="USD"/>
    <n v="1439251926"/>
    <n v="1435363926"/>
    <b v="0"/>
    <x v="25"/>
    <b v="0"/>
    <s v="technology/wearables"/>
    <n v="18"/>
    <n v="110.29"/>
    <x v="2"/>
    <x v="8"/>
    <x v="940"/>
    <d v="2015-08-11T00:12:06"/>
  </r>
  <r>
    <x v="941"/>
    <x v="941"/>
    <x v="940"/>
    <n v="50000"/>
    <n v="1161"/>
    <x v="2"/>
    <s v="US"/>
    <s v="USD"/>
    <n v="1486693145"/>
    <n v="1484101145"/>
    <b v="0"/>
    <x v="162"/>
    <b v="0"/>
    <s v="technology/wearables"/>
    <n v="3"/>
    <n v="37.450000000000003"/>
    <x v="2"/>
    <x v="8"/>
    <x v="941"/>
    <d v="2017-02-10T02:19:05"/>
  </r>
  <r>
    <x v="942"/>
    <x v="942"/>
    <x v="941"/>
    <n v="7500"/>
    <n v="668"/>
    <x v="2"/>
    <s v="US"/>
    <s v="USD"/>
    <n v="1455826460"/>
    <n v="1452716060"/>
    <b v="0"/>
    <x v="38"/>
    <b v="0"/>
    <s v="technology/wearables"/>
    <n v="9"/>
    <n v="41.75"/>
    <x v="2"/>
    <x v="8"/>
    <x v="942"/>
    <d v="2016-02-18T20:14:20"/>
  </r>
  <r>
    <x v="943"/>
    <x v="943"/>
    <x v="942"/>
    <n v="3000"/>
    <n v="289"/>
    <x v="2"/>
    <s v="US"/>
    <s v="USD"/>
    <n v="1480438905"/>
    <n v="1477843305"/>
    <b v="0"/>
    <x v="8"/>
    <b v="0"/>
    <s v="technology/wearables"/>
    <n v="10"/>
    <n v="24.08"/>
    <x v="2"/>
    <x v="8"/>
    <x v="943"/>
    <d v="2016-11-29T17:01:45"/>
  </r>
  <r>
    <x v="944"/>
    <x v="944"/>
    <x v="943"/>
    <n v="50000"/>
    <n v="6663"/>
    <x v="2"/>
    <s v="US"/>
    <s v="USD"/>
    <n v="1460988000"/>
    <n v="1458050450"/>
    <b v="0"/>
    <x v="93"/>
    <b v="0"/>
    <s v="technology/wearables"/>
    <n v="14"/>
    <n v="69.41"/>
    <x v="2"/>
    <x v="8"/>
    <x v="944"/>
    <d v="2016-04-18T14:00:00"/>
  </r>
  <r>
    <x v="945"/>
    <x v="945"/>
    <x v="944"/>
    <n v="100000"/>
    <n v="2484"/>
    <x v="2"/>
    <s v="FR"/>
    <s v="EUR"/>
    <n v="1487462340"/>
    <n v="1482958626"/>
    <b v="0"/>
    <x v="38"/>
    <b v="0"/>
    <s v="technology/wearables"/>
    <n v="3"/>
    <n v="155.25"/>
    <x v="2"/>
    <x v="8"/>
    <x v="945"/>
    <d v="2017-02-18T23:59:00"/>
  </r>
  <r>
    <x v="946"/>
    <x v="946"/>
    <x v="945"/>
    <n v="15000"/>
    <n v="286"/>
    <x v="2"/>
    <s v="US"/>
    <s v="USD"/>
    <n v="1473444048"/>
    <n v="1470852048"/>
    <b v="0"/>
    <x v="81"/>
    <b v="0"/>
    <s v="technology/wearables"/>
    <n v="2"/>
    <n v="57.2"/>
    <x v="2"/>
    <x v="8"/>
    <x v="946"/>
    <d v="2016-09-09T18:00:48"/>
  </r>
  <r>
    <x v="947"/>
    <x v="947"/>
    <x v="946"/>
    <n v="850"/>
    <n v="0"/>
    <x v="2"/>
    <s v="US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x v="948"/>
    <x v="948"/>
    <x v="947"/>
    <n v="4000"/>
    <n v="480"/>
    <x v="2"/>
    <s v="NL"/>
    <s v="EUR"/>
    <n v="1457812364"/>
    <n v="1455220364"/>
    <b v="0"/>
    <x v="22"/>
    <b v="0"/>
    <s v="technology/wearables"/>
    <n v="12"/>
    <n v="60"/>
    <x v="2"/>
    <x v="8"/>
    <x v="948"/>
    <d v="2016-03-12T19:52:44"/>
  </r>
  <r>
    <x v="949"/>
    <x v="949"/>
    <x v="948"/>
    <n v="20000"/>
    <n v="273"/>
    <x v="2"/>
    <s v="DE"/>
    <s v="EUR"/>
    <n v="1456016576"/>
    <n v="1450832576"/>
    <b v="0"/>
    <x v="63"/>
    <b v="0"/>
    <s v="technology/wearables"/>
    <n v="2"/>
    <n v="39"/>
    <x v="2"/>
    <x v="8"/>
    <x v="949"/>
    <d v="2016-02-21T01:02:56"/>
  </r>
  <r>
    <x v="950"/>
    <x v="950"/>
    <x v="949"/>
    <n v="5000"/>
    <n v="1402"/>
    <x v="2"/>
    <s v="CA"/>
    <s v="CAD"/>
    <n v="1453053661"/>
    <n v="1450461661"/>
    <b v="0"/>
    <x v="54"/>
    <b v="0"/>
    <s v="technology/wearables"/>
    <n v="29"/>
    <n v="58.42"/>
    <x v="2"/>
    <x v="8"/>
    <x v="950"/>
    <d v="2016-01-17T18:01:01"/>
  </r>
  <r>
    <x v="951"/>
    <x v="951"/>
    <x v="950"/>
    <n v="50000"/>
    <n v="19195"/>
    <x v="2"/>
    <s v="US"/>
    <s v="USD"/>
    <n v="1465054872"/>
    <n v="1461166872"/>
    <b v="0"/>
    <x v="212"/>
    <b v="0"/>
    <s v="technology/wearables"/>
    <n v="39"/>
    <n v="158.63999999999999"/>
    <x v="2"/>
    <x v="8"/>
    <x v="951"/>
    <d v="2016-06-04T15:41:12"/>
  </r>
  <r>
    <x v="952"/>
    <x v="952"/>
    <x v="951"/>
    <n v="49000"/>
    <n v="19572"/>
    <x v="2"/>
    <s v="US"/>
    <s v="USD"/>
    <n v="1479483812"/>
    <n v="1476888212"/>
    <b v="0"/>
    <x v="193"/>
    <b v="0"/>
    <s v="technology/wearables"/>
    <n v="40"/>
    <n v="99.86"/>
    <x v="2"/>
    <x v="8"/>
    <x v="952"/>
    <d v="2016-11-18T15:43:32"/>
  </r>
  <r>
    <x v="953"/>
    <x v="953"/>
    <x v="952"/>
    <n v="15000"/>
    <n v="126"/>
    <x v="2"/>
    <s v="US"/>
    <s v="USD"/>
    <n v="1422158199"/>
    <n v="1419566199"/>
    <b v="0"/>
    <x v="81"/>
    <b v="0"/>
    <s v="technology/wearables"/>
    <n v="1"/>
    <n v="25.2"/>
    <x v="2"/>
    <x v="8"/>
    <x v="953"/>
    <d v="2015-01-25T03:56:39"/>
  </r>
  <r>
    <x v="954"/>
    <x v="954"/>
    <x v="953"/>
    <n v="15000"/>
    <n v="6511"/>
    <x v="2"/>
    <s v="US"/>
    <s v="USD"/>
    <n v="1440100839"/>
    <n v="1436472039"/>
    <b v="0"/>
    <x v="196"/>
    <b v="0"/>
    <s v="technology/wearables"/>
    <n v="44"/>
    <n v="89.19"/>
    <x v="2"/>
    <x v="8"/>
    <x v="954"/>
    <d v="2015-08-20T20:00:39"/>
  </r>
  <r>
    <x v="955"/>
    <x v="955"/>
    <x v="954"/>
    <n v="300000"/>
    <n v="16984"/>
    <x v="2"/>
    <s v="US"/>
    <s v="USD"/>
    <n v="1473750300"/>
    <n v="1470294300"/>
    <b v="0"/>
    <x v="251"/>
    <b v="0"/>
    <s v="technology/wearables"/>
    <n v="6"/>
    <n v="182.62"/>
    <x v="2"/>
    <x v="8"/>
    <x v="955"/>
    <d v="2016-09-13T07:05:00"/>
  </r>
  <r>
    <x v="956"/>
    <x v="956"/>
    <x v="955"/>
    <n v="50000"/>
    <n v="861"/>
    <x v="2"/>
    <s v="US"/>
    <s v="USD"/>
    <n v="1430081759"/>
    <n v="1424901359"/>
    <b v="0"/>
    <x v="57"/>
    <b v="0"/>
    <s v="technology/wearables"/>
    <n v="2"/>
    <n v="50.65"/>
    <x v="2"/>
    <x v="8"/>
    <x v="956"/>
    <d v="2015-04-26T20:55:59"/>
  </r>
  <r>
    <x v="957"/>
    <x v="957"/>
    <x v="956"/>
    <n v="12000"/>
    <n v="233"/>
    <x v="2"/>
    <s v="US"/>
    <s v="USD"/>
    <n v="1479392133"/>
    <n v="1476710133"/>
    <b v="0"/>
    <x v="63"/>
    <b v="0"/>
    <s v="technology/wearables"/>
    <n v="2"/>
    <n v="33.29"/>
    <x v="2"/>
    <x v="8"/>
    <x v="957"/>
    <d v="2016-11-17T14:15:33"/>
  </r>
  <r>
    <x v="958"/>
    <x v="958"/>
    <x v="957"/>
    <n v="7777"/>
    <n v="881"/>
    <x v="2"/>
    <s v="US"/>
    <s v="USD"/>
    <n v="1428641940"/>
    <n v="1426792563"/>
    <b v="0"/>
    <x v="57"/>
    <b v="0"/>
    <s v="technology/wearables"/>
    <n v="12"/>
    <n v="51.82"/>
    <x v="2"/>
    <x v="8"/>
    <x v="958"/>
    <d v="2015-04-10T04:59:00"/>
  </r>
  <r>
    <x v="959"/>
    <x v="959"/>
    <x v="958"/>
    <n v="50000"/>
    <n v="19430"/>
    <x v="2"/>
    <s v="US"/>
    <s v="USD"/>
    <n v="1421640665"/>
    <n v="1419048665"/>
    <b v="0"/>
    <x v="199"/>
    <b v="0"/>
    <s v="technology/wearables"/>
    <n v="39"/>
    <n v="113.63"/>
    <x v="2"/>
    <x v="8"/>
    <x v="959"/>
    <d v="2015-01-19T04:11:05"/>
  </r>
  <r>
    <x v="960"/>
    <x v="960"/>
    <x v="959"/>
    <n v="55650"/>
    <n v="25655"/>
    <x v="2"/>
    <s v="US"/>
    <s v="USD"/>
    <n v="1489500155"/>
    <n v="1485874955"/>
    <b v="0"/>
    <x v="101"/>
    <b v="0"/>
    <s v="technology/wearables"/>
    <n v="47"/>
    <n v="136.46"/>
    <x v="2"/>
    <x v="8"/>
    <x v="960"/>
    <d v="2017-03-14T14:02:35"/>
  </r>
  <r>
    <x v="961"/>
    <x v="961"/>
    <x v="960"/>
    <n v="95000"/>
    <n v="40079"/>
    <x v="2"/>
    <s v="US"/>
    <s v="USD"/>
    <n v="1487617200"/>
    <n v="1483634335"/>
    <b v="0"/>
    <x v="238"/>
    <b v="0"/>
    <s v="technology/wearables"/>
    <n v="43"/>
    <n v="364.35"/>
    <x v="2"/>
    <x v="8"/>
    <x v="961"/>
    <d v="2017-02-20T19:00:00"/>
  </r>
  <r>
    <x v="962"/>
    <x v="962"/>
    <x v="961"/>
    <n v="2500"/>
    <n v="712"/>
    <x v="2"/>
    <s v="US"/>
    <s v="USD"/>
    <n v="1455210353"/>
    <n v="1451927153"/>
    <b v="0"/>
    <x v="77"/>
    <b v="0"/>
    <s v="technology/wearables"/>
    <n v="29"/>
    <n v="19.239999999999998"/>
    <x v="2"/>
    <x v="8"/>
    <x v="962"/>
    <d v="2016-02-11T17:05:53"/>
  </r>
  <r>
    <x v="963"/>
    <x v="963"/>
    <x v="962"/>
    <n v="35000"/>
    <n v="377"/>
    <x v="2"/>
    <s v="US"/>
    <s v="USD"/>
    <n v="1476717319"/>
    <n v="1473693319"/>
    <b v="0"/>
    <x v="82"/>
    <b v="0"/>
    <s v="technology/wearables"/>
    <n v="2"/>
    <n v="41.89"/>
    <x v="2"/>
    <x v="8"/>
    <x v="963"/>
    <d v="2016-10-17T15:15:19"/>
  </r>
  <r>
    <x v="964"/>
    <x v="964"/>
    <x v="963"/>
    <n v="110000"/>
    <n v="879"/>
    <x v="2"/>
    <s v="CA"/>
    <s v="CAD"/>
    <n v="1441119919"/>
    <n v="1437663919"/>
    <b v="0"/>
    <x v="60"/>
    <b v="0"/>
    <s v="technology/wearables"/>
    <n v="1"/>
    <n v="30.31"/>
    <x v="2"/>
    <x v="8"/>
    <x v="964"/>
    <d v="2015-09-01T15:05:19"/>
  </r>
  <r>
    <x v="965"/>
    <x v="965"/>
    <x v="964"/>
    <n v="25000"/>
    <n v="298"/>
    <x v="2"/>
    <s v="US"/>
    <s v="USD"/>
    <n v="1477454340"/>
    <n v="1474676646"/>
    <b v="0"/>
    <x v="79"/>
    <b v="0"/>
    <s v="technology/wearables"/>
    <n v="2"/>
    <n v="49.67"/>
    <x v="2"/>
    <x v="8"/>
    <x v="965"/>
    <d v="2016-10-26T03:59:00"/>
  </r>
  <r>
    <x v="966"/>
    <x v="966"/>
    <x v="965"/>
    <n v="12000"/>
    <n v="1776"/>
    <x v="2"/>
    <s v="US"/>
    <s v="USD"/>
    <n v="1475766932"/>
    <n v="1473174932"/>
    <b v="0"/>
    <x v="209"/>
    <b v="0"/>
    <s v="technology/wearables"/>
    <n v="15"/>
    <n v="59.2"/>
    <x v="2"/>
    <x v="8"/>
    <x v="966"/>
    <d v="2016-10-06T15:15:32"/>
  </r>
  <r>
    <x v="967"/>
    <x v="967"/>
    <x v="966"/>
    <n v="20000"/>
    <n v="3562"/>
    <x v="2"/>
    <s v="US"/>
    <s v="USD"/>
    <n v="1461301574"/>
    <n v="1456121174"/>
    <b v="0"/>
    <x v="75"/>
    <b v="0"/>
    <s v="technology/wearables"/>
    <n v="18"/>
    <n v="43.98"/>
    <x v="2"/>
    <x v="8"/>
    <x v="967"/>
    <d v="2016-04-22T05:06:14"/>
  </r>
  <r>
    <x v="968"/>
    <x v="968"/>
    <x v="967"/>
    <n v="8000"/>
    <n v="106"/>
    <x v="2"/>
    <s v="US"/>
    <s v="USD"/>
    <n v="1408134034"/>
    <n v="1405542034"/>
    <b v="0"/>
    <x v="80"/>
    <b v="0"/>
    <s v="technology/wearables"/>
    <n v="2"/>
    <n v="26.5"/>
    <x v="2"/>
    <x v="8"/>
    <x v="968"/>
    <d v="2014-08-15T20:20:34"/>
  </r>
  <r>
    <x v="969"/>
    <x v="969"/>
    <x v="968"/>
    <n v="30000"/>
    <n v="14000"/>
    <x v="2"/>
    <s v="MX"/>
    <s v="MXN"/>
    <n v="1486624607"/>
    <n v="1483773407"/>
    <b v="0"/>
    <x v="202"/>
    <b v="0"/>
    <s v="technology/wearables"/>
    <n v="47"/>
    <n v="1272.73"/>
    <x v="2"/>
    <x v="8"/>
    <x v="969"/>
    <d v="2017-02-09T07:16:47"/>
  </r>
  <r>
    <x v="970"/>
    <x v="970"/>
    <x v="969"/>
    <n v="5000"/>
    <n v="2296"/>
    <x v="2"/>
    <s v="CA"/>
    <s v="CAD"/>
    <n v="1485147540"/>
    <n v="1481951853"/>
    <b v="0"/>
    <x v="25"/>
    <b v="0"/>
    <s v="technology/wearables"/>
    <n v="46"/>
    <n v="164"/>
    <x v="2"/>
    <x v="8"/>
    <x v="970"/>
    <d v="2017-01-23T04:59:00"/>
  </r>
  <r>
    <x v="971"/>
    <x v="971"/>
    <x v="970"/>
    <n v="100000"/>
    <n v="226"/>
    <x v="2"/>
    <s v="US"/>
    <s v="USD"/>
    <n v="1433178060"/>
    <n v="1429290060"/>
    <b v="0"/>
    <x v="81"/>
    <b v="0"/>
    <s v="technology/wearables"/>
    <n v="1"/>
    <n v="45.2"/>
    <x v="2"/>
    <x v="8"/>
    <x v="971"/>
    <d v="2015-06-01T17:01:00"/>
  </r>
  <r>
    <x v="972"/>
    <x v="972"/>
    <x v="971"/>
    <n v="20000"/>
    <n v="6925"/>
    <x v="2"/>
    <s v="US"/>
    <s v="USD"/>
    <n v="1409813940"/>
    <n v="1407271598"/>
    <b v="0"/>
    <x v="43"/>
    <b v="0"/>
    <s v="technology/wearables"/>
    <n v="35"/>
    <n v="153.88999999999999"/>
    <x v="2"/>
    <x v="8"/>
    <x v="972"/>
    <d v="2014-09-04T06:59:00"/>
  </r>
  <r>
    <x v="973"/>
    <x v="973"/>
    <x v="972"/>
    <n v="20000"/>
    <n v="411"/>
    <x v="2"/>
    <s v="US"/>
    <s v="USD"/>
    <n v="1447032093"/>
    <n v="1441844493"/>
    <b v="0"/>
    <x v="22"/>
    <b v="0"/>
    <s v="technology/wearables"/>
    <n v="3"/>
    <n v="51.38"/>
    <x v="2"/>
    <x v="8"/>
    <x v="973"/>
    <d v="2015-11-09T01:21:33"/>
  </r>
  <r>
    <x v="974"/>
    <x v="974"/>
    <x v="973"/>
    <n v="50000"/>
    <n v="280"/>
    <x v="2"/>
    <s v="US"/>
    <s v="USD"/>
    <n v="1458925156"/>
    <n v="1456336756"/>
    <b v="0"/>
    <x v="83"/>
    <b v="0"/>
    <s v="technology/wearables"/>
    <n v="1"/>
    <n v="93.33"/>
    <x v="2"/>
    <x v="8"/>
    <x v="974"/>
    <d v="2016-03-25T16:59:16"/>
  </r>
  <r>
    <x v="975"/>
    <x v="975"/>
    <x v="974"/>
    <n v="100000"/>
    <n v="2607"/>
    <x v="2"/>
    <s v="US"/>
    <s v="USD"/>
    <n v="1467132185"/>
    <n v="1461948185"/>
    <b v="0"/>
    <x v="54"/>
    <b v="0"/>
    <s v="technology/wearables"/>
    <n v="3"/>
    <n v="108.63"/>
    <x v="2"/>
    <x v="8"/>
    <x v="975"/>
    <d v="2016-06-28T16:43:05"/>
  </r>
  <r>
    <x v="976"/>
    <x v="976"/>
    <x v="975"/>
    <n v="150000"/>
    <n v="2889"/>
    <x v="2"/>
    <s v="AU"/>
    <s v="AUD"/>
    <n v="1439515497"/>
    <n v="1435627497"/>
    <b v="0"/>
    <x v="59"/>
    <b v="0"/>
    <s v="technology/wearables"/>
    <n v="2"/>
    <n v="160.5"/>
    <x v="2"/>
    <x v="8"/>
    <x v="976"/>
    <d v="2015-08-14T01:24:57"/>
  </r>
  <r>
    <x v="977"/>
    <x v="977"/>
    <x v="976"/>
    <n v="2700"/>
    <n v="909"/>
    <x v="2"/>
    <s v="AT"/>
    <s v="EUR"/>
    <n v="1456094197"/>
    <n v="1453502197"/>
    <b v="0"/>
    <x v="8"/>
    <b v="0"/>
    <s v="technology/wearables"/>
    <n v="34"/>
    <n v="75.75"/>
    <x v="2"/>
    <x v="8"/>
    <x v="977"/>
    <d v="2016-02-21T22:36:37"/>
  </r>
  <r>
    <x v="978"/>
    <x v="978"/>
    <x v="977"/>
    <n v="172889"/>
    <n v="97273"/>
    <x v="2"/>
    <s v="SE"/>
    <s v="SEK"/>
    <n v="1456385101"/>
    <n v="1453793101"/>
    <b v="0"/>
    <x v="252"/>
    <b v="0"/>
    <s v="technology/wearables"/>
    <n v="57"/>
    <n v="790.84"/>
    <x v="2"/>
    <x v="8"/>
    <x v="978"/>
    <d v="2016-02-25T07:25:01"/>
  </r>
  <r>
    <x v="979"/>
    <x v="979"/>
    <x v="978"/>
    <n v="35000"/>
    <n v="28986.16"/>
    <x v="2"/>
    <s v="US"/>
    <s v="USD"/>
    <n v="1466449140"/>
    <n v="1463392828"/>
    <b v="0"/>
    <x v="93"/>
    <b v="0"/>
    <s v="technology/wearables"/>
    <n v="83"/>
    <n v="301.94"/>
    <x v="2"/>
    <x v="8"/>
    <x v="979"/>
    <d v="2016-06-20T18:59:00"/>
  </r>
  <r>
    <x v="980"/>
    <x v="980"/>
    <x v="979"/>
    <n v="10000"/>
    <n v="1486"/>
    <x v="2"/>
    <s v="US"/>
    <s v="USD"/>
    <n v="1417387322"/>
    <n v="1413495722"/>
    <b v="0"/>
    <x v="162"/>
    <b v="0"/>
    <s v="technology/wearables"/>
    <n v="15"/>
    <n v="47.94"/>
    <x v="2"/>
    <x v="8"/>
    <x v="980"/>
    <d v="2014-11-30T22:42:02"/>
  </r>
  <r>
    <x v="981"/>
    <x v="981"/>
    <x v="980"/>
    <n v="88888"/>
    <n v="11"/>
    <x v="2"/>
    <s v="US"/>
    <s v="USD"/>
    <n v="1407624222"/>
    <n v="1405032222"/>
    <b v="0"/>
    <x v="80"/>
    <b v="0"/>
    <s v="technology/wearables"/>
    <n v="1"/>
    <n v="2.75"/>
    <x v="2"/>
    <x v="8"/>
    <x v="981"/>
    <d v="2014-08-09T22:43:42"/>
  </r>
  <r>
    <x v="982"/>
    <x v="982"/>
    <x v="981"/>
    <n v="17500"/>
    <n v="3"/>
    <x v="2"/>
    <s v="US"/>
    <s v="USD"/>
    <n v="1475431486"/>
    <n v="1472839486"/>
    <b v="0"/>
    <x v="83"/>
    <b v="0"/>
    <s v="technology/wearables"/>
    <n v="1"/>
    <n v="1"/>
    <x v="2"/>
    <x v="8"/>
    <x v="982"/>
    <d v="2016-10-02T18:04:46"/>
  </r>
  <r>
    <x v="983"/>
    <x v="983"/>
    <x v="982"/>
    <n v="104219"/>
    <n v="30751"/>
    <x v="2"/>
    <s v="ES"/>
    <s v="EUR"/>
    <n v="1471985640"/>
    <n v="1469289685"/>
    <b v="0"/>
    <x v="122"/>
    <b v="0"/>
    <s v="technology/wearables"/>
    <n v="30"/>
    <n v="171.79"/>
    <x v="2"/>
    <x v="8"/>
    <x v="983"/>
    <d v="2016-08-23T20:54:00"/>
  </r>
  <r>
    <x v="984"/>
    <x v="984"/>
    <x v="983"/>
    <n v="10000"/>
    <n v="106"/>
    <x v="2"/>
    <s v="US"/>
    <s v="USD"/>
    <n v="1427507208"/>
    <n v="1424918808"/>
    <b v="0"/>
    <x v="83"/>
    <b v="0"/>
    <s v="technology/wearables"/>
    <n v="2"/>
    <n v="35.33"/>
    <x v="2"/>
    <x v="8"/>
    <x v="984"/>
    <d v="2015-03-28T01:46:48"/>
  </r>
  <r>
    <x v="985"/>
    <x v="985"/>
    <x v="984"/>
    <n v="30000"/>
    <n v="1888"/>
    <x v="2"/>
    <s v="DE"/>
    <s v="EUR"/>
    <n v="1451602800"/>
    <n v="1449011610"/>
    <b v="0"/>
    <x v="23"/>
    <b v="0"/>
    <s v="technology/wearables"/>
    <n v="7"/>
    <n v="82.09"/>
    <x v="2"/>
    <x v="8"/>
    <x v="985"/>
    <d v="2015-12-31T23:00:00"/>
  </r>
  <r>
    <x v="986"/>
    <x v="986"/>
    <x v="985"/>
    <n v="20000"/>
    <n v="2550"/>
    <x v="2"/>
    <s v="GB"/>
    <s v="GBP"/>
    <n v="1452384000"/>
    <n v="1447698300"/>
    <b v="0"/>
    <x v="23"/>
    <b v="0"/>
    <s v="technology/wearables"/>
    <n v="13"/>
    <n v="110.87"/>
    <x v="2"/>
    <x v="8"/>
    <x v="986"/>
    <d v="2016-01-10T00:00:00"/>
  </r>
  <r>
    <x v="987"/>
    <x v="987"/>
    <x v="986"/>
    <n v="50000"/>
    <n v="6610"/>
    <x v="2"/>
    <s v="NL"/>
    <s v="EUR"/>
    <n v="1403507050"/>
    <n v="1400051050"/>
    <b v="0"/>
    <x v="14"/>
    <b v="0"/>
    <s v="technology/wearables"/>
    <n v="14"/>
    <n v="161.22"/>
    <x v="2"/>
    <x v="8"/>
    <x v="987"/>
    <d v="2014-06-23T07:04:10"/>
  </r>
  <r>
    <x v="988"/>
    <x v="988"/>
    <x v="987"/>
    <n v="5000"/>
    <n v="0"/>
    <x v="2"/>
    <s v="IT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x v="989"/>
    <x v="989"/>
    <x v="988"/>
    <n v="10000"/>
    <n v="1677"/>
    <x v="2"/>
    <s v="US"/>
    <s v="USD"/>
    <n v="1475101495"/>
    <n v="1472509495"/>
    <b v="0"/>
    <x v="58"/>
    <b v="0"/>
    <s v="technology/wearables"/>
    <n v="17"/>
    <n v="52.41"/>
    <x v="2"/>
    <x v="8"/>
    <x v="989"/>
    <d v="2016-09-28T22:24:55"/>
  </r>
  <r>
    <x v="990"/>
    <x v="990"/>
    <x v="989"/>
    <n v="25000"/>
    <n v="26"/>
    <x v="2"/>
    <s v="US"/>
    <s v="USD"/>
    <n v="1409770164"/>
    <n v="1407178164"/>
    <b v="0"/>
    <x v="84"/>
    <b v="0"/>
    <s v="technology/wearables"/>
    <n v="1"/>
    <n v="13"/>
    <x v="2"/>
    <x v="8"/>
    <x v="990"/>
    <d v="2014-09-03T18:49:24"/>
  </r>
  <r>
    <x v="991"/>
    <x v="991"/>
    <x v="990"/>
    <n v="5000"/>
    <n v="212"/>
    <x v="2"/>
    <s v="GB"/>
    <s v="GBP"/>
    <n v="1468349460"/>
    <n v="1466186988"/>
    <b v="0"/>
    <x v="63"/>
    <b v="0"/>
    <s v="technology/wearables"/>
    <n v="5"/>
    <n v="30.29"/>
    <x v="2"/>
    <x v="8"/>
    <x v="991"/>
    <d v="2016-07-12T18:51:00"/>
  </r>
  <r>
    <x v="992"/>
    <x v="992"/>
    <x v="991"/>
    <n v="100000"/>
    <n v="467"/>
    <x v="2"/>
    <s v="US"/>
    <s v="USD"/>
    <n v="1462655519"/>
    <n v="1457475119"/>
    <b v="0"/>
    <x v="80"/>
    <b v="0"/>
    <s v="technology/wearables"/>
    <n v="1"/>
    <n v="116.75"/>
    <x v="2"/>
    <x v="8"/>
    <x v="992"/>
    <d v="2016-05-07T21:11:59"/>
  </r>
  <r>
    <x v="993"/>
    <x v="993"/>
    <x v="992"/>
    <n v="70000"/>
    <n v="17561"/>
    <x v="2"/>
    <s v="US"/>
    <s v="USD"/>
    <n v="1478926800"/>
    <n v="1476054568"/>
    <b v="0"/>
    <x v="193"/>
    <b v="0"/>
    <s v="technology/wearables"/>
    <n v="26"/>
    <n v="89.6"/>
    <x v="2"/>
    <x v="8"/>
    <x v="993"/>
    <d v="2016-11-12T05:00:00"/>
  </r>
  <r>
    <x v="994"/>
    <x v="994"/>
    <x v="993"/>
    <n v="200000"/>
    <n v="4669"/>
    <x v="2"/>
    <s v="US"/>
    <s v="USD"/>
    <n v="1417388340"/>
    <n v="1412835530"/>
    <b v="0"/>
    <x v="202"/>
    <b v="0"/>
    <s v="technology/wearables"/>
    <n v="3"/>
    <n v="424.45"/>
    <x v="2"/>
    <x v="8"/>
    <x v="994"/>
    <d v="2014-11-30T22:59:00"/>
  </r>
  <r>
    <x v="995"/>
    <x v="995"/>
    <x v="994"/>
    <n v="10000"/>
    <n v="726"/>
    <x v="2"/>
    <s v="US"/>
    <s v="USD"/>
    <n v="1417276800"/>
    <n v="1415140480"/>
    <b v="0"/>
    <x v="82"/>
    <b v="0"/>
    <s v="technology/wearables"/>
    <n v="8"/>
    <n v="80.67"/>
    <x v="2"/>
    <x v="8"/>
    <x v="995"/>
    <d v="2014-11-29T16:00:00"/>
  </r>
  <r>
    <x v="996"/>
    <x v="996"/>
    <x v="995"/>
    <n v="4000"/>
    <n v="65"/>
    <x v="2"/>
    <s v="US"/>
    <s v="USD"/>
    <n v="1406474820"/>
    <n v="1403902060"/>
    <b v="0"/>
    <x v="81"/>
    <b v="0"/>
    <s v="technology/wearables"/>
    <n v="2"/>
    <n v="13"/>
    <x v="2"/>
    <x v="8"/>
    <x v="996"/>
    <d v="2014-07-27T15:27:00"/>
  </r>
  <r>
    <x v="997"/>
    <x v="997"/>
    <x v="996"/>
    <n v="5000"/>
    <n v="65"/>
    <x v="2"/>
    <s v="US"/>
    <s v="USD"/>
    <n v="1417145297"/>
    <n v="1414549697"/>
    <b v="0"/>
    <x v="22"/>
    <b v="0"/>
    <s v="technology/wearables"/>
    <n v="2"/>
    <n v="8.1300000000000008"/>
    <x v="2"/>
    <x v="8"/>
    <x v="997"/>
    <d v="2014-11-28T03:28:17"/>
  </r>
  <r>
    <x v="998"/>
    <x v="998"/>
    <x v="997"/>
    <n v="60000"/>
    <n v="35135"/>
    <x v="2"/>
    <s v="CA"/>
    <s v="CAD"/>
    <n v="1447909401"/>
    <n v="1444017801"/>
    <b v="0"/>
    <x v="194"/>
    <b v="0"/>
    <s v="technology/wearables"/>
    <n v="59"/>
    <n v="153.43"/>
    <x v="2"/>
    <x v="8"/>
    <x v="998"/>
    <d v="2015-11-19T05:03:21"/>
  </r>
  <r>
    <x v="999"/>
    <x v="999"/>
    <x v="998"/>
    <n v="150000"/>
    <n v="11683"/>
    <x v="2"/>
    <s v="CA"/>
    <s v="CAD"/>
    <n v="1415865720"/>
    <n v="1413270690"/>
    <b v="0"/>
    <x v="244"/>
    <b v="0"/>
    <s v="technology/wearables"/>
    <n v="8"/>
    <n v="292.08"/>
    <x v="2"/>
    <x v="8"/>
    <x v="999"/>
    <d v="2014-11-13T08:02:00"/>
  </r>
  <r>
    <x v="1000"/>
    <x v="1000"/>
    <x v="999"/>
    <n v="894700"/>
    <n v="19824"/>
    <x v="1"/>
    <s v="US"/>
    <s v="USD"/>
    <n v="1489537560"/>
    <n v="1484357160"/>
    <b v="0"/>
    <x v="79"/>
    <b v="0"/>
    <s v="technology/wearables"/>
    <n v="3"/>
    <n v="3304"/>
    <x v="2"/>
    <x v="8"/>
    <x v="1000"/>
    <d v="2017-03-15T00:26:00"/>
  </r>
  <r>
    <x v="1001"/>
    <x v="1001"/>
    <x v="1000"/>
    <n v="5000"/>
    <n v="5200"/>
    <x v="1"/>
    <s v="GB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x v="1002"/>
    <x v="1002"/>
    <x v="1001"/>
    <n v="9999"/>
    <n v="2960"/>
    <x v="1"/>
    <s v="US"/>
    <s v="USD"/>
    <n v="1450331940"/>
    <n v="1447777514"/>
    <b v="0"/>
    <x v="19"/>
    <b v="0"/>
    <s v="technology/wearables"/>
    <n v="30"/>
    <n v="134.55000000000001"/>
    <x v="2"/>
    <x v="8"/>
    <x v="1002"/>
    <d v="2015-12-17T05:59:00"/>
  </r>
  <r>
    <x v="1003"/>
    <x v="1003"/>
    <x v="1002"/>
    <n v="20000"/>
    <n v="3211"/>
    <x v="1"/>
    <s v="FR"/>
    <s v="EUR"/>
    <n v="1489680061"/>
    <n v="1487091661"/>
    <b v="0"/>
    <x v="41"/>
    <b v="0"/>
    <s v="technology/wearables"/>
    <n v="17"/>
    <n v="214.07"/>
    <x v="2"/>
    <x v="8"/>
    <x v="1003"/>
    <d v="2017-03-16T16:01:01"/>
  </r>
  <r>
    <x v="1004"/>
    <x v="1004"/>
    <x v="1003"/>
    <n v="25000"/>
    <n v="20552"/>
    <x v="1"/>
    <s v="US"/>
    <s v="USD"/>
    <n v="1455814827"/>
    <n v="1453222827"/>
    <b v="0"/>
    <x v="195"/>
    <b v="0"/>
    <s v="technology/wearables"/>
    <n v="83"/>
    <n v="216.34"/>
    <x v="2"/>
    <x v="8"/>
    <x v="1004"/>
    <d v="2016-02-18T17:00:27"/>
  </r>
  <r>
    <x v="1005"/>
    <x v="1005"/>
    <x v="1004"/>
    <n v="200000"/>
    <n v="150102"/>
    <x v="1"/>
    <s v="US"/>
    <s v="USD"/>
    <n v="1446217183"/>
    <n v="1443538783"/>
    <b v="0"/>
    <x v="253"/>
    <b v="0"/>
    <s v="technology/wearables"/>
    <n v="76"/>
    <n v="932.31"/>
    <x v="2"/>
    <x v="8"/>
    <x v="1005"/>
    <d v="2015-10-30T14:59:43"/>
  </r>
  <r>
    <x v="1006"/>
    <x v="1006"/>
    <x v="1005"/>
    <n v="4000"/>
    <n v="234"/>
    <x v="1"/>
    <s v="US"/>
    <s v="USD"/>
    <n v="1418368260"/>
    <n v="1417654672"/>
    <b v="0"/>
    <x v="22"/>
    <b v="0"/>
    <s v="technology/wearables"/>
    <n v="6"/>
    <n v="29.25"/>
    <x v="2"/>
    <x v="8"/>
    <x v="1006"/>
    <d v="2014-12-12T07:11:00"/>
  </r>
  <r>
    <x v="1007"/>
    <x v="1007"/>
    <x v="1006"/>
    <n v="30000"/>
    <n v="13296"/>
    <x v="1"/>
    <s v="US"/>
    <s v="USD"/>
    <n v="1481727623"/>
    <n v="1478095223"/>
    <b v="0"/>
    <x v="88"/>
    <b v="0"/>
    <s v="technology/wearables"/>
    <n v="45"/>
    <n v="174.95"/>
    <x v="2"/>
    <x v="8"/>
    <x v="1007"/>
    <d v="2016-12-14T15:00:23"/>
  </r>
  <r>
    <x v="1008"/>
    <x v="1008"/>
    <x v="1007"/>
    <n v="93500"/>
    <n v="250"/>
    <x v="1"/>
    <s v="MX"/>
    <s v="MXN"/>
    <n v="1482953115"/>
    <n v="1480361115"/>
    <b v="0"/>
    <x v="29"/>
    <b v="0"/>
    <s v="technology/wearables"/>
    <n v="1"/>
    <n v="250"/>
    <x v="2"/>
    <x v="8"/>
    <x v="1008"/>
    <d v="2016-12-28T19:25:15"/>
  </r>
  <r>
    <x v="1009"/>
    <x v="1009"/>
    <x v="1008"/>
    <n v="50000"/>
    <n v="6565"/>
    <x v="1"/>
    <s v="US"/>
    <s v="USD"/>
    <n v="1466346646"/>
    <n v="1463754646"/>
    <b v="0"/>
    <x v="21"/>
    <b v="0"/>
    <s v="technology/wearables"/>
    <n v="14"/>
    <n v="65"/>
    <x v="2"/>
    <x v="8"/>
    <x v="1009"/>
    <d v="2016-06-19T14:30:46"/>
  </r>
  <r>
    <x v="1010"/>
    <x v="1010"/>
    <x v="1009"/>
    <n v="115250"/>
    <n v="220"/>
    <x v="1"/>
    <s v="US"/>
    <s v="USD"/>
    <n v="1473044340"/>
    <n v="1468180462"/>
    <b v="0"/>
    <x v="80"/>
    <b v="0"/>
    <s v="technology/wearables"/>
    <n v="1"/>
    <n v="55"/>
    <x v="2"/>
    <x v="8"/>
    <x v="1010"/>
    <d v="2016-09-05T02:59:00"/>
  </r>
  <r>
    <x v="1011"/>
    <x v="1011"/>
    <x v="1010"/>
    <n v="20000"/>
    <n v="75"/>
    <x v="1"/>
    <s v="US"/>
    <s v="USD"/>
    <n v="1418938395"/>
    <n v="1415050395"/>
    <b v="0"/>
    <x v="29"/>
    <b v="0"/>
    <s v="technology/wearables"/>
    <n v="1"/>
    <n v="75"/>
    <x v="2"/>
    <x v="8"/>
    <x v="1011"/>
    <d v="2014-12-18T21:33:15"/>
  </r>
  <r>
    <x v="1012"/>
    <x v="1012"/>
    <x v="1011"/>
    <n v="5000"/>
    <n v="1076751.05"/>
    <x v="1"/>
    <s v="US"/>
    <s v="USD"/>
    <n v="1485254052"/>
    <n v="1481366052"/>
    <b v="0"/>
    <x v="254"/>
    <b v="0"/>
    <s v="technology/wearables"/>
    <n v="21536"/>
    <n v="1389.36"/>
    <x v="2"/>
    <x v="8"/>
    <x v="1012"/>
    <d v="2017-01-24T10:34:12"/>
  </r>
  <r>
    <x v="1013"/>
    <x v="1013"/>
    <x v="1012"/>
    <n v="25000"/>
    <n v="8632"/>
    <x v="1"/>
    <s v="US"/>
    <s v="USD"/>
    <n v="1451419200"/>
    <n v="1449000056"/>
    <b v="0"/>
    <x v="240"/>
    <b v="0"/>
    <s v="technology/wearables"/>
    <n v="35"/>
    <n v="95.91"/>
    <x v="2"/>
    <x v="8"/>
    <x v="1013"/>
    <d v="2015-12-29T20:00:00"/>
  </r>
  <r>
    <x v="1014"/>
    <x v="1014"/>
    <x v="1013"/>
    <n v="10000"/>
    <n v="3060"/>
    <x v="1"/>
    <s v="US"/>
    <s v="USD"/>
    <n v="1420070615"/>
    <n v="1415750615"/>
    <b v="0"/>
    <x v="38"/>
    <b v="0"/>
    <s v="technology/wearables"/>
    <n v="31"/>
    <n v="191.25"/>
    <x v="2"/>
    <x v="8"/>
    <x v="1014"/>
    <d v="2015-01-01T00:03:35"/>
  </r>
  <r>
    <x v="1015"/>
    <x v="1015"/>
    <x v="1014"/>
    <n v="9000"/>
    <n v="240"/>
    <x v="1"/>
    <s v="CH"/>
    <s v="CHF"/>
    <n v="1448489095"/>
    <n v="1445893495"/>
    <b v="0"/>
    <x v="79"/>
    <b v="0"/>
    <s v="technology/wearables"/>
    <n v="3"/>
    <n v="40"/>
    <x v="2"/>
    <x v="8"/>
    <x v="1015"/>
    <d v="2015-11-25T22:04:55"/>
  </r>
  <r>
    <x v="1016"/>
    <x v="1016"/>
    <x v="1015"/>
    <n v="100000"/>
    <n v="2842"/>
    <x v="1"/>
    <s v="US"/>
    <s v="USD"/>
    <n v="1459992856"/>
    <n v="1456108456"/>
    <b v="0"/>
    <x v="44"/>
    <b v="0"/>
    <s v="technology/wearables"/>
    <n v="3"/>
    <n v="74.790000000000006"/>
    <x v="2"/>
    <x v="8"/>
    <x v="1016"/>
    <d v="2016-04-07T01:34:16"/>
  </r>
  <r>
    <x v="1017"/>
    <x v="1017"/>
    <x v="1016"/>
    <n v="250000"/>
    <n v="57197"/>
    <x v="1"/>
    <s v="US"/>
    <s v="USD"/>
    <n v="1448125935"/>
    <n v="1444666335"/>
    <b v="0"/>
    <x v="255"/>
    <b v="0"/>
    <s v="technology/wearables"/>
    <n v="23"/>
    <n v="161.12"/>
    <x v="2"/>
    <x v="8"/>
    <x v="1017"/>
    <d v="2015-11-21T17:12:15"/>
  </r>
  <r>
    <x v="1018"/>
    <x v="1018"/>
    <x v="1017"/>
    <n v="20000"/>
    <n v="621"/>
    <x v="1"/>
    <s v="US"/>
    <s v="USD"/>
    <n v="1468496933"/>
    <n v="1465904933"/>
    <b v="0"/>
    <x v="63"/>
    <b v="0"/>
    <s v="technology/wearables"/>
    <n v="4"/>
    <n v="88.71"/>
    <x v="2"/>
    <x v="8"/>
    <x v="1018"/>
    <d v="2016-07-14T11:48:53"/>
  </r>
  <r>
    <x v="1019"/>
    <x v="1019"/>
    <x v="1018"/>
    <n v="45000"/>
    <n v="21300"/>
    <x v="1"/>
    <s v="US"/>
    <s v="USD"/>
    <n v="1423092149"/>
    <n v="1420500149"/>
    <b v="0"/>
    <x v="256"/>
    <b v="0"/>
    <s v="technology/wearables"/>
    <n v="48"/>
    <n v="53.25"/>
    <x v="2"/>
    <x v="8"/>
    <x v="1019"/>
    <d v="2015-02-04T23:22:29"/>
  </r>
  <r>
    <x v="1020"/>
    <x v="1020"/>
    <x v="1019"/>
    <n v="1550"/>
    <n v="3186"/>
    <x v="0"/>
    <s v="CA"/>
    <s v="CAD"/>
    <n v="1433206020"/>
    <n v="1430617209"/>
    <b v="0"/>
    <x v="209"/>
    <b v="1"/>
    <s v="music/electronic music"/>
    <n v="206"/>
    <n v="106.2"/>
    <x v="4"/>
    <x v="15"/>
    <x v="1020"/>
    <d v="2015-06-02T00:47:00"/>
  </r>
  <r>
    <x v="1021"/>
    <x v="1021"/>
    <x v="1020"/>
    <n v="3000"/>
    <n v="10554.11"/>
    <x v="0"/>
    <s v="US"/>
    <s v="USD"/>
    <n v="1445054400"/>
    <n v="1443074571"/>
    <b v="1"/>
    <x v="257"/>
    <b v="1"/>
    <s v="music/electronic music"/>
    <n v="352"/>
    <n v="22.08"/>
    <x v="4"/>
    <x v="15"/>
    <x v="1021"/>
    <d v="2015-10-17T04:00:00"/>
  </r>
  <r>
    <x v="1022"/>
    <x v="1022"/>
    <x v="1021"/>
    <n v="2000"/>
    <n v="2298"/>
    <x v="0"/>
    <s v="US"/>
    <s v="USD"/>
    <n v="1431876677"/>
    <n v="1429284677"/>
    <b v="1"/>
    <x v="142"/>
    <b v="1"/>
    <s v="music/electronic music"/>
    <n v="115"/>
    <n v="31.05"/>
    <x v="4"/>
    <x v="15"/>
    <x v="1022"/>
    <d v="2015-05-17T15:31:17"/>
  </r>
  <r>
    <x v="1023"/>
    <x v="1023"/>
    <x v="1022"/>
    <n v="2000"/>
    <n v="4743"/>
    <x v="0"/>
    <s v="GB"/>
    <s v="GBP"/>
    <n v="1434837861"/>
    <n v="1432245861"/>
    <b v="0"/>
    <x v="132"/>
    <b v="1"/>
    <s v="music/electronic music"/>
    <n v="238"/>
    <n v="36.21"/>
    <x v="4"/>
    <x v="15"/>
    <x v="1023"/>
    <d v="2015-06-20T22:04:21"/>
  </r>
  <r>
    <x v="1024"/>
    <x v="1024"/>
    <x v="1023"/>
    <n v="20000"/>
    <n v="23727.55"/>
    <x v="0"/>
    <s v="SE"/>
    <s v="SEK"/>
    <n v="1454248563"/>
    <n v="1451656563"/>
    <b v="1"/>
    <x v="42"/>
    <b v="1"/>
    <s v="music/electronic music"/>
    <n v="119"/>
    <n v="388.98"/>
    <x v="4"/>
    <x v="15"/>
    <x v="1024"/>
    <d v="2016-01-31T13:56:03"/>
  </r>
  <r>
    <x v="1025"/>
    <x v="1025"/>
    <x v="1024"/>
    <n v="70000"/>
    <n v="76949.820000000007"/>
    <x v="0"/>
    <s v="US"/>
    <s v="USD"/>
    <n v="1426532437"/>
    <n v="1423944037"/>
    <b v="1"/>
    <x v="258"/>
    <b v="1"/>
    <s v="music/electronic music"/>
    <n v="110"/>
    <n v="71.849999999999994"/>
    <x v="4"/>
    <x v="15"/>
    <x v="1025"/>
    <d v="2015-03-16T19:00:37"/>
  </r>
  <r>
    <x v="1026"/>
    <x v="1026"/>
    <x v="1025"/>
    <n v="7000"/>
    <n v="7000.58"/>
    <x v="0"/>
    <s v="GB"/>
    <s v="GBP"/>
    <n v="1459414016"/>
    <n v="1456480016"/>
    <b v="1"/>
    <x v="259"/>
    <b v="1"/>
    <s v="music/electronic music"/>
    <n v="101"/>
    <n v="57.38"/>
    <x v="4"/>
    <x v="15"/>
    <x v="1026"/>
    <d v="2016-03-31T08:46:56"/>
  </r>
  <r>
    <x v="1027"/>
    <x v="1027"/>
    <x v="1026"/>
    <n v="7501"/>
    <n v="7733"/>
    <x v="0"/>
    <s v="US"/>
    <s v="USD"/>
    <n v="1414025347"/>
    <n v="1411433347"/>
    <b v="1"/>
    <x v="112"/>
    <b v="1"/>
    <s v="music/electronic music"/>
    <n v="104"/>
    <n v="69.67"/>
    <x v="4"/>
    <x v="15"/>
    <x v="1027"/>
    <d v="2014-10-23T00:49:07"/>
  </r>
  <r>
    <x v="1028"/>
    <x v="1028"/>
    <x v="1027"/>
    <n v="10000"/>
    <n v="11727"/>
    <x v="0"/>
    <s v="GB"/>
    <s v="GBP"/>
    <n v="1488830400"/>
    <n v="1484924605"/>
    <b v="1"/>
    <x v="260"/>
    <b v="1"/>
    <s v="music/electronic music"/>
    <n v="118"/>
    <n v="45.99"/>
    <x v="4"/>
    <x v="15"/>
    <x v="1028"/>
    <d v="2017-03-06T20:00:00"/>
  </r>
  <r>
    <x v="1029"/>
    <x v="1029"/>
    <x v="1028"/>
    <n v="10000"/>
    <n v="11176"/>
    <x v="0"/>
    <s v="SE"/>
    <s v="SEK"/>
    <n v="1428184740"/>
    <n v="1423501507"/>
    <b v="0"/>
    <x v="261"/>
    <b v="1"/>
    <s v="music/electronic music"/>
    <n v="112"/>
    <n v="79.260000000000005"/>
    <x v="4"/>
    <x v="15"/>
    <x v="1029"/>
    <d v="2015-04-04T21:59:00"/>
  </r>
  <r>
    <x v="1030"/>
    <x v="1030"/>
    <x v="1029"/>
    <n v="2000"/>
    <n v="6842"/>
    <x v="0"/>
    <s v="US"/>
    <s v="USD"/>
    <n v="1473680149"/>
    <n v="1472470549"/>
    <b v="0"/>
    <x v="180"/>
    <b v="1"/>
    <s v="music/electronic music"/>
    <n v="343"/>
    <n v="43.03"/>
    <x v="4"/>
    <x v="15"/>
    <x v="1030"/>
    <d v="2016-09-12T11:35:49"/>
  </r>
  <r>
    <x v="1031"/>
    <x v="1031"/>
    <x v="1030"/>
    <n v="10000"/>
    <n v="10740"/>
    <x v="0"/>
    <s v="US"/>
    <s v="USD"/>
    <n v="1450290010"/>
    <n v="1447698010"/>
    <b v="0"/>
    <x v="221"/>
    <b v="1"/>
    <s v="music/electronic music"/>
    <n v="108"/>
    <n v="108.48"/>
    <x v="4"/>
    <x v="15"/>
    <x v="1031"/>
    <d v="2015-12-16T18:20:10"/>
  </r>
  <r>
    <x v="1032"/>
    <x v="1032"/>
    <x v="1031"/>
    <n v="5400"/>
    <n v="5858.84"/>
    <x v="0"/>
    <s v="US"/>
    <s v="USD"/>
    <n v="1466697625"/>
    <n v="1464105625"/>
    <b v="0"/>
    <x v="93"/>
    <b v="1"/>
    <s v="music/electronic music"/>
    <n v="109"/>
    <n v="61.03"/>
    <x v="4"/>
    <x v="15"/>
    <x v="1032"/>
    <d v="2016-06-23T16:00:25"/>
  </r>
  <r>
    <x v="1033"/>
    <x v="1033"/>
    <x v="1032"/>
    <n v="1328"/>
    <n v="1366"/>
    <x v="0"/>
    <s v="GB"/>
    <s v="GBP"/>
    <n v="1481564080"/>
    <n v="1479144880"/>
    <b v="0"/>
    <x v="74"/>
    <b v="1"/>
    <s v="music/electronic music"/>
    <n v="103"/>
    <n v="50.59"/>
    <x v="4"/>
    <x v="15"/>
    <x v="1033"/>
    <d v="2016-12-12T17:34:40"/>
  </r>
  <r>
    <x v="1034"/>
    <x v="1034"/>
    <x v="1033"/>
    <n v="5000"/>
    <n v="6500.09"/>
    <x v="0"/>
    <s v="US"/>
    <s v="USD"/>
    <n v="1470369540"/>
    <n v="1467604804"/>
    <b v="0"/>
    <x v="262"/>
    <b v="1"/>
    <s v="music/electronic music"/>
    <n v="131"/>
    <n v="39.159999999999997"/>
    <x v="4"/>
    <x v="15"/>
    <x v="1034"/>
    <d v="2016-08-05T03:59:00"/>
  </r>
  <r>
    <x v="1035"/>
    <x v="1035"/>
    <x v="1034"/>
    <n v="4600"/>
    <n v="4952"/>
    <x v="0"/>
    <s v="US"/>
    <s v="USD"/>
    <n v="1423668220"/>
    <n v="1421076220"/>
    <b v="0"/>
    <x v="88"/>
    <b v="1"/>
    <s v="music/electronic music"/>
    <n v="108"/>
    <n v="65.16"/>
    <x v="4"/>
    <x v="15"/>
    <x v="1035"/>
    <d v="2015-02-11T15:23:40"/>
  </r>
  <r>
    <x v="1036"/>
    <x v="1036"/>
    <x v="1035"/>
    <n v="4500"/>
    <n v="5056.22"/>
    <x v="0"/>
    <s v="US"/>
    <s v="USD"/>
    <n v="1357545600"/>
    <n v="1354790790"/>
    <b v="0"/>
    <x v="263"/>
    <b v="1"/>
    <s v="music/electronic music"/>
    <n v="113"/>
    <n v="23.96"/>
    <x v="4"/>
    <x v="15"/>
    <x v="1036"/>
    <d v="2013-01-07T08:00:00"/>
  </r>
  <r>
    <x v="1037"/>
    <x v="1037"/>
    <x v="1036"/>
    <n v="1000"/>
    <n v="1021"/>
    <x v="0"/>
    <s v="US"/>
    <s v="USD"/>
    <n v="1431925200"/>
    <n v="1429991062"/>
    <b v="0"/>
    <x v="64"/>
    <b v="1"/>
    <s v="music/electronic music"/>
    <n v="103"/>
    <n v="48.62"/>
    <x v="4"/>
    <x v="15"/>
    <x v="1037"/>
    <d v="2015-05-18T05:00:00"/>
  </r>
  <r>
    <x v="1038"/>
    <x v="1038"/>
    <x v="1037"/>
    <n v="1500"/>
    <n v="2180"/>
    <x v="0"/>
    <s v="US"/>
    <s v="USD"/>
    <n v="1458362023"/>
    <n v="1455773623"/>
    <b v="0"/>
    <x v="42"/>
    <b v="1"/>
    <s v="music/electronic music"/>
    <n v="146"/>
    <n v="35.74"/>
    <x v="4"/>
    <x v="15"/>
    <x v="1038"/>
    <d v="2016-03-19T04:33:43"/>
  </r>
  <r>
    <x v="1039"/>
    <x v="1039"/>
    <x v="1038"/>
    <n v="500"/>
    <n v="641"/>
    <x v="0"/>
    <s v="US"/>
    <s v="USD"/>
    <n v="1481615940"/>
    <n v="1479436646"/>
    <b v="0"/>
    <x v="209"/>
    <b v="1"/>
    <s v="music/electronic music"/>
    <n v="129"/>
    <n v="21.37"/>
    <x v="4"/>
    <x v="15"/>
    <x v="1039"/>
    <d v="2016-12-13T07:59:00"/>
  </r>
  <r>
    <x v="1040"/>
    <x v="1040"/>
    <x v="1039"/>
    <n v="85000"/>
    <n v="250"/>
    <x v="1"/>
    <s v="US"/>
    <s v="USD"/>
    <n v="1472317209"/>
    <n v="1469725209"/>
    <b v="0"/>
    <x v="29"/>
    <b v="0"/>
    <s v="journalism/audio"/>
    <n v="1"/>
    <n v="250"/>
    <x v="5"/>
    <x v="16"/>
    <x v="1040"/>
    <d v="2016-08-27T17:00:09"/>
  </r>
  <r>
    <x v="1041"/>
    <x v="1041"/>
    <x v="1040"/>
    <n v="50"/>
    <n v="0"/>
    <x v="1"/>
    <s v="US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x v="1042"/>
    <x v="1042"/>
    <x v="1041"/>
    <n v="650"/>
    <n v="10"/>
    <x v="1"/>
    <s v="US"/>
    <s v="USD"/>
    <n v="1410516000"/>
    <n v="1406824948"/>
    <b v="0"/>
    <x v="29"/>
    <b v="0"/>
    <s v="journalism/audio"/>
    <n v="2"/>
    <n v="10"/>
    <x v="5"/>
    <x v="16"/>
    <x v="1042"/>
    <d v="2014-09-12T10:00:00"/>
  </r>
  <r>
    <x v="1043"/>
    <x v="1043"/>
    <x v="1042"/>
    <n v="100000"/>
    <n v="8537"/>
    <x v="1"/>
    <s v="US"/>
    <s v="USD"/>
    <n v="1432101855"/>
    <n v="1429509855"/>
    <b v="0"/>
    <x v="264"/>
    <b v="0"/>
    <s v="journalism/audio"/>
    <n v="9"/>
    <n v="29.24"/>
    <x v="5"/>
    <x v="16"/>
    <x v="1043"/>
    <d v="2015-05-20T06:04:15"/>
  </r>
  <r>
    <x v="1044"/>
    <x v="1044"/>
    <x v="1043"/>
    <n v="7000"/>
    <n v="6"/>
    <x v="1"/>
    <s v="US"/>
    <s v="USD"/>
    <n v="1425587220"/>
    <n v="1420668801"/>
    <b v="0"/>
    <x v="84"/>
    <b v="0"/>
    <s v="journalism/audio"/>
    <n v="1"/>
    <n v="3"/>
    <x v="5"/>
    <x v="16"/>
    <x v="1044"/>
    <d v="2015-03-05T20:27:00"/>
  </r>
  <r>
    <x v="1045"/>
    <x v="1045"/>
    <x v="1044"/>
    <n v="10000"/>
    <n v="266"/>
    <x v="1"/>
    <s v="US"/>
    <s v="USD"/>
    <n v="1408827550"/>
    <n v="1406235550"/>
    <b v="0"/>
    <x v="22"/>
    <b v="0"/>
    <s v="journalism/audio"/>
    <n v="3"/>
    <n v="33.25"/>
    <x v="5"/>
    <x v="16"/>
    <x v="1045"/>
    <d v="2014-08-23T20:59:10"/>
  </r>
  <r>
    <x v="1046"/>
    <x v="1046"/>
    <x v="1045"/>
    <n v="3000"/>
    <n v="0"/>
    <x v="1"/>
    <s v="DE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x v="1047"/>
    <x v="1047"/>
    <x v="1046"/>
    <n v="2000"/>
    <n v="1"/>
    <x v="1"/>
    <s v="US"/>
    <s v="USD"/>
    <n v="1415219915"/>
    <n v="1412624315"/>
    <b v="0"/>
    <x v="29"/>
    <b v="0"/>
    <s v="journalism/audio"/>
    <n v="1"/>
    <n v="1"/>
    <x v="5"/>
    <x v="16"/>
    <x v="1047"/>
    <d v="2014-11-05T20:38:35"/>
  </r>
  <r>
    <x v="1048"/>
    <x v="1048"/>
    <x v="1047"/>
    <n v="15000"/>
    <n v="212"/>
    <x v="1"/>
    <s v="US"/>
    <s v="USD"/>
    <n v="1474766189"/>
    <n v="1471310189"/>
    <b v="0"/>
    <x v="80"/>
    <b v="0"/>
    <s v="journalism/audio"/>
    <n v="2"/>
    <n v="53"/>
    <x v="5"/>
    <x v="16"/>
    <x v="1048"/>
    <d v="2016-09-25T01:16:29"/>
  </r>
  <r>
    <x v="1049"/>
    <x v="1049"/>
    <x v="1048"/>
    <n v="12000"/>
    <n v="0"/>
    <x v="1"/>
    <s v="US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x v="1050"/>
    <x v="1050"/>
    <x v="1049"/>
    <n v="2500"/>
    <n v="0"/>
    <x v="1"/>
    <s v="US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x v="1051"/>
    <x v="1051"/>
    <x v="1050"/>
    <n v="500"/>
    <n v="0"/>
    <x v="1"/>
    <s v="US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x v="1052"/>
    <x v="1052"/>
    <x v="1051"/>
    <n v="4336"/>
    <n v="0"/>
    <x v="1"/>
    <s v="US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x v="1053"/>
    <x v="1053"/>
    <x v="1052"/>
    <n v="1500"/>
    <n v="15"/>
    <x v="1"/>
    <s v="US"/>
    <s v="USD"/>
    <n v="1488773332"/>
    <n v="1486613332"/>
    <b v="0"/>
    <x v="29"/>
    <b v="0"/>
    <s v="journalism/audio"/>
    <n v="1"/>
    <n v="15"/>
    <x v="5"/>
    <x v="16"/>
    <x v="1053"/>
    <d v="2017-03-06T04:08:52"/>
  </r>
  <r>
    <x v="1054"/>
    <x v="1054"/>
    <x v="1053"/>
    <n v="2500"/>
    <n v="0"/>
    <x v="1"/>
    <s v="US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x v="1055"/>
    <x v="1055"/>
    <x v="1054"/>
    <n v="3500"/>
    <n v="0"/>
    <x v="1"/>
    <s v="US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x v="1056"/>
    <x v="1056"/>
    <x v="1055"/>
    <n v="10000"/>
    <n v="0"/>
    <x v="1"/>
    <s v="US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x v="1057"/>
    <x v="1057"/>
    <x v="1056"/>
    <n v="10000"/>
    <n v="0"/>
    <x v="1"/>
    <s v="US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x v="1058"/>
    <x v="1058"/>
    <x v="1057"/>
    <n v="40000"/>
    <n v="0"/>
    <x v="1"/>
    <s v="US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x v="1059"/>
    <x v="1059"/>
    <x v="1058"/>
    <n v="1100"/>
    <n v="0"/>
    <x v="1"/>
    <s v="US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x v="1060"/>
    <x v="1060"/>
    <x v="1059"/>
    <n v="5000"/>
    <n v="50"/>
    <x v="1"/>
    <s v="US"/>
    <s v="USD"/>
    <n v="1429134893"/>
    <n v="1426542893"/>
    <b v="0"/>
    <x v="29"/>
    <b v="0"/>
    <s v="journalism/audio"/>
    <n v="1"/>
    <n v="50"/>
    <x v="5"/>
    <x v="16"/>
    <x v="1060"/>
    <d v="2015-04-15T21:54:53"/>
  </r>
  <r>
    <x v="1061"/>
    <x v="1061"/>
    <x v="1060"/>
    <n v="4000"/>
    <n v="0"/>
    <x v="1"/>
    <s v="US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x v="1062"/>
    <x v="1062"/>
    <x v="1061"/>
    <n v="199"/>
    <n v="190"/>
    <x v="1"/>
    <s v="US"/>
    <s v="USD"/>
    <n v="1468351341"/>
    <n v="1467746541"/>
    <b v="0"/>
    <x v="80"/>
    <b v="0"/>
    <s v="journalism/audio"/>
    <n v="96"/>
    <n v="47.5"/>
    <x v="5"/>
    <x v="16"/>
    <x v="1062"/>
    <d v="2016-07-12T19:22:21"/>
  </r>
  <r>
    <x v="1063"/>
    <x v="1063"/>
    <x v="1062"/>
    <n v="1000"/>
    <n v="0"/>
    <x v="1"/>
    <s v="US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x v="1064"/>
    <x v="1064"/>
    <x v="1063"/>
    <n v="90000"/>
    <n v="8077"/>
    <x v="2"/>
    <s v="US"/>
    <s v="USD"/>
    <n v="1373174903"/>
    <n v="1369286903"/>
    <b v="0"/>
    <x v="252"/>
    <b v="0"/>
    <s v="games/video games"/>
    <n v="9"/>
    <n v="65.67"/>
    <x v="6"/>
    <x v="17"/>
    <x v="1064"/>
    <d v="2013-07-07T05:28:23"/>
  </r>
  <r>
    <x v="1065"/>
    <x v="1065"/>
    <x v="1064"/>
    <n v="3000"/>
    <n v="81"/>
    <x v="2"/>
    <s v="AU"/>
    <s v="AUD"/>
    <n v="1392800922"/>
    <n v="1390381722"/>
    <b v="0"/>
    <x v="81"/>
    <b v="0"/>
    <s v="games/video games"/>
    <n v="3"/>
    <n v="16.2"/>
    <x v="6"/>
    <x v="17"/>
    <x v="1065"/>
    <d v="2014-02-19T09:08:42"/>
  </r>
  <r>
    <x v="1066"/>
    <x v="1066"/>
    <x v="1065"/>
    <n v="150000"/>
    <n v="5051"/>
    <x v="2"/>
    <s v="US"/>
    <s v="USD"/>
    <n v="1375657582"/>
    <n v="1371769582"/>
    <b v="0"/>
    <x v="265"/>
    <b v="0"/>
    <s v="games/video games"/>
    <n v="4"/>
    <n v="34.130000000000003"/>
    <x v="6"/>
    <x v="17"/>
    <x v="1066"/>
    <d v="2013-08-04T23:06:22"/>
  </r>
  <r>
    <x v="1067"/>
    <x v="1067"/>
    <x v="1066"/>
    <n v="500"/>
    <n v="130"/>
    <x v="2"/>
    <s v="US"/>
    <s v="USD"/>
    <n v="1387657931"/>
    <n v="1385065931"/>
    <b v="0"/>
    <x v="73"/>
    <b v="0"/>
    <s v="games/video games"/>
    <n v="26"/>
    <n v="13"/>
    <x v="6"/>
    <x v="17"/>
    <x v="1067"/>
    <d v="2013-12-21T20:32:11"/>
  </r>
  <r>
    <x v="1068"/>
    <x v="1068"/>
    <x v="1067"/>
    <n v="30000"/>
    <n v="45"/>
    <x v="2"/>
    <s v="US"/>
    <s v="USD"/>
    <n v="1460274864"/>
    <n v="1457686464"/>
    <b v="0"/>
    <x v="80"/>
    <b v="0"/>
    <s v="games/video games"/>
    <n v="1"/>
    <n v="11.25"/>
    <x v="6"/>
    <x v="17"/>
    <x v="1068"/>
    <d v="2016-04-10T07:54:24"/>
  </r>
  <r>
    <x v="1069"/>
    <x v="1069"/>
    <x v="1068"/>
    <n v="2200"/>
    <n v="850"/>
    <x v="2"/>
    <s v="US"/>
    <s v="USD"/>
    <n v="1385447459"/>
    <n v="1382679059"/>
    <b v="0"/>
    <x v="64"/>
    <b v="0"/>
    <s v="games/video games"/>
    <n v="39"/>
    <n v="40.479999999999997"/>
    <x v="6"/>
    <x v="17"/>
    <x v="1069"/>
    <d v="2013-11-26T06:30:59"/>
  </r>
  <r>
    <x v="1070"/>
    <x v="1070"/>
    <x v="1069"/>
    <n v="10000"/>
    <n v="70"/>
    <x v="2"/>
    <s v="US"/>
    <s v="USD"/>
    <n v="1349050622"/>
    <n v="1347322622"/>
    <b v="0"/>
    <x v="84"/>
    <b v="0"/>
    <s v="games/video games"/>
    <n v="1"/>
    <n v="35"/>
    <x v="6"/>
    <x v="17"/>
    <x v="1070"/>
    <d v="2012-10-01T00:17:02"/>
  </r>
  <r>
    <x v="1071"/>
    <x v="1071"/>
    <x v="1070"/>
    <n v="100"/>
    <n v="0"/>
    <x v="2"/>
    <s v="NO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x v="1072"/>
    <x v="1072"/>
    <x v="1071"/>
    <n v="75000"/>
    <n v="51"/>
    <x v="2"/>
    <s v="US"/>
    <s v="USD"/>
    <n v="1391630297"/>
    <n v="1389038297"/>
    <b v="0"/>
    <x v="80"/>
    <b v="0"/>
    <s v="games/video games"/>
    <n v="1"/>
    <n v="12.75"/>
    <x v="6"/>
    <x v="17"/>
    <x v="1072"/>
    <d v="2014-02-05T19:58:17"/>
  </r>
  <r>
    <x v="1073"/>
    <x v="1073"/>
    <x v="1072"/>
    <n v="750"/>
    <n v="10"/>
    <x v="2"/>
    <s v="US"/>
    <s v="USD"/>
    <n v="1318806541"/>
    <n v="1316214541"/>
    <b v="0"/>
    <x v="29"/>
    <b v="0"/>
    <s v="games/video games"/>
    <n v="2"/>
    <n v="10"/>
    <x v="6"/>
    <x v="17"/>
    <x v="1073"/>
    <d v="2011-10-16T23:09:01"/>
  </r>
  <r>
    <x v="1074"/>
    <x v="1074"/>
    <x v="1073"/>
    <n v="54000"/>
    <n v="3407"/>
    <x v="2"/>
    <s v="US"/>
    <s v="USD"/>
    <n v="1388808545"/>
    <n v="1386216545"/>
    <b v="0"/>
    <x v="209"/>
    <b v="0"/>
    <s v="games/video games"/>
    <n v="7"/>
    <n v="113.57"/>
    <x v="6"/>
    <x v="17"/>
    <x v="1074"/>
    <d v="2014-01-04T04:09:05"/>
  </r>
  <r>
    <x v="1075"/>
    <x v="1075"/>
    <x v="1074"/>
    <n v="1000"/>
    <n v="45"/>
    <x v="2"/>
    <s v="US"/>
    <s v="USD"/>
    <n v="1336340516"/>
    <n v="1333748516"/>
    <b v="0"/>
    <x v="83"/>
    <b v="0"/>
    <s v="games/video games"/>
    <n v="5"/>
    <n v="15"/>
    <x v="6"/>
    <x v="17"/>
    <x v="1075"/>
    <d v="2012-05-06T21:41:56"/>
  </r>
  <r>
    <x v="1076"/>
    <x v="1076"/>
    <x v="1075"/>
    <n v="75000"/>
    <n v="47074"/>
    <x v="2"/>
    <s v="US"/>
    <s v="USD"/>
    <n v="1410426250"/>
    <n v="1405674250"/>
    <b v="0"/>
    <x v="266"/>
    <b v="0"/>
    <s v="games/video games"/>
    <n v="63"/>
    <n v="48.28"/>
    <x v="6"/>
    <x v="17"/>
    <x v="1076"/>
    <d v="2014-09-11T09:04:10"/>
  </r>
  <r>
    <x v="1077"/>
    <x v="1077"/>
    <x v="1076"/>
    <n v="25000"/>
    <n v="7344"/>
    <x v="2"/>
    <s v="US"/>
    <s v="USD"/>
    <n v="1452744011"/>
    <n v="1450152011"/>
    <b v="0"/>
    <x v="157"/>
    <b v="0"/>
    <s v="games/video games"/>
    <n v="30"/>
    <n v="43.98"/>
    <x v="6"/>
    <x v="17"/>
    <x v="1077"/>
    <d v="2016-01-14T04:00:11"/>
  </r>
  <r>
    <x v="1078"/>
    <x v="1078"/>
    <x v="1077"/>
    <n v="600"/>
    <n v="45"/>
    <x v="2"/>
    <s v="US"/>
    <s v="USD"/>
    <n v="1311309721"/>
    <n v="1307421721"/>
    <b v="0"/>
    <x v="81"/>
    <b v="0"/>
    <s v="games/video games"/>
    <n v="8"/>
    <n v="9"/>
    <x v="6"/>
    <x v="17"/>
    <x v="1078"/>
    <d v="2011-07-22T04:42:01"/>
  </r>
  <r>
    <x v="1079"/>
    <x v="1079"/>
    <x v="1078"/>
    <n v="26000"/>
    <n v="678"/>
    <x v="2"/>
    <s v="DE"/>
    <s v="EUR"/>
    <n v="1463232936"/>
    <n v="1461072936"/>
    <b v="0"/>
    <x v="59"/>
    <b v="0"/>
    <s v="games/video games"/>
    <n v="3"/>
    <n v="37.67"/>
    <x v="6"/>
    <x v="17"/>
    <x v="1079"/>
    <d v="2016-05-14T13:35:36"/>
  </r>
  <r>
    <x v="1080"/>
    <x v="1080"/>
    <x v="1079"/>
    <n v="20000"/>
    <n v="1821"/>
    <x v="2"/>
    <s v="US"/>
    <s v="USD"/>
    <n v="1399778333"/>
    <n v="1397186333"/>
    <b v="0"/>
    <x v="15"/>
    <b v="0"/>
    <s v="games/video games"/>
    <n v="10"/>
    <n v="18.579999999999998"/>
    <x v="6"/>
    <x v="17"/>
    <x v="1080"/>
    <d v="2014-05-11T03:18:53"/>
  </r>
  <r>
    <x v="1081"/>
    <x v="1081"/>
    <x v="1080"/>
    <n v="68000"/>
    <n v="12"/>
    <x v="2"/>
    <s v="US"/>
    <s v="USD"/>
    <n v="1422483292"/>
    <n v="1419891292"/>
    <b v="0"/>
    <x v="80"/>
    <b v="0"/>
    <s v="games/video games"/>
    <n v="1"/>
    <n v="3"/>
    <x v="6"/>
    <x v="17"/>
    <x v="1081"/>
    <d v="2015-01-28T22:14:52"/>
  </r>
  <r>
    <x v="1082"/>
    <x v="1082"/>
    <x v="1081"/>
    <n v="10000"/>
    <n v="56"/>
    <x v="2"/>
    <s v="US"/>
    <s v="USD"/>
    <n v="1344635088"/>
    <n v="1342043088"/>
    <b v="0"/>
    <x v="83"/>
    <b v="0"/>
    <s v="games/video games"/>
    <n v="1"/>
    <n v="18.670000000000002"/>
    <x v="6"/>
    <x v="17"/>
    <x v="1082"/>
    <d v="2012-08-10T21:44:48"/>
  </r>
  <r>
    <x v="1083"/>
    <x v="1083"/>
    <x v="1082"/>
    <n v="50000"/>
    <n v="410"/>
    <x v="2"/>
    <s v="CA"/>
    <s v="CAD"/>
    <n v="1406994583"/>
    <n v="1401810583"/>
    <b v="0"/>
    <x v="29"/>
    <b v="0"/>
    <s v="games/video games"/>
    <n v="1"/>
    <n v="410"/>
    <x v="6"/>
    <x v="17"/>
    <x v="1083"/>
    <d v="2014-08-02T15:49:43"/>
  </r>
  <r>
    <x v="1084"/>
    <x v="1084"/>
    <x v="1083"/>
    <n v="550"/>
    <n v="0"/>
    <x v="2"/>
    <s v="US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x v="1085"/>
    <x v="1085"/>
    <x v="1084"/>
    <n v="30000"/>
    <n v="1026"/>
    <x v="2"/>
    <s v="CA"/>
    <s v="CAD"/>
    <n v="1457967975"/>
    <n v="1455379575"/>
    <b v="0"/>
    <x v="82"/>
    <b v="0"/>
    <s v="games/video games"/>
    <n v="4"/>
    <n v="114"/>
    <x v="6"/>
    <x v="17"/>
    <x v="1085"/>
    <d v="2016-03-14T15:06:15"/>
  </r>
  <r>
    <x v="1086"/>
    <x v="1086"/>
    <x v="1085"/>
    <n v="18000"/>
    <n v="15"/>
    <x v="2"/>
    <s v="US"/>
    <s v="USD"/>
    <n v="1408913291"/>
    <n v="1406321291"/>
    <b v="0"/>
    <x v="84"/>
    <b v="0"/>
    <s v="games/video games"/>
    <n v="1"/>
    <n v="7.5"/>
    <x v="6"/>
    <x v="17"/>
    <x v="1086"/>
    <d v="2014-08-24T20:48:11"/>
  </r>
  <r>
    <x v="1087"/>
    <x v="1087"/>
    <x v="1086"/>
    <n v="1100"/>
    <n v="0"/>
    <x v="2"/>
    <s v="US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x v="1088"/>
    <x v="1088"/>
    <x v="1087"/>
    <n v="45000"/>
    <n v="6382.34"/>
    <x v="2"/>
    <s v="US"/>
    <s v="USD"/>
    <n v="1398366667"/>
    <n v="1395774667"/>
    <b v="0"/>
    <x v="206"/>
    <b v="0"/>
    <s v="games/video games"/>
    <n v="15"/>
    <n v="43.42"/>
    <x v="6"/>
    <x v="17"/>
    <x v="1088"/>
    <d v="2014-04-24T19:11:07"/>
  </r>
  <r>
    <x v="1089"/>
    <x v="1089"/>
    <x v="1088"/>
    <n v="15000"/>
    <n v="1174"/>
    <x v="2"/>
    <s v="FR"/>
    <s v="EUR"/>
    <n v="1435293175"/>
    <n v="1432701175"/>
    <b v="0"/>
    <x v="72"/>
    <b v="0"/>
    <s v="games/video games"/>
    <n v="8"/>
    <n v="23.96"/>
    <x v="6"/>
    <x v="17"/>
    <x v="1089"/>
    <d v="2015-06-26T04:32:55"/>
  </r>
  <r>
    <x v="1090"/>
    <x v="1090"/>
    <x v="1089"/>
    <n v="12999"/>
    <n v="5"/>
    <x v="2"/>
    <s v="AU"/>
    <s v="AUD"/>
    <n v="1432873653"/>
    <n v="1430281653"/>
    <b v="0"/>
    <x v="29"/>
    <b v="0"/>
    <s v="games/video games"/>
    <n v="1"/>
    <n v="5"/>
    <x v="6"/>
    <x v="17"/>
    <x v="1090"/>
    <d v="2015-05-29T04:27:33"/>
  </r>
  <r>
    <x v="1091"/>
    <x v="1091"/>
    <x v="1090"/>
    <n v="200"/>
    <n v="25"/>
    <x v="2"/>
    <s v="GB"/>
    <s v="GBP"/>
    <n v="1460313672"/>
    <n v="1457725272"/>
    <b v="0"/>
    <x v="84"/>
    <b v="0"/>
    <s v="games/video games"/>
    <n v="13"/>
    <n v="12.5"/>
    <x v="6"/>
    <x v="17"/>
    <x v="1091"/>
    <d v="2016-04-10T18:41:12"/>
  </r>
  <r>
    <x v="1092"/>
    <x v="1092"/>
    <x v="1091"/>
    <n v="2000"/>
    <n v="21"/>
    <x v="2"/>
    <s v="US"/>
    <s v="USD"/>
    <n v="1357432638"/>
    <n v="1354840638"/>
    <b v="0"/>
    <x v="63"/>
    <b v="0"/>
    <s v="games/video games"/>
    <n v="2"/>
    <n v="3"/>
    <x v="6"/>
    <x v="17"/>
    <x v="1092"/>
    <d v="2013-01-06T00:37:18"/>
  </r>
  <r>
    <x v="1093"/>
    <x v="1093"/>
    <x v="1092"/>
    <n v="300"/>
    <n v="42.25"/>
    <x v="2"/>
    <s v="CA"/>
    <s v="CAD"/>
    <n v="1455232937"/>
    <n v="1453936937"/>
    <b v="0"/>
    <x v="80"/>
    <b v="0"/>
    <s v="games/video games"/>
    <n v="15"/>
    <n v="10.56"/>
    <x v="6"/>
    <x v="17"/>
    <x v="1093"/>
    <d v="2016-02-11T23:22:17"/>
  </r>
  <r>
    <x v="1094"/>
    <x v="1094"/>
    <x v="1093"/>
    <n v="18000"/>
    <n v="3294.01"/>
    <x v="2"/>
    <s v="US"/>
    <s v="USD"/>
    <n v="1318180033"/>
    <n v="1315588033"/>
    <b v="0"/>
    <x v="74"/>
    <b v="0"/>
    <s v="games/video games"/>
    <n v="19"/>
    <n v="122"/>
    <x v="6"/>
    <x v="17"/>
    <x v="1094"/>
    <d v="2011-10-09T17:07:13"/>
  </r>
  <r>
    <x v="1095"/>
    <x v="1095"/>
    <x v="1094"/>
    <n v="500000"/>
    <n v="25174"/>
    <x v="2"/>
    <s v="US"/>
    <s v="USD"/>
    <n v="1377867220"/>
    <n v="1375275220"/>
    <b v="0"/>
    <x v="225"/>
    <b v="0"/>
    <s v="games/video games"/>
    <n v="6"/>
    <n v="267.81"/>
    <x v="6"/>
    <x v="17"/>
    <x v="1095"/>
    <d v="2013-08-30T12:53:40"/>
  </r>
  <r>
    <x v="1096"/>
    <x v="1096"/>
    <x v="1095"/>
    <n v="12000"/>
    <n v="2152"/>
    <x v="2"/>
    <s v="US"/>
    <s v="USD"/>
    <n v="1412393400"/>
    <n v="1409747154"/>
    <b v="0"/>
    <x v="60"/>
    <b v="0"/>
    <s v="games/video games"/>
    <n v="18"/>
    <n v="74.209999999999994"/>
    <x v="6"/>
    <x v="17"/>
    <x v="1096"/>
    <d v="2014-10-04T03:30:00"/>
  </r>
  <r>
    <x v="1097"/>
    <x v="1097"/>
    <x v="1096"/>
    <n v="100000"/>
    <n v="47"/>
    <x v="2"/>
    <s v="US"/>
    <s v="USD"/>
    <n v="1393786877"/>
    <n v="1390330877"/>
    <b v="0"/>
    <x v="63"/>
    <b v="0"/>
    <s v="games/video games"/>
    <n v="1"/>
    <n v="6.71"/>
    <x v="6"/>
    <x v="17"/>
    <x v="1097"/>
    <d v="2014-03-02T19:01:17"/>
  </r>
  <r>
    <x v="1098"/>
    <x v="1098"/>
    <x v="1097"/>
    <n v="25000"/>
    <n v="1803"/>
    <x v="2"/>
    <s v="US"/>
    <s v="USD"/>
    <n v="1397413095"/>
    <n v="1394821095"/>
    <b v="0"/>
    <x v="19"/>
    <b v="0"/>
    <s v="games/video games"/>
    <n v="8"/>
    <n v="81.95"/>
    <x v="6"/>
    <x v="17"/>
    <x v="1098"/>
    <d v="2014-04-13T18:18:15"/>
  </r>
  <r>
    <x v="1099"/>
    <x v="1099"/>
    <x v="1098"/>
    <n v="5000"/>
    <n v="25"/>
    <x v="2"/>
    <s v="GB"/>
    <s v="GBP"/>
    <n v="1431547468"/>
    <n v="1428955468"/>
    <b v="0"/>
    <x v="29"/>
    <b v="0"/>
    <s v="games/video games"/>
    <n v="1"/>
    <n v="25"/>
    <x v="6"/>
    <x v="17"/>
    <x v="1099"/>
    <d v="2015-05-13T20:04:28"/>
  </r>
  <r>
    <x v="1100"/>
    <x v="1100"/>
    <x v="1099"/>
    <n v="4000"/>
    <n v="100"/>
    <x v="2"/>
    <s v="DE"/>
    <s v="EUR"/>
    <n v="1455417571"/>
    <n v="1452825571"/>
    <b v="0"/>
    <x v="73"/>
    <b v="0"/>
    <s v="games/video games"/>
    <n v="3"/>
    <n v="10"/>
    <x v="6"/>
    <x v="17"/>
    <x v="1100"/>
    <d v="2016-02-14T02:39:31"/>
  </r>
  <r>
    <x v="1101"/>
    <x v="1101"/>
    <x v="1100"/>
    <n v="100000"/>
    <n v="41"/>
    <x v="2"/>
    <s v="US"/>
    <s v="USD"/>
    <n v="1468519920"/>
    <n v="1466188338"/>
    <b v="0"/>
    <x v="79"/>
    <b v="0"/>
    <s v="games/video games"/>
    <n v="1"/>
    <n v="6.83"/>
    <x v="6"/>
    <x v="17"/>
    <x v="1101"/>
    <d v="2016-07-14T18:12:00"/>
  </r>
  <r>
    <x v="1102"/>
    <x v="1102"/>
    <x v="1101"/>
    <n v="8000"/>
    <n v="425"/>
    <x v="2"/>
    <s v="US"/>
    <s v="USD"/>
    <n v="1386568740"/>
    <n v="1383095125"/>
    <b v="0"/>
    <x v="54"/>
    <b v="0"/>
    <s v="games/video games"/>
    <n v="6"/>
    <n v="17.71"/>
    <x v="6"/>
    <x v="17"/>
    <x v="1102"/>
    <d v="2013-12-09T05:59:00"/>
  </r>
  <r>
    <x v="1103"/>
    <x v="1103"/>
    <x v="1102"/>
    <n v="15000"/>
    <n v="243"/>
    <x v="2"/>
    <s v="US"/>
    <s v="USD"/>
    <n v="1466227190"/>
    <n v="1461043190"/>
    <b v="0"/>
    <x v="41"/>
    <b v="0"/>
    <s v="games/video games"/>
    <n v="2"/>
    <n v="16.2"/>
    <x v="6"/>
    <x v="17"/>
    <x v="1103"/>
    <d v="2016-06-18T05:19:50"/>
  </r>
  <r>
    <x v="1104"/>
    <x v="1104"/>
    <x v="1103"/>
    <n v="60000"/>
    <n v="2971"/>
    <x v="2"/>
    <s v="GB"/>
    <s v="GBP"/>
    <n v="1402480221"/>
    <n v="1399888221"/>
    <b v="0"/>
    <x v="77"/>
    <b v="0"/>
    <s v="games/video games"/>
    <n v="5"/>
    <n v="80.3"/>
    <x v="6"/>
    <x v="17"/>
    <x v="1104"/>
    <d v="2014-06-11T09:50:21"/>
  </r>
  <r>
    <x v="1105"/>
    <x v="1105"/>
    <x v="1104"/>
    <n v="900000"/>
    <n v="1431"/>
    <x v="2"/>
    <s v="US"/>
    <s v="USD"/>
    <n v="1395627327"/>
    <n v="1393038927"/>
    <b v="0"/>
    <x v="9"/>
    <b v="0"/>
    <s v="games/video games"/>
    <n v="1"/>
    <n v="71.55"/>
    <x v="6"/>
    <x v="17"/>
    <x v="1105"/>
    <d v="2014-03-24T02:15:27"/>
  </r>
  <r>
    <x v="1106"/>
    <x v="1106"/>
    <x v="1105"/>
    <n v="400"/>
    <n v="165"/>
    <x v="2"/>
    <s v="US"/>
    <s v="USD"/>
    <n v="1333557975"/>
    <n v="1330969575"/>
    <b v="0"/>
    <x v="63"/>
    <b v="0"/>
    <s v="games/video games"/>
    <n v="42"/>
    <n v="23.57"/>
    <x v="6"/>
    <x v="17"/>
    <x v="1106"/>
    <d v="2012-04-04T16:46:15"/>
  </r>
  <r>
    <x v="1107"/>
    <x v="1107"/>
    <x v="1106"/>
    <n v="10000"/>
    <n v="0"/>
    <x v="2"/>
    <s v="US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x v="1108"/>
    <x v="1108"/>
    <x v="1107"/>
    <n v="25000"/>
    <n v="732.5"/>
    <x v="2"/>
    <s v="US"/>
    <s v="USD"/>
    <n v="1334326635"/>
    <n v="1329146235"/>
    <b v="0"/>
    <x v="64"/>
    <b v="0"/>
    <s v="games/video games"/>
    <n v="3"/>
    <n v="34.880000000000003"/>
    <x v="6"/>
    <x v="17"/>
    <x v="1108"/>
    <d v="2012-04-13T14:17:15"/>
  </r>
  <r>
    <x v="1109"/>
    <x v="1109"/>
    <x v="1108"/>
    <n v="10000"/>
    <n v="45"/>
    <x v="2"/>
    <s v="US"/>
    <s v="USD"/>
    <n v="1479495790"/>
    <n v="1476900190"/>
    <b v="0"/>
    <x v="83"/>
    <b v="0"/>
    <s v="games/video games"/>
    <n v="1"/>
    <n v="15"/>
    <x v="6"/>
    <x v="17"/>
    <x v="1109"/>
    <d v="2016-11-18T19:03:10"/>
  </r>
  <r>
    <x v="1110"/>
    <x v="1110"/>
    <x v="1109"/>
    <n v="50000"/>
    <n v="255"/>
    <x v="2"/>
    <s v="US"/>
    <s v="USD"/>
    <n v="1354919022"/>
    <n v="1352327022"/>
    <b v="0"/>
    <x v="202"/>
    <b v="0"/>
    <s v="games/video games"/>
    <n v="1"/>
    <n v="23.18"/>
    <x v="6"/>
    <x v="17"/>
    <x v="1110"/>
    <d v="2012-12-07T22:23:42"/>
  </r>
  <r>
    <x v="1111"/>
    <x v="1111"/>
    <x v="1110"/>
    <n v="2500"/>
    <n v="1"/>
    <x v="2"/>
    <s v="US"/>
    <s v="USD"/>
    <n v="1452228790"/>
    <n v="1449636790"/>
    <b v="0"/>
    <x v="29"/>
    <b v="0"/>
    <s v="games/video games"/>
    <n v="1"/>
    <n v="1"/>
    <x v="6"/>
    <x v="17"/>
    <x v="1111"/>
    <d v="2016-01-08T04:53:10"/>
  </r>
  <r>
    <x v="1112"/>
    <x v="1112"/>
    <x v="1111"/>
    <n v="88000"/>
    <n v="31272.92"/>
    <x v="2"/>
    <s v="US"/>
    <s v="USD"/>
    <n v="1421656200"/>
    <n v="1416507211"/>
    <b v="0"/>
    <x v="267"/>
    <b v="0"/>
    <s v="games/video games"/>
    <n v="36"/>
    <n v="100.23"/>
    <x v="6"/>
    <x v="17"/>
    <x v="1112"/>
    <d v="2015-01-19T08:30:00"/>
  </r>
  <r>
    <x v="1113"/>
    <x v="1113"/>
    <x v="1112"/>
    <n v="1000"/>
    <n v="5"/>
    <x v="2"/>
    <s v="GB"/>
    <s v="GBP"/>
    <n v="1408058820"/>
    <n v="1405466820"/>
    <b v="0"/>
    <x v="29"/>
    <b v="0"/>
    <s v="games/video games"/>
    <n v="1"/>
    <n v="5"/>
    <x v="6"/>
    <x v="17"/>
    <x v="1113"/>
    <d v="2014-08-14T23:27:00"/>
  </r>
  <r>
    <x v="1114"/>
    <x v="1114"/>
    <x v="1113"/>
    <n v="6000"/>
    <n v="10"/>
    <x v="2"/>
    <s v="GB"/>
    <s v="GBP"/>
    <n v="1381306687"/>
    <n v="1378714687"/>
    <b v="0"/>
    <x v="83"/>
    <b v="0"/>
    <s v="games/video games"/>
    <n v="1"/>
    <n v="3.33"/>
    <x v="6"/>
    <x v="17"/>
    <x v="1114"/>
    <d v="2013-10-09T08:18:07"/>
  </r>
  <r>
    <x v="1115"/>
    <x v="1115"/>
    <x v="1114"/>
    <n v="40000"/>
    <n v="53"/>
    <x v="2"/>
    <s v="US"/>
    <s v="USD"/>
    <n v="1459352495"/>
    <n v="1456764095"/>
    <b v="0"/>
    <x v="80"/>
    <b v="0"/>
    <s v="games/video games"/>
    <n v="1"/>
    <n v="13.25"/>
    <x v="6"/>
    <x v="17"/>
    <x v="1115"/>
    <d v="2016-03-30T15:41:35"/>
  </r>
  <r>
    <x v="1116"/>
    <x v="1116"/>
    <x v="1115"/>
    <n v="500000"/>
    <n v="178.52"/>
    <x v="2"/>
    <s v="US"/>
    <s v="USD"/>
    <n v="1339273208"/>
    <n v="1334089208"/>
    <b v="0"/>
    <x v="73"/>
    <b v="0"/>
    <s v="games/video games"/>
    <n v="1"/>
    <n v="17.850000000000001"/>
    <x v="6"/>
    <x v="17"/>
    <x v="1116"/>
    <d v="2012-06-09T20:20:08"/>
  </r>
  <r>
    <x v="1117"/>
    <x v="1117"/>
    <x v="1116"/>
    <n v="1000"/>
    <n v="83"/>
    <x v="2"/>
    <s v="DE"/>
    <s v="EUR"/>
    <n v="1451053313"/>
    <n v="1448461313"/>
    <b v="0"/>
    <x v="22"/>
    <b v="0"/>
    <s v="games/video games"/>
    <n v="9"/>
    <n v="10.38"/>
    <x v="6"/>
    <x v="17"/>
    <x v="1117"/>
    <d v="2015-12-25T14:21:53"/>
  </r>
  <r>
    <x v="1118"/>
    <x v="1118"/>
    <x v="1117"/>
    <n v="4500"/>
    <n v="109"/>
    <x v="2"/>
    <s v="AU"/>
    <s v="AUD"/>
    <n v="1396666779"/>
    <n v="1394078379"/>
    <b v="0"/>
    <x v="83"/>
    <b v="0"/>
    <s v="games/video games"/>
    <n v="3"/>
    <n v="36.33"/>
    <x v="6"/>
    <x v="17"/>
    <x v="1118"/>
    <d v="2014-04-05T02:59:39"/>
  </r>
  <r>
    <x v="1119"/>
    <x v="1119"/>
    <x v="1118"/>
    <n v="2100"/>
    <n v="5"/>
    <x v="2"/>
    <s v="US"/>
    <s v="USD"/>
    <n v="1396810864"/>
    <n v="1395687664"/>
    <b v="0"/>
    <x v="29"/>
    <b v="0"/>
    <s v="games/video games"/>
    <n v="1"/>
    <n v="5"/>
    <x v="6"/>
    <x v="17"/>
    <x v="1119"/>
    <d v="2014-04-06T19:01:04"/>
  </r>
  <r>
    <x v="1120"/>
    <x v="1120"/>
    <x v="1119"/>
    <n v="25000"/>
    <n v="0"/>
    <x v="2"/>
    <s v="US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x v="1121"/>
    <x v="1121"/>
    <x v="1120"/>
    <n v="250000"/>
    <n v="29"/>
    <x v="2"/>
    <s v="US"/>
    <s v="USD"/>
    <n v="1457904316"/>
    <n v="1455315916"/>
    <b v="0"/>
    <x v="81"/>
    <b v="0"/>
    <s v="games/video games"/>
    <n v="1"/>
    <n v="5.8"/>
    <x v="6"/>
    <x v="17"/>
    <x v="1121"/>
    <d v="2016-03-13T21:25:16"/>
  </r>
  <r>
    <x v="1122"/>
    <x v="1122"/>
    <x v="1121"/>
    <n v="3200"/>
    <n v="0"/>
    <x v="2"/>
    <s v="GB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x v="1123"/>
    <x v="1123"/>
    <x v="1122"/>
    <n v="5000"/>
    <n v="11"/>
    <x v="2"/>
    <s v="US"/>
    <s v="USD"/>
    <n v="1397910848"/>
    <n v="1395318848"/>
    <b v="0"/>
    <x v="83"/>
    <b v="0"/>
    <s v="games/video games"/>
    <n v="1"/>
    <n v="3.67"/>
    <x v="6"/>
    <x v="17"/>
    <x v="1123"/>
    <d v="2014-04-19T12:34:08"/>
  </r>
  <r>
    <x v="1124"/>
    <x v="1124"/>
    <x v="1123"/>
    <n v="90000"/>
    <n v="425"/>
    <x v="2"/>
    <s v="US"/>
    <s v="USD"/>
    <n v="1430409651"/>
    <n v="1427817651"/>
    <b v="0"/>
    <x v="63"/>
    <b v="0"/>
    <s v="games/mobile games"/>
    <n v="1"/>
    <n v="60.71"/>
    <x v="6"/>
    <x v="18"/>
    <x v="1124"/>
    <d v="2015-04-30T16:00:51"/>
  </r>
  <r>
    <x v="1125"/>
    <x v="1125"/>
    <x v="1124"/>
    <n v="3000"/>
    <n v="0"/>
    <x v="2"/>
    <s v="GB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x v="1126"/>
    <x v="1126"/>
    <x v="1125"/>
    <n v="2000"/>
    <n v="10"/>
    <x v="2"/>
    <s v="US"/>
    <s v="USD"/>
    <n v="1468482694"/>
    <n v="1465890694"/>
    <b v="0"/>
    <x v="84"/>
    <b v="0"/>
    <s v="games/mobile games"/>
    <n v="1"/>
    <n v="5"/>
    <x v="6"/>
    <x v="18"/>
    <x v="1126"/>
    <d v="2016-07-14T07:51:34"/>
  </r>
  <r>
    <x v="1127"/>
    <x v="1127"/>
    <x v="1126"/>
    <n v="35000"/>
    <n v="585"/>
    <x v="2"/>
    <s v="US"/>
    <s v="USD"/>
    <n v="1416000600"/>
    <n v="1413318600"/>
    <b v="0"/>
    <x v="23"/>
    <b v="0"/>
    <s v="games/mobile games"/>
    <n v="2"/>
    <n v="25.43"/>
    <x v="6"/>
    <x v="18"/>
    <x v="1127"/>
    <d v="2014-11-14T21:30:00"/>
  </r>
  <r>
    <x v="1128"/>
    <x v="1128"/>
    <x v="1127"/>
    <n v="1000"/>
    <n v="1"/>
    <x v="2"/>
    <s v="GB"/>
    <s v="GBP"/>
    <n v="1407425717"/>
    <n v="1404833717"/>
    <b v="0"/>
    <x v="29"/>
    <b v="0"/>
    <s v="games/mobile games"/>
    <n v="1"/>
    <n v="1"/>
    <x v="6"/>
    <x v="18"/>
    <x v="1128"/>
    <d v="2014-08-07T15:35:17"/>
  </r>
  <r>
    <x v="1129"/>
    <x v="1129"/>
    <x v="1128"/>
    <n v="20000"/>
    <n v="21"/>
    <x v="2"/>
    <s v="US"/>
    <s v="USD"/>
    <n v="1465107693"/>
    <n v="1462515693"/>
    <b v="0"/>
    <x v="84"/>
    <b v="0"/>
    <s v="games/mobile games"/>
    <n v="1"/>
    <n v="10.5"/>
    <x v="6"/>
    <x v="18"/>
    <x v="1129"/>
    <d v="2016-06-05T06:21:33"/>
  </r>
  <r>
    <x v="1130"/>
    <x v="1130"/>
    <x v="1129"/>
    <n v="5000"/>
    <n v="11"/>
    <x v="2"/>
    <s v="US"/>
    <s v="USD"/>
    <n v="1416963300"/>
    <n v="1411775700"/>
    <b v="0"/>
    <x v="83"/>
    <b v="0"/>
    <s v="games/mobile games"/>
    <n v="1"/>
    <n v="3.67"/>
    <x v="6"/>
    <x v="18"/>
    <x v="1130"/>
    <d v="2014-11-26T00:55:00"/>
  </r>
  <r>
    <x v="1131"/>
    <x v="1131"/>
    <x v="1130"/>
    <n v="40000"/>
    <n v="0"/>
    <x v="2"/>
    <s v="AU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x v="1132"/>
    <x v="1132"/>
    <x v="1131"/>
    <n v="10000"/>
    <n v="1438"/>
    <x v="2"/>
    <s v="CA"/>
    <s v="CAD"/>
    <n v="1483238771"/>
    <n v="1480646771"/>
    <b v="0"/>
    <x v="62"/>
    <b v="0"/>
    <s v="games/mobile games"/>
    <n v="15"/>
    <n v="110.62"/>
    <x v="6"/>
    <x v="18"/>
    <x v="1132"/>
    <d v="2017-01-01T02:46:11"/>
  </r>
  <r>
    <x v="1133"/>
    <x v="1133"/>
    <x v="1132"/>
    <n v="3000"/>
    <n v="20"/>
    <x v="2"/>
    <s v="GB"/>
    <s v="GBP"/>
    <n v="1406799981"/>
    <n v="1404207981"/>
    <b v="0"/>
    <x v="29"/>
    <b v="0"/>
    <s v="games/mobile games"/>
    <n v="1"/>
    <n v="20"/>
    <x v="6"/>
    <x v="18"/>
    <x v="1133"/>
    <d v="2014-07-31T09:46:21"/>
  </r>
  <r>
    <x v="1134"/>
    <x v="1134"/>
    <x v="1133"/>
    <n v="25000"/>
    <n v="1"/>
    <x v="2"/>
    <s v="AU"/>
    <s v="AUD"/>
    <n v="1417235580"/>
    <n v="1416034228"/>
    <b v="0"/>
    <x v="29"/>
    <b v="0"/>
    <s v="games/mobile games"/>
    <n v="1"/>
    <n v="1"/>
    <x v="6"/>
    <x v="18"/>
    <x v="1134"/>
    <d v="2014-11-29T04:33:00"/>
  </r>
  <r>
    <x v="1135"/>
    <x v="1135"/>
    <x v="1134"/>
    <n v="1000"/>
    <n v="50"/>
    <x v="2"/>
    <s v="DE"/>
    <s v="EUR"/>
    <n v="1470527094"/>
    <n v="1467935094"/>
    <b v="0"/>
    <x v="29"/>
    <b v="0"/>
    <s v="games/mobile games"/>
    <n v="5"/>
    <n v="50"/>
    <x v="6"/>
    <x v="18"/>
    <x v="1135"/>
    <d v="2016-08-06T23:44:54"/>
  </r>
  <r>
    <x v="1136"/>
    <x v="1136"/>
    <x v="1135"/>
    <n v="4190"/>
    <n v="270"/>
    <x v="2"/>
    <s v="FR"/>
    <s v="EUR"/>
    <n v="1450541229"/>
    <n v="1447949229"/>
    <b v="0"/>
    <x v="79"/>
    <b v="0"/>
    <s v="games/mobile games"/>
    <n v="7"/>
    <n v="45"/>
    <x v="6"/>
    <x v="18"/>
    <x v="1136"/>
    <d v="2015-12-19T16:07:09"/>
  </r>
  <r>
    <x v="1137"/>
    <x v="1137"/>
    <x v="1136"/>
    <n v="25000"/>
    <n v="9875"/>
    <x v="2"/>
    <s v="US"/>
    <s v="USD"/>
    <n v="1461440421"/>
    <n v="1458848421"/>
    <b v="0"/>
    <x v="70"/>
    <b v="0"/>
    <s v="games/mobile games"/>
    <n v="40"/>
    <n v="253.21"/>
    <x v="6"/>
    <x v="18"/>
    <x v="1137"/>
    <d v="2016-04-23T19:40:21"/>
  </r>
  <r>
    <x v="1138"/>
    <x v="1138"/>
    <x v="1137"/>
    <n v="35000"/>
    <n v="125"/>
    <x v="2"/>
    <s v="US"/>
    <s v="USD"/>
    <n v="1485035131"/>
    <n v="1483307131"/>
    <b v="0"/>
    <x v="80"/>
    <b v="0"/>
    <s v="games/mobile games"/>
    <n v="1"/>
    <n v="31.25"/>
    <x v="6"/>
    <x v="18"/>
    <x v="1138"/>
    <d v="2017-01-21T21:45:31"/>
  </r>
  <r>
    <x v="1139"/>
    <x v="1139"/>
    <x v="1138"/>
    <n v="8000"/>
    <n v="5"/>
    <x v="2"/>
    <s v="US"/>
    <s v="USD"/>
    <n v="1420100426"/>
    <n v="1417508426"/>
    <b v="0"/>
    <x v="29"/>
    <b v="0"/>
    <s v="games/mobile games"/>
    <n v="1"/>
    <n v="5"/>
    <x v="6"/>
    <x v="18"/>
    <x v="1139"/>
    <d v="2015-01-01T08:20:26"/>
  </r>
  <r>
    <x v="1140"/>
    <x v="1140"/>
    <x v="1139"/>
    <n v="5000"/>
    <n v="0"/>
    <x v="2"/>
    <s v="GB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x v="1141"/>
    <x v="1141"/>
    <x v="1140"/>
    <n v="500"/>
    <n v="0"/>
    <x v="2"/>
    <s v="DE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x v="1142"/>
    <x v="1142"/>
    <x v="1141"/>
    <n v="4000"/>
    <n v="0"/>
    <x v="2"/>
    <s v="US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x v="1143"/>
    <x v="1143"/>
    <x v="1142"/>
    <n v="45000"/>
    <n v="186"/>
    <x v="2"/>
    <s v="US"/>
    <s v="USD"/>
    <n v="1450327126"/>
    <n v="1447735126"/>
    <b v="0"/>
    <x v="22"/>
    <b v="0"/>
    <s v="games/mobile games"/>
    <n v="1"/>
    <n v="23.25"/>
    <x v="6"/>
    <x v="18"/>
    <x v="1143"/>
    <d v="2015-12-17T04:38:46"/>
  </r>
  <r>
    <x v="1144"/>
    <x v="1144"/>
    <x v="1143"/>
    <n v="9300"/>
    <n v="0"/>
    <x v="2"/>
    <s v="US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x v="1145"/>
    <x v="1145"/>
    <x v="1144"/>
    <n v="80000"/>
    <n v="100"/>
    <x v="2"/>
    <s v="US"/>
    <s v="USD"/>
    <n v="1412272592"/>
    <n v="1407088592"/>
    <b v="0"/>
    <x v="29"/>
    <b v="0"/>
    <s v="food/food trucks"/>
    <n v="1"/>
    <n v="100"/>
    <x v="7"/>
    <x v="19"/>
    <x v="1145"/>
    <d v="2014-10-02T17:56:32"/>
  </r>
  <r>
    <x v="1146"/>
    <x v="1146"/>
    <x v="1145"/>
    <n v="6000"/>
    <n v="530"/>
    <x v="2"/>
    <s v="US"/>
    <s v="USD"/>
    <n v="1399071173"/>
    <n v="1395787973"/>
    <b v="0"/>
    <x v="8"/>
    <b v="0"/>
    <s v="food/food trucks"/>
    <n v="9"/>
    <n v="44.17"/>
    <x v="7"/>
    <x v="19"/>
    <x v="1146"/>
    <d v="2014-05-02T22:52:53"/>
  </r>
  <r>
    <x v="1147"/>
    <x v="1147"/>
    <x v="1146"/>
    <n v="25000"/>
    <n v="0"/>
    <x v="2"/>
    <s v="CA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x v="1148"/>
    <x v="1148"/>
    <x v="1147"/>
    <n v="15000"/>
    <n v="73"/>
    <x v="2"/>
    <s v="US"/>
    <s v="USD"/>
    <n v="1480568781"/>
    <n v="1477973181"/>
    <b v="0"/>
    <x v="83"/>
    <b v="0"/>
    <s v="food/food trucks"/>
    <n v="1"/>
    <n v="24.33"/>
    <x v="7"/>
    <x v="19"/>
    <x v="1148"/>
    <d v="2016-12-01T05:06:21"/>
  </r>
  <r>
    <x v="1149"/>
    <x v="1149"/>
    <x v="1148"/>
    <n v="50000"/>
    <n v="75"/>
    <x v="2"/>
    <s v="US"/>
    <s v="USD"/>
    <n v="1466096566"/>
    <n v="1463504566"/>
    <b v="0"/>
    <x v="84"/>
    <b v="0"/>
    <s v="food/food trucks"/>
    <n v="1"/>
    <n v="37.5"/>
    <x v="7"/>
    <x v="19"/>
    <x v="1149"/>
    <d v="2016-06-16T17:02:46"/>
  </r>
  <r>
    <x v="1150"/>
    <x v="1150"/>
    <x v="1149"/>
    <n v="2500"/>
    <n v="252"/>
    <x v="2"/>
    <s v="US"/>
    <s v="USD"/>
    <n v="1452293675"/>
    <n v="1447109675"/>
    <b v="0"/>
    <x v="79"/>
    <b v="0"/>
    <s v="food/food trucks"/>
    <n v="11"/>
    <n v="42"/>
    <x v="7"/>
    <x v="19"/>
    <x v="1150"/>
    <d v="2016-01-08T22:54:35"/>
  </r>
  <r>
    <x v="1151"/>
    <x v="1151"/>
    <x v="1150"/>
    <n v="25000"/>
    <n v="0"/>
    <x v="2"/>
    <s v="US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x v="1152"/>
    <x v="1152"/>
    <x v="1151"/>
    <n v="16000"/>
    <n v="911"/>
    <x v="2"/>
    <s v="US"/>
    <s v="USD"/>
    <n v="1431709312"/>
    <n v="1429117312"/>
    <b v="0"/>
    <x v="41"/>
    <b v="0"/>
    <s v="food/food trucks"/>
    <n v="6"/>
    <n v="60.73"/>
    <x v="7"/>
    <x v="19"/>
    <x v="1152"/>
    <d v="2015-05-15T17:01:52"/>
  </r>
  <r>
    <x v="1153"/>
    <x v="1153"/>
    <x v="1152"/>
    <n v="8000"/>
    <n v="50"/>
    <x v="2"/>
    <s v="US"/>
    <s v="USD"/>
    <n v="1434647305"/>
    <n v="1432055305"/>
    <b v="0"/>
    <x v="29"/>
    <b v="0"/>
    <s v="food/food trucks"/>
    <n v="1"/>
    <n v="50"/>
    <x v="7"/>
    <x v="19"/>
    <x v="1153"/>
    <d v="2015-06-18T17:08:25"/>
  </r>
  <r>
    <x v="1154"/>
    <x v="1154"/>
    <x v="1153"/>
    <n v="5000"/>
    <n v="325"/>
    <x v="2"/>
    <s v="US"/>
    <s v="USD"/>
    <n v="1441507006"/>
    <n v="1438915006"/>
    <b v="0"/>
    <x v="83"/>
    <b v="0"/>
    <s v="food/food trucks"/>
    <n v="7"/>
    <n v="108.33"/>
    <x v="7"/>
    <x v="19"/>
    <x v="1154"/>
    <d v="2015-09-06T02:36:46"/>
  </r>
  <r>
    <x v="1155"/>
    <x v="1155"/>
    <x v="1154"/>
    <n v="25000"/>
    <n v="188"/>
    <x v="2"/>
    <s v="US"/>
    <s v="USD"/>
    <n v="1408040408"/>
    <n v="1405448408"/>
    <b v="0"/>
    <x v="22"/>
    <b v="0"/>
    <s v="food/food trucks"/>
    <n v="1"/>
    <n v="23.5"/>
    <x v="7"/>
    <x v="19"/>
    <x v="1155"/>
    <d v="2014-08-14T18:20:08"/>
  </r>
  <r>
    <x v="1156"/>
    <x v="1156"/>
    <x v="1155"/>
    <n v="6500"/>
    <n v="0"/>
    <x v="2"/>
    <s v="US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x v="1157"/>
    <x v="1157"/>
    <x v="1156"/>
    <n v="10000"/>
    <n v="151"/>
    <x v="2"/>
    <s v="US"/>
    <s v="USD"/>
    <n v="1417795480"/>
    <n v="1412607880"/>
    <b v="0"/>
    <x v="83"/>
    <b v="0"/>
    <s v="food/food trucks"/>
    <n v="2"/>
    <n v="50.33"/>
    <x v="7"/>
    <x v="19"/>
    <x v="1157"/>
    <d v="2014-12-05T16:04:40"/>
  </r>
  <r>
    <x v="1158"/>
    <x v="1158"/>
    <x v="1157"/>
    <n v="7500"/>
    <n v="35"/>
    <x v="2"/>
    <s v="US"/>
    <s v="USD"/>
    <n v="1418091128"/>
    <n v="1415499128"/>
    <b v="0"/>
    <x v="83"/>
    <b v="0"/>
    <s v="food/food trucks"/>
    <n v="1"/>
    <n v="11.67"/>
    <x v="7"/>
    <x v="19"/>
    <x v="1158"/>
    <d v="2014-12-09T02:12:08"/>
  </r>
  <r>
    <x v="1159"/>
    <x v="1159"/>
    <x v="1158"/>
    <n v="6750"/>
    <n v="0"/>
    <x v="2"/>
    <s v="US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x v="1160"/>
    <x v="1160"/>
    <x v="1159"/>
    <n v="30000"/>
    <n v="1155"/>
    <x v="2"/>
    <s v="US"/>
    <s v="USD"/>
    <n v="1427510586"/>
    <n v="1424922186"/>
    <b v="0"/>
    <x v="10"/>
    <b v="0"/>
    <s v="food/food trucks"/>
    <n v="4"/>
    <n v="60.79"/>
    <x v="7"/>
    <x v="19"/>
    <x v="1160"/>
    <d v="2015-03-28T02:43:06"/>
  </r>
  <r>
    <x v="1161"/>
    <x v="1161"/>
    <x v="1160"/>
    <n v="18000"/>
    <n v="0"/>
    <x v="2"/>
    <s v="US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x v="1162"/>
    <x v="1162"/>
    <x v="1161"/>
    <n v="60000"/>
    <n v="35"/>
    <x v="2"/>
    <s v="US"/>
    <s v="USD"/>
    <n v="1411662264"/>
    <n v="1408983864"/>
    <b v="0"/>
    <x v="84"/>
    <b v="0"/>
    <s v="food/food trucks"/>
    <n v="1"/>
    <n v="17.5"/>
    <x v="7"/>
    <x v="19"/>
    <x v="1162"/>
    <d v="2014-09-25T16:24:24"/>
  </r>
  <r>
    <x v="1163"/>
    <x v="1163"/>
    <x v="1162"/>
    <n v="5200"/>
    <n v="0"/>
    <x v="2"/>
    <s v="US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x v="1164"/>
    <x v="1164"/>
    <x v="1163"/>
    <n v="10000"/>
    <n v="0"/>
    <x v="2"/>
    <s v="US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x v="1165"/>
    <x v="1165"/>
    <x v="1164"/>
    <n v="10000"/>
    <n v="2070.5"/>
    <x v="2"/>
    <s v="US"/>
    <s v="USD"/>
    <n v="1404623330"/>
    <n v="1401685730"/>
    <b v="0"/>
    <x v="20"/>
    <b v="0"/>
    <s v="food/food trucks"/>
    <n v="21"/>
    <n v="82.82"/>
    <x v="7"/>
    <x v="19"/>
    <x v="1165"/>
    <d v="2014-07-06T05:08:50"/>
  </r>
  <r>
    <x v="1166"/>
    <x v="1166"/>
    <x v="1165"/>
    <n v="15000"/>
    <n v="2871"/>
    <x v="2"/>
    <s v="US"/>
    <s v="USD"/>
    <n v="1435291200"/>
    <n v="1432640342"/>
    <b v="0"/>
    <x v="22"/>
    <b v="0"/>
    <s v="food/food trucks"/>
    <n v="20"/>
    <n v="358.88"/>
    <x v="7"/>
    <x v="19"/>
    <x v="1166"/>
    <d v="2015-06-26T04:00:00"/>
  </r>
  <r>
    <x v="1167"/>
    <x v="1167"/>
    <x v="1166"/>
    <n v="60000"/>
    <n v="979"/>
    <x v="2"/>
    <s v="US"/>
    <s v="USD"/>
    <n v="1410543495"/>
    <n v="1407865095"/>
    <b v="0"/>
    <x v="38"/>
    <b v="0"/>
    <s v="food/food trucks"/>
    <n v="2"/>
    <n v="61.19"/>
    <x v="7"/>
    <x v="19"/>
    <x v="1167"/>
    <d v="2014-09-12T17:38:15"/>
  </r>
  <r>
    <x v="1168"/>
    <x v="1168"/>
    <x v="1167"/>
    <n v="18000"/>
    <n v="1020"/>
    <x v="2"/>
    <s v="US"/>
    <s v="USD"/>
    <n v="1474507065"/>
    <n v="1471915065"/>
    <b v="0"/>
    <x v="83"/>
    <b v="0"/>
    <s v="food/food trucks"/>
    <n v="6"/>
    <n v="340"/>
    <x v="7"/>
    <x v="19"/>
    <x v="1168"/>
    <d v="2016-09-22T01:17:45"/>
  </r>
  <r>
    <x v="1169"/>
    <x v="1169"/>
    <x v="1168"/>
    <n v="10000"/>
    <n v="17"/>
    <x v="2"/>
    <s v="US"/>
    <s v="USD"/>
    <n v="1424593763"/>
    <n v="1422001763"/>
    <b v="0"/>
    <x v="83"/>
    <b v="0"/>
    <s v="food/food trucks"/>
    <n v="1"/>
    <n v="5.67"/>
    <x v="7"/>
    <x v="19"/>
    <x v="1169"/>
    <d v="2015-02-22T08:29:23"/>
  </r>
  <r>
    <x v="1170"/>
    <x v="1170"/>
    <x v="1169"/>
    <n v="25000"/>
    <n v="100"/>
    <x v="2"/>
    <s v="GB"/>
    <s v="GBP"/>
    <n v="1433021171"/>
    <n v="1430429171"/>
    <b v="0"/>
    <x v="84"/>
    <b v="0"/>
    <s v="food/food trucks"/>
    <n v="1"/>
    <n v="50"/>
    <x v="7"/>
    <x v="19"/>
    <x v="1170"/>
    <d v="2015-05-30T21:26:11"/>
  </r>
  <r>
    <x v="1171"/>
    <x v="1171"/>
    <x v="1170"/>
    <n v="25000"/>
    <n v="25"/>
    <x v="2"/>
    <s v="US"/>
    <s v="USD"/>
    <n v="1415909927"/>
    <n v="1414351127"/>
    <b v="0"/>
    <x v="29"/>
    <b v="0"/>
    <s v="food/food trucks"/>
    <n v="1"/>
    <n v="25"/>
    <x v="7"/>
    <x v="19"/>
    <x v="1171"/>
    <d v="2014-11-13T20:18:47"/>
  </r>
  <r>
    <x v="1172"/>
    <x v="1172"/>
    <x v="1171"/>
    <n v="9000"/>
    <n v="0"/>
    <x v="2"/>
    <s v="US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x v="1173"/>
    <x v="1173"/>
    <x v="1172"/>
    <n v="125000"/>
    <n v="30"/>
    <x v="2"/>
    <s v="US"/>
    <s v="USD"/>
    <n v="1438576057"/>
    <n v="1435552057"/>
    <b v="0"/>
    <x v="29"/>
    <b v="0"/>
    <s v="food/food trucks"/>
    <n v="1"/>
    <n v="30"/>
    <x v="7"/>
    <x v="19"/>
    <x v="1173"/>
    <d v="2015-08-03T04:27:37"/>
  </r>
  <r>
    <x v="1174"/>
    <x v="1174"/>
    <x v="1173"/>
    <n v="15000"/>
    <n v="886"/>
    <x v="2"/>
    <s v="US"/>
    <s v="USD"/>
    <n v="1462738327"/>
    <n v="1460146327"/>
    <b v="0"/>
    <x v="10"/>
    <b v="0"/>
    <s v="food/food trucks"/>
    <n v="6"/>
    <n v="46.63"/>
    <x v="7"/>
    <x v="19"/>
    <x v="1174"/>
    <d v="2016-05-08T20:12:07"/>
  </r>
  <r>
    <x v="1175"/>
    <x v="1175"/>
    <x v="1174"/>
    <n v="20000"/>
    <n v="585"/>
    <x v="2"/>
    <s v="US"/>
    <s v="USD"/>
    <n v="1436981339"/>
    <n v="1434389339"/>
    <b v="0"/>
    <x v="82"/>
    <b v="0"/>
    <s v="food/food trucks"/>
    <n v="3"/>
    <n v="65"/>
    <x v="7"/>
    <x v="19"/>
    <x v="1175"/>
    <d v="2015-07-15T17:28:59"/>
  </r>
  <r>
    <x v="1176"/>
    <x v="1176"/>
    <x v="1175"/>
    <n v="175000"/>
    <n v="10"/>
    <x v="2"/>
    <s v="AU"/>
    <s v="AUD"/>
    <n v="1488805200"/>
    <n v="1484094498"/>
    <b v="0"/>
    <x v="29"/>
    <b v="0"/>
    <s v="food/food trucks"/>
    <n v="1"/>
    <n v="10"/>
    <x v="7"/>
    <x v="19"/>
    <x v="1176"/>
    <d v="2017-03-06T13:00:00"/>
  </r>
  <r>
    <x v="1177"/>
    <x v="1177"/>
    <x v="1176"/>
    <n v="6000"/>
    <n v="0"/>
    <x v="2"/>
    <s v="GB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x v="1178"/>
    <x v="1178"/>
    <x v="1177"/>
    <n v="75000"/>
    <n v="5"/>
    <x v="2"/>
    <s v="US"/>
    <s v="USD"/>
    <n v="1408225452"/>
    <n v="1405633452"/>
    <b v="0"/>
    <x v="29"/>
    <b v="0"/>
    <s v="food/food trucks"/>
    <n v="1"/>
    <n v="5"/>
    <x v="7"/>
    <x v="19"/>
    <x v="1178"/>
    <d v="2014-08-16T21:44:12"/>
  </r>
  <r>
    <x v="1179"/>
    <x v="1179"/>
    <x v="1178"/>
    <n v="60000"/>
    <n v="3200"/>
    <x v="2"/>
    <s v="CA"/>
    <s v="CAD"/>
    <n v="1446052627"/>
    <n v="1443460627"/>
    <b v="0"/>
    <x v="81"/>
    <b v="0"/>
    <s v="food/food trucks"/>
    <n v="6"/>
    <n v="640"/>
    <x v="7"/>
    <x v="19"/>
    <x v="1179"/>
    <d v="2015-10-28T17:17:07"/>
  </r>
  <r>
    <x v="1180"/>
    <x v="1180"/>
    <x v="1179"/>
    <n v="50000"/>
    <n v="5875"/>
    <x v="2"/>
    <s v="US"/>
    <s v="USD"/>
    <n v="1403983314"/>
    <n v="1400786514"/>
    <b v="0"/>
    <x v="268"/>
    <b v="0"/>
    <s v="food/food trucks"/>
    <n v="12"/>
    <n v="69.12"/>
    <x v="7"/>
    <x v="19"/>
    <x v="1180"/>
    <d v="2014-06-28T19:21:54"/>
  </r>
  <r>
    <x v="1181"/>
    <x v="1181"/>
    <x v="1180"/>
    <n v="50000"/>
    <n v="4"/>
    <x v="2"/>
    <s v="US"/>
    <s v="USD"/>
    <n v="1425197321"/>
    <n v="1422605321"/>
    <b v="0"/>
    <x v="83"/>
    <b v="0"/>
    <s v="food/food trucks"/>
    <n v="1"/>
    <n v="1.33"/>
    <x v="7"/>
    <x v="19"/>
    <x v="1181"/>
    <d v="2015-03-01T08:08:41"/>
  </r>
  <r>
    <x v="1182"/>
    <x v="1182"/>
    <x v="1181"/>
    <n v="1000"/>
    <n v="42"/>
    <x v="2"/>
    <s v="US"/>
    <s v="USD"/>
    <n v="1484239320"/>
    <n v="1482609088"/>
    <b v="0"/>
    <x v="80"/>
    <b v="0"/>
    <s v="food/food trucks"/>
    <n v="5"/>
    <n v="10.5"/>
    <x v="7"/>
    <x v="19"/>
    <x v="1182"/>
    <d v="2017-01-12T16:42:00"/>
  </r>
  <r>
    <x v="1183"/>
    <x v="1183"/>
    <x v="1182"/>
    <n v="2500"/>
    <n v="100"/>
    <x v="2"/>
    <s v="US"/>
    <s v="USD"/>
    <n v="1478059140"/>
    <n v="1476391223"/>
    <b v="0"/>
    <x v="83"/>
    <b v="0"/>
    <s v="food/food trucks"/>
    <n v="4"/>
    <n v="33.33"/>
    <x v="7"/>
    <x v="19"/>
    <x v="1183"/>
    <d v="2016-11-02T03:59:00"/>
  </r>
  <r>
    <x v="1184"/>
    <x v="1184"/>
    <x v="1183"/>
    <n v="22000"/>
    <n v="23086"/>
    <x v="0"/>
    <s v="GB"/>
    <s v="GBP"/>
    <n v="1486391011"/>
    <n v="1483712611"/>
    <b v="0"/>
    <x v="269"/>
    <b v="1"/>
    <s v="photography/photobooks"/>
    <n v="105"/>
    <n v="61.56"/>
    <x v="8"/>
    <x v="20"/>
    <x v="1184"/>
    <d v="2017-02-06T14:23:31"/>
  </r>
  <r>
    <x v="1185"/>
    <x v="1185"/>
    <x v="1184"/>
    <n v="12500"/>
    <n v="13180"/>
    <x v="0"/>
    <s v="US"/>
    <s v="USD"/>
    <n v="1433736000"/>
    <n v="1430945149"/>
    <b v="0"/>
    <x v="112"/>
    <b v="1"/>
    <s v="photography/photobooks"/>
    <n v="106"/>
    <n v="118.74"/>
    <x v="8"/>
    <x v="20"/>
    <x v="1185"/>
    <d v="2015-06-08T04:00:00"/>
  </r>
  <r>
    <x v="1186"/>
    <x v="1186"/>
    <x v="1185"/>
    <n v="7500"/>
    <n v="8005"/>
    <x v="0"/>
    <s v="GB"/>
    <s v="GBP"/>
    <n v="1433198520"/>
    <n v="1430340195"/>
    <b v="0"/>
    <x v="252"/>
    <b v="1"/>
    <s v="photography/photobooks"/>
    <n v="107"/>
    <n v="65.08"/>
    <x v="8"/>
    <x v="20"/>
    <x v="1186"/>
    <d v="2015-06-01T22:42:00"/>
  </r>
  <r>
    <x v="1187"/>
    <x v="1187"/>
    <x v="1186"/>
    <n v="8750"/>
    <n v="9111"/>
    <x v="0"/>
    <s v="US"/>
    <s v="USD"/>
    <n v="1431885600"/>
    <n v="1429133323"/>
    <b v="0"/>
    <x v="16"/>
    <b v="1"/>
    <s v="photography/photobooks"/>
    <n v="105"/>
    <n v="130.16"/>
    <x v="8"/>
    <x v="20"/>
    <x v="1187"/>
    <d v="2015-05-17T18:00:00"/>
  </r>
  <r>
    <x v="1188"/>
    <x v="1188"/>
    <x v="1187"/>
    <n v="2000"/>
    <n v="3211"/>
    <x v="0"/>
    <s v="CA"/>
    <s v="CAD"/>
    <n v="1482943740"/>
    <n v="1481129340"/>
    <b v="0"/>
    <x v="268"/>
    <b v="1"/>
    <s v="photography/photobooks"/>
    <n v="161"/>
    <n v="37.78"/>
    <x v="8"/>
    <x v="20"/>
    <x v="1188"/>
    <d v="2016-12-28T16:49:00"/>
  </r>
  <r>
    <x v="1189"/>
    <x v="1189"/>
    <x v="1188"/>
    <n v="9000"/>
    <n v="9700"/>
    <x v="0"/>
    <s v="US"/>
    <s v="USD"/>
    <n v="1467242995"/>
    <n v="1465428595"/>
    <b v="0"/>
    <x v="48"/>
    <b v="1"/>
    <s v="photography/photobooks"/>
    <n v="108"/>
    <n v="112.79"/>
    <x v="8"/>
    <x v="20"/>
    <x v="1189"/>
    <d v="2016-06-29T23:29:55"/>
  </r>
  <r>
    <x v="1190"/>
    <x v="1190"/>
    <x v="1189"/>
    <n v="500"/>
    <n v="675"/>
    <x v="0"/>
    <s v="US"/>
    <s v="USD"/>
    <n v="1409500725"/>
    <n v="1406908725"/>
    <b v="0"/>
    <x v="62"/>
    <b v="1"/>
    <s v="photography/photobooks"/>
    <n v="135"/>
    <n v="51.92"/>
    <x v="8"/>
    <x v="20"/>
    <x v="1190"/>
    <d v="2014-08-31T15:58:45"/>
  </r>
  <r>
    <x v="1191"/>
    <x v="1191"/>
    <x v="1190"/>
    <n v="2700"/>
    <n v="2945"/>
    <x v="0"/>
    <s v="US"/>
    <s v="USD"/>
    <n v="1458480560"/>
    <n v="1455892160"/>
    <b v="0"/>
    <x v="51"/>
    <b v="1"/>
    <s v="photography/photobooks"/>
    <n v="110"/>
    <n v="89.24"/>
    <x v="8"/>
    <x v="20"/>
    <x v="1191"/>
    <d v="2016-03-20T13:29:20"/>
  </r>
  <r>
    <x v="1192"/>
    <x v="1192"/>
    <x v="1191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x v="20"/>
    <x v="1192"/>
    <d v="2017-02-11T12:09:38"/>
  </r>
  <r>
    <x v="1193"/>
    <x v="1193"/>
    <x v="1192"/>
    <n v="21000"/>
    <n v="21831"/>
    <x v="0"/>
    <s v="US"/>
    <s v="USD"/>
    <n v="1460223453"/>
    <n v="1455043053"/>
    <b v="0"/>
    <x v="270"/>
    <b v="1"/>
    <s v="photography/photobooks"/>
    <n v="104"/>
    <n v="79.97"/>
    <x v="8"/>
    <x v="20"/>
    <x v="1193"/>
    <d v="2016-04-09T17:37:33"/>
  </r>
  <r>
    <x v="1194"/>
    <x v="1194"/>
    <x v="1193"/>
    <n v="12500"/>
    <n v="40280"/>
    <x v="0"/>
    <s v="IE"/>
    <s v="EUR"/>
    <n v="1428493379"/>
    <n v="1425901379"/>
    <b v="0"/>
    <x v="271"/>
    <b v="1"/>
    <s v="photography/photobooks"/>
    <n v="323"/>
    <n v="56.41"/>
    <x v="8"/>
    <x v="20"/>
    <x v="1194"/>
    <d v="2015-04-08T11:42:59"/>
  </r>
  <r>
    <x v="1195"/>
    <x v="1195"/>
    <x v="1194"/>
    <n v="10000"/>
    <n v="13500"/>
    <x v="0"/>
    <s v="IT"/>
    <s v="EUR"/>
    <n v="1450602000"/>
    <n v="1445415653"/>
    <b v="0"/>
    <x v="203"/>
    <b v="1"/>
    <s v="photography/photobooks"/>
    <n v="135"/>
    <n v="79.41"/>
    <x v="8"/>
    <x v="20"/>
    <x v="1195"/>
    <d v="2015-12-20T09:00:00"/>
  </r>
  <r>
    <x v="1196"/>
    <x v="1196"/>
    <x v="1195"/>
    <n v="14500"/>
    <n v="39137"/>
    <x v="0"/>
    <s v="GB"/>
    <s v="GBP"/>
    <n v="1450467539"/>
    <n v="1447875539"/>
    <b v="0"/>
    <x v="272"/>
    <b v="1"/>
    <s v="photography/photobooks"/>
    <n v="270"/>
    <n v="76.44"/>
    <x v="8"/>
    <x v="20"/>
    <x v="1196"/>
    <d v="2015-12-18T19:38:59"/>
  </r>
  <r>
    <x v="1197"/>
    <x v="1197"/>
    <x v="1196"/>
    <n v="15000"/>
    <n v="37994"/>
    <x v="0"/>
    <s v="US"/>
    <s v="USD"/>
    <n v="1465797540"/>
    <n v="1463155034"/>
    <b v="0"/>
    <x v="100"/>
    <b v="1"/>
    <s v="photography/photobooks"/>
    <n v="254"/>
    <n v="121"/>
    <x v="8"/>
    <x v="20"/>
    <x v="1197"/>
    <d v="2016-06-13T05:59:00"/>
  </r>
  <r>
    <x v="1198"/>
    <x v="1198"/>
    <x v="1197"/>
    <n v="3500"/>
    <n v="9121"/>
    <x v="0"/>
    <s v="US"/>
    <s v="USD"/>
    <n v="1451530800"/>
    <n v="1448463086"/>
    <b v="0"/>
    <x v="157"/>
    <b v="1"/>
    <s v="photography/photobooks"/>
    <n v="261"/>
    <n v="54.62"/>
    <x v="8"/>
    <x v="20"/>
    <x v="1198"/>
    <d v="2015-12-31T03:00:00"/>
  </r>
  <r>
    <x v="1199"/>
    <x v="1199"/>
    <x v="1198"/>
    <n v="2658"/>
    <n v="2693"/>
    <x v="0"/>
    <s v="GB"/>
    <s v="GBP"/>
    <n v="1436380200"/>
    <n v="1433615400"/>
    <b v="0"/>
    <x v="82"/>
    <b v="1"/>
    <s v="photography/photobooks"/>
    <n v="102"/>
    <n v="299.22000000000003"/>
    <x v="8"/>
    <x v="20"/>
    <x v="1199"/>
    <d v="2015-07-08T18:30:00"/>
  </r>
  <r>
    <x v="1200"/>
    <x v="1200"/>
    <x v="1199"/>
    <n v="4800"/>
    <n v="6029"/>
    <x v="0"/>
    <s v="US"/>
    <s v="USD"/>
    <n v="1429183656"/>
    <n v="1427369256"/>
    <b v="0"/>
    <x v="273"/>
    <b v="1"/>
    <s v="photography/photobooks"/>
    <n v="126"/>
    <n v="58.53"/>
    <x v="8"/>
    <x v="20"/>
    <x v="1200"/>
    <d v="2015-04-16T11:27:36"/>
  </r>
  <r>
    <x v="1201"/>
    <x v="1201"/>
    <x v="1200"/>
    <n v="6000"/>
    <n v="6146.27"/>
    <x v="0"/>
    <s v="GB"/>
    <s v="GBP"/>
    <n v="1468593246"/>
    <n v="1466001246"/>
    <b v="0"/>
    <x v="112"/>
    <b v="1"/>
    <s v="photography/photobooks"/>
    <n v="103"/>
    <n v="55.37"/>
    <x v="8"/>
    <x v="20"/>
    <x v="1201"/>
    <d v="2016-07-15T14:34:06"/>
  </r>
  <r>
    <x v="1202"/>
    <x v="1202"/>
    <x v="1201"/>
    <n v="25000"/>
    <n v="49811"/>
    <x v="0"/>
    <s v="AU"/>
    <s v="AUD"/>
    <n v="1435388154"/>
    <n v="1432796154"/>
    <b v="0"/>
    <x v="197"/>
    <b v="1"/>
    <s v="photography/photobooks"/>
    <n v="200"/>
    <n v="183.8"/>
    <x v="8"/>
    <x v="20"/>
    <x v="1202"/>
    <d v="2015-06-27T06:55:54"/>
  </r>
  <r>
    <x v="1203"/>
    <x v="1203"/>
    <x v="1202"/>
    <n v="16300"/>
    <n v="16700"/>
    <x v="0"/>
    <s v="US"/>
    <s v="USD"/>
    <n v="1433083527"/>
    <n v="1430491527"/>
    <b v="0"/>
    <x v="21"/>
    <b v="1"/>
    <s v="photography/photobooks"/>
    <n v="103"/>
    <n v="165.35"/>
    <x v="8"/>
    <x v="20"/>
    <x v="1203"/>
    <d v="2015-05-31T14:45:27"/>
  </r>
  <r>
    <x v="1204"/>
    <x v="1204"/>
    <x v="1203"/>
    <n v="13000"/>
    <n v="13383"/>
    <x v="0"/>
    <s v="US"/>
    <s v="USD"/>
    <n v="1449205200"/>
    <n v="1445363833"/>
    <b v="0"/>
    <x v="7"/>
    <b v="1"/>
    <s v="photography/photobooks"/>
    <n v="103"/>
    <n v="234.79"/>
    <x v="8"/>
    <x v="20"/>
    <x v="1204"/>
    <d v="2015-12-04T05:00:00"/>
  </r>
  <r>
    <x v="1205"/>
    <x v="1205"/>
    <x v="1204"/>
    <n v="13000"/>
    <n v="13112"/>
    <x v="0"/>
    <s v="DE"/>
    <s v="EUR"/>
    <n v="1434197351"/>
    <n v="1431605351"/>
    <b v="0"/>
    <x v="95"/>
    <b v="1"/>
    <s v="photography/photobooks"/>
    <n v="101"/>
    <n v="211.48"/>
    <x v="8"/>
    <x v="20"/>
    <x v="1205"/>
    <d v="2015-06-13T12:09:11"/>
  </r>
  <r>
    <x v="1206"/>
    <x v="1206"/>
    <x v="1205"/>
    <n v="900"/>
    <n v="1035"/>
    <x v="0"/>
    <s v="AT"/>
    <s v="EUR"/>
    <n v="1489238940"/>
    <n v="1486406253"/>
    <b v="0"/>
    <x v="58"/>
    <b v="1"/>
    <s v="photography/photobooks"/>
    <n v="115"/>
    <n v="32.340000000000003"/>
    <x v="8"/>
    <x v="20"/>
    <x v="1206"/>
    <d v="2017-03-11T13:29:00"/>
  </r>
  <r>
    <x v="1207"/>
    <x v="1207"/>
    <x v="1206"/>
    <n v="16700"/>
    <n v="17396"/>
    <x v="0"/>
    <s v="IT"/>
    <s v="EUR"/>
    <n v="1459418400"/>
    <n v="1456827573"/>
    <b v="0"/>
    <x v="261"/>
    <b v="1"/>
    <s v="photography/photobooks"/>
    <n v="105"/>
    <n v="123.38"/>
    <x v="8"/>
    <x v="20"/>
    <x v="1207"/>
    <d v="2016-03-31T10:00:00"/>
  </r>
  <r>
    <x v="1208"/>
    <x v="1208"/>
    <x v="1207"/>
    <n v="10000"/>
    <n v="15530"/>
    <x v="0"/>
    <s v="US"/>
    <s v="USD"/>
    <n v="1458835264"/>
    <n v="1456246864"/>
    <b v="0"/>
    <x v="11"/>
    <b v="1"/>
    <s v="photography/photobooks"/>
    <n v="156"/>
    <n v="207.07"/>
    <x v="8"/>
    <x v="20"/>
    <x v="1208"/>
    <d v="2016-03-24T16:01:04"/>
  </r>
  <r>
    <x v="1209"/>
    <x v="1209"/>
    <x v="1208"/>
    <n v="6000"/>
    <n v="6360"/>
    <x v="0"/>
    <s v="US"/>
    <s v="USD"/>
    <n v="1488053905"/>
    <n v="1485461905"/>
    <b v="0"/>
    <x v="67"/>
    <b v="1"/>
    <s v="photography/photobooks"/>
    <n v="106"/>
    <n v="138.26"/>
    <x v="8"/>
    <x v="20"/>
    <x v="1209"/>
    <d v="2017-02-25T20:18:25"/>
  </r>
  <r>
    <x v="1210"/>
    <x v="1210"/>
    <x v="1209"/>
    <n v="20000"/>
    <n v="50863"/>
    <x v="0"/>
    <s v="SE"/>
    <s v="SEK"/>
    <n v="1433106000"/>
    <n v="1431124572"/>
    <b v="0"/>
    <x v="273"/>
    <b v="1"/>
    <s v="photography/photobooks"/>
    <n v="255"/>
    <n v="493.82"/>
    <x v="8"/>
    <x v="20"/>
    <x v="1210"/>
    <d v="2015-05-31T21:00:00"/>
  </r>
  <r>
    <x v="1211"/>
    <x v="1211"/>
    <x v="1210"/>
    <n v="1000"/>
    <n v="1011"/>
    <x v="0"/>
    <s v="CA"/>
    <s v="CAD"/>
    <n v="1465505261"/>
    <n v="1464209261"/>
    <b v="0"/>
    <x v="79"/>
    <b v="1"/>
    <s v="photography/photobooks"/>
    <n v="102"/>
    <n v="168.5"/>
    <x v="8"/>
    <x v="20"/>
    <x v="1211"/>
    <d v="2016-06-09T20:47:41"/>
  </r>
  <r>
    <x v="1212"/>
    <x v="1212"/>
    <x v="1211"/>
    <n v="2500"/>
    <n v="3226"/>
    <x v="0"/>
    <s v="US"/>
    <s v="USD"/>
    <n v="1448586000"/>
    <n v="1447195695"/>
    <b v="0"/>
    <x v="183"/>
    <b v="1"/>
    <s v="photography/photobooks"/>
    <n v="130"/>
    <n v="38.869999999999997"/>
    <x v="8"/>
    <x v="20"/>
    <x v="1212"/>
    <d v="2015-11-27T01:00:00"/>
  </r>
  <r>
    <x v="1213"/>
    <x v="1213"/>
    <x v="1212"/>
    <n v="6500"/>
    <n v="6645"/>
    <x v="0"/>
    <s v="GB"/>
    <s v="GBP"/>
    <n v="1485886100"/>
    <n v="1482862100"/>
    <b v="0"/>
    <x v="52"/>
    <b v="1"/>
    <s v="photography/photobooks"/>
    <n v="103"/>
    <n v="61.53"/>
    <x v="8"/>
    <x v="20"/>
    <x v="1213"/>
    <d v="2017-01-31T18:08:20"/>
  </r>
  <r>
    <x v="1214"/>
    <x v="1214"/>
    <x v="1213"/>
    <n v="2000"/>
    <n v="2636"/>
    <x v="0"/>
    <s v="US"/>
    <s v="USD"/>
    <n v="1433880605"/>
    <n v="1428696605"/>
    <b v="0"/>
    <x v="20"/>
    <b v="1"/>
    <s v="photography/photobooks"/>
    <n v="132"/>
    <n v="105.44"/>
    <x v="8"/>
    <x v="20"/>
    <x v="1214"/>
    <d v="2015-06-09T20:10:05"/>
  </r>
  <r>
    <x v="1215"/>
    <x v="1215"/>
    <x v="1214"/>
    <n v="5000"/>
    <n v="39304.01"/>
    <x v="0"/>
    <s v="US"/>
    <s v="USD"/>
    <n v="1401487756"/>
    <n v="1398895756"/>
    <b v="0"/>
    <x v="274"/>
    <b v="1"/>
    <s v="photography/photobooks"/>
    <n v="787"/>
    <n v="71.59"/>
    <x v="8"/>
    <x v="20"/>
    <x v="1215"/>
    <d v="2014-05-30T22:09:16"/>
  </r>
  <r>
    <x v="1216"/>
    <x v="1216"/>
    <x v="1215"/>
    <n v="14000"/>
    <n v="20398"/>
    <x v="0"/>
    <s v="US"/>
    <s v="USD"/>
    <n v="1443826980"/>
    <n v="1441032457"/>
    <b v="0"/>
    <x v="147"/>
    <b v="1"/>
    <s v="photography/photobooks"/>
    <n v="146"/>
    <n v="91.88"/>
    <x v="8"/>
    <x v="20"/>
    <x v="1216"/>
    <d v="2015-10-02T23:03:00"/>
  </r>
  <r>
    <x v="1217"/>
    <x v="1217"/>
    <x v="1216"/>
    <n v="26500"/>
    <n v="27189"/>
    <x v="0"/>
    <s v="US"/>
    <s v="USD"/>
    <n v="1468524340"/>
    <n v="1465932340"/>
    <b v="0"/>
    <x v="275"/>
    <b v="1"/>
    <s v="photography/photobooks"/>
    <n v="103"/>
    <n v="148.57"/>
    <x v="8"/>
    <x v="20"/>
    <x v="1217"/>
    <d v="2016-07-14T19:25:40"/>
  </r>
  <r>
    <x v="1218"/>
    <x v="1218"/>
    <x v="1217"/>
    <n v="9000"/>
    <n v="15505"/>
    <x v="0"/>
    <s v="US"/>
    <s v="USD"/>
    <n v="1446346800"/>
    <n v="1443714800"/>
    <b v="0"/>
    <x v="30"/>
    <b v="1"/>
    <s v="photography/photobooks"/>
    <n v="173"/>
    <n v="174.21"/>
    <x v="8"/>
    <x v="20"/>
    <x v="1218"/>
    <d v="2015-11-01T03:00:00"/>
  </r>
  <r>
    <x v="1219"/>
    <x v="1219"/>
    <x v="1218"/>
    <n v="16350"/>
    <n v="26024"/>
    <x v="0"/>
    <s v="US"/>
    <s v="USD"/>
    <n v="1476961513"/>
    <n v="1474369513"/>
    <b v="0"/>
    <x v="35"/>
    <b v="1"/>
    <s v="photography/photobooks"/>
    <n v="160"/>
    <n v="102.86"/>
    <x v="8"/>
    <x v="20"/>
    <x v="1219"/>
    <d v="2016-10-20T11:05:13"/>
  </r>
  <r>
    <x v="1220"/>
    <x v="1220"/>
    <x v="1219"/>
    <n v="15000"/>
    <n v="15565"/>
    <x v="0"/>
    <s v="DE"/>
    <s v="EUR"/>
    <n v="1440515112"/>
    <n v="1437923112"/>
    <b v="0"/>
    <x v="205"/>
    <b v="1"/>
    <s v="photography/photobooks"/>
    <n v="104"/>
    <n v="111.18"/>
    <x v="8"/>
    <x v="20"/>
    <x v="1220"/>
    <d v="2015-08-25T15:05:12"/>
  </r>
  <r>
    <x v="1221"/>
    <x v="1221"/>
    <x v="1220"/>
    <n v="2200"/>
    <n v="2451.0100000000002"/>
    <x v="0"/>
    <s v="GB"/>
    <s v="GBP"/>
    <n v="1480809600"/>
    <n v="1478431488"/>
    <b v="0"/>
    <x v="273"/>
    <b v="1"/>
    <s v="photography/photobooks"/>
    <n v="112"/>
    <n v="23.8"/>
    <x v="8"/>
    <x v="20"/>
    <x v="1221"/>
    <d v="2016-12-04T00:00:00"/>
  </r>
  <r>
    <x v="1222"/>
    <x v="1222"/>
    <x v="1221"/>
    <n v="4000"/>
    <n v="11215"/>
    <x v="0"/>
    <s v="CA"/>
    <s v="CAD"/>
    <n v="1459483200"/>
    <n v="1456852647"/>
    <b v="0"/>
    <x v="276"/>
    <b v="1"/>
    <s v="photography/photobooks"/>
    <n v="281"/>
    <n v="81.27"/>
    <x v="8"/>
    <x v="20"/>
    <x v="1222"/>
    <d v="2016-04-01T04:00:00"/>
  </r>
  <r>
    <x v="1223"/>
    <x v="1223"/>
    <x v="1222"/>
    <n v="19800"/>
    <n v="22197"/>
    <x v="0"/>
    <s v="US"/>
    <s v="USD"/>
    <n v="1478754909"/>
    <n v="1476159309"/>
    <b v="0"/>
    <x v="277"/>
    <b v="1"/>
    <s v="photography/photobooks"/>
    <n v="113"/>
    <n v="116.21"/>
    <x v="8"/>
    <x v="20"/>
    <x v="1223"/>
    <d v="2016-11-10T05:15:09"/>
  </r>
  <r>
    <x v="1224"/>
    <x v="1224"/>
    <x v="1223"/>
    <n v="15000"/>
    <n v="1060"/>
    <x v="1"/>
    <s v="US"/>
    <s v="USD"/>
    <n v="1402060302"/>
    <n v="1396876302"/>
    <b v="0"/>
    <x v="59"/>
    <b v="0"/>
    <s v="music/world music"/>
    <n v="8"/>
    <n v="58.89"/>
    <x v="4"/>
    <x v="21"/>
    <x v="1224"/>
    <d v="2014-06-06T13:11:42"/>
  </r>
  <r>
    <x v="1225"/>
    <x v="1225"/>
    <x v="1224"/>
    <n v="3000"/>
    <n v="132"/>
    <x v="1"/>
    <s v="US"/>
    <s v="USD"/>
    <n v="1382478278"/>
    <n v="1377294278"/>
    <b v="0"/>
    <x v="83"/>
    <b v="0"/>
    <s v="music/world music"/>
    <n v="5"/>
    <n v="44"/>
    <x v="4"/>
    <x v="21"/>
    <x v="1225"/>
    <d v="2013-10-22T21:44:38"/>
  </r>
  <r>
    <x v="1226"/>
    <x v="1226"/>
    <x v="1225"/>
    <n v="50000"/>
    <n v="1937"/>
    <x v="1"/>
    <s v="US"/>
    <s v="USD"/>
    <n v="1398042000"/>
    <n v="1395089981"/>
    <b v="0"/>
    <x v="244"/>
    <b v="0"/>
    <s v="music/world music"/>
    <n v="4"/>
    <n v="48.43"/>
    <x v="4"/>
    <x v="21"/>
    <x v="1226"/>
    <d v="2014-04-21T01:00:00"/>
  </r>
  <r>
    <x v="1227"/>
    <x v="1227"/>
    <x v="1226"/>
    <n v="2000"/>
    <n v="0"/>
    <x v="1"/>
    <s v="US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x v="1228"/>
    <x v="1228"/>
    <x v="1227"/>
    <n v="5000"/>
    <n v="1465"/>
    <x v="1"/>
    <s v="US"/>
    <s v="USD"/>
    <n v="1317231008"/>
    <n v="1312047008"/>
    <b v="0"/>
    <x v="54"/>
    <b v="0"/>
    <s v="music/world music"/>
    <n v="30"/>
    <n v="61.04"/>
    <x v="4"/>
    <x v="21"/>
    <x v="1228"/>
    <d v="2011-09-28T17:30:08"/>
  </r>
  <r>
    <x v="1229"/>
    <x v="1229"/>
    <x v="1228"/>
    <n v="2750"/>
    <n v="25"/>
    <x v="1"/>
    <s v="US"/>
    <s v="USD"/>
    <n v="1334592000"/>
    <n v="1331982127"/>
    <b v="0"/>
    <x v="29"/>
    <b v="0"/>
    <s v="music/world music"/>
    <n v="1"/>
    <n v="25"/>
    <x v="4"/>
    <x v="21"/>
    <x v="1229"/>
    <d v="2012-04-16T16:00:00"/>
  </r>
  <r>
    <x v="1230"/>
    <x v="1230"/>
    <x v="1229"/>
    <n v="500000"/>
    <n v="0"/>
    <x v="1"/>
    <s v="US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x v="1231"/>
    <x v="1231"/>
    <x v="1230"/>
    <n v="5000"/>
    <n v="0"/>
    <x v="1"/>
    <s v="US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x v="1232"/>
    <x v="1232"/>
    <x v="1231"/>
    <n v="5000"/>
    <n v="40"/>
    <x v="1"/>
    <s v="US"/>
    <s v="USD"/>
    <n v="1381090870"/>
    <n v="1377030070"/>
    <b v="0"/>
    <x v="29"/>
    <b v="0"/>
    <s v="music/world music"/>
    <n v="1"/>
    <n v="40"/>
    <x v="4"/>
    <x v="21"/>
    <x v="1232"/>
    <d v="2013-10-06T20:21:10"/>
  </r>
  <r>
    <x v="1233"/>
    <x v="1233"/>
    <x v="1232"/>
    <n v="1000"/>
    <n v="116"/>
    <x v="1"/>
    <s v="US"/>
    <s v="USD"/>
    <n v="1329864374"/>
    <n v="1328049974"/>
    <b v="0"/>
    <x v="79"/>
    <b v="0"/>
    <s v="music/world music"/>
    <n v="12"/>
    <n v="19.329999999999998"/>
    <x v="4"/>
    <x v="21"/>
    <x v="1233"/>
    <d v="2012-02-21T22:46:14"/>
  </r>
  <r>
    <x v="1234"/>
    <x v="1234"/>
    <x v="1233"/>
    <n v="50000"/>
    <n v="0"/>
    <x v="1"/>
    <s v="GB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x v="1235"/>
    <x v="1235"/>
    <x v="1234"/>
    <n v="7534"/>
    <n v="210"/>
    <x v="1"/>
    <s v="US"/>
    <s v="USD"/>
    <n v="1387077299"/>
    <n v="1383621299"/>
    <b v="0"/>
    <x v="79"/>
    <b v="0"/>
    <s v="music/world music"/>
    <n v="3"/>
    <n v="35"/>
    <x v="4"/>
    <x v="21"/>
    <x v="1235"/>
    <d v="2013-12-15T03:14:59"/>
  </r>
  <r>
    <x v="1236"/>
    <x v="1236"/>
    <x v="1235"/>
    <n v="2500"/>
    <n v="0"/>
    <x v="1"/>
    <s v="US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x v="1237"/>
    <x v="1237"/>
    <x v="1236"/>
    <n v="25000"/>
    <n v="0"/>
    <x v="1"/>
    <s v="US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x v="1238"/>
    <x v="1238"/>
    <x v="1237"/>
    <n v="1000"/>
    <n v="178"/>
    <x v="1"/>
    <s v="US"/>
    <s v="USD"/>
    <n v="1312641536"/>
    <n v="1310049536"/>
    <b v="0"/>
    <x v="83"/>
    <b v="0"/>
    <s v="music/world music"/>
    <n v="18"/>
    <n v="59.33"/>
    <x v="4"/>
    <x v="21"/>
    <x v="1238"/>
    <d v="2011-08-06T14:38:56"/>
  </r>
  <r>
    <x v="1239"/>
    <x v="1239"/>
    <x v="1238"/>
    <n v="2500"/>
    <n v="0"/>
    <x v="1"/>
    <s v="US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x v="1240"/>
    <x v="1240"/>
    <x v="1239"/>
    <n v="8000"/>
    <n v="241"/>
    <x v="1"/>
    <s v="US"/>
    <s v="USD"/>
    <n v="1373665860"/>
    <n v="1368579457"/>
    <b v="0"/>
    <x v="22"/>
    <b v="0"/>
    <s v="music/world music"/>
    <n v="4"/>
    <n v="30.13"/>
    <x v="4"/>
    <x v="21"/>
    <x v="1240"/>
    <d v="2013-07-12T21:51:00"/>
  </r>
  <r>
    <x v="1241"/>
    <x v="1241"/>
    <x v="1240"/>
    <n v="5000"/>
    <n v="2537"/>
    <x v="1"/>
    <s v="US"/>
    <s v="USD"/>
    <n v="1414994340"/>
    <n v="1413057980"/>
    <b v="0"/>
    <x v="69"/>
    <b v="0"/>
    <s v="music/world music"/>
    <n v="51"/>
    <n v="74.62"/>
    <x v="4"/>
    <x v="21"/>
    <x v="1241"/>
    <d v="2014-11-03T05:59:00"/>
  </r>
  <r>
    <x v="1242"/>
    <x v="1242"/>
    <x v="1241"/>
    <n v="911"/>
    <n v="5"/>
    <x v="1"/>
    <s v="US"/>
    <s v="USD"/>
    <n v="1315747080"/>
    <n v="1314417502"/>
    <b v="0"/>
    <x v="29"/>
    <b v="0"/>
    <s v="music/world music"/>
    <n v="1"/>
    <n v="5"/>
    <x v="4"/>
    <x v="21"/>
    <x v="1242"/>
    <d v="2011-09-11T13:18:00"/>
  </r>
  <r>
    <x v="1243"/>
    <x v="1243"/>
    <x v="1242"/>
    <n v="12000"/>
    <n v="1691"/>
    <x v="1"/>
    <s v="US"/>
    <s v="USD"/>
    <n v="1310158800"/>
    <n v="1304888771"/>
    <b v="0"/>
    <x v="44"/>
    <b v="0"/>
    <s v="music/world music"/>
    <n v="15"/>
    <n v="44.5"/>
    <x v="4"/>
    <x v="21"/>
    <x v="1243"/>
    <d v="2011-07-08T21:00:00"/>
  </r>
  <r>
    <x v="1244"/>
    <x v="1244"/>
    <x v="1243"/>
    <n v="2000"/>
    <n v="2076"/>
    <x v="0"/>
    <s v="US"/>
    <s v="USD"/>
    <n v="1366664400"/>
    <n v="1363981723"/>
    <b v="1"/>
    <x v="43"/>
    <b v="1"/>
    <s v="music/rock"/>
    <n v="104"/>
    <n v="46.13"/>
    <x v="4"/>
    <x v="11"/>
    <x v="1244"/>
    <d v="2013-04-22T21:00:00"/>
  </r>
  <r>
    <x v="1245"/>
    <x v="1245"/>
    <x v="1244"/>
    <n v="2000"/>
    <n v="2405"/>
    <x v="0"/>
    <s v="US"/>
    <s v="USD"/>
    <n v="1402755834"/>
    <n v="1400163834"/>
    <b v="1"/>
    <x v="57"/>
    <b v="1"/>
    <s v="music/rock"/>
    <n v="121"/>
    <n v="141.47"/>
    <x v="4"/>
    <x v="11"/>
    <x v="1245"/>
    <d v="2014-06-14T14:23:54"/>
  </r>
  <r>
    <x v="1246"/>
    <x v="1246"/>
    <x v="1245"/>
    <n v="2000"/>
    <n v="2340"/>
    <x v="0"/>
    <s v="US"/>
    <s v="USD"/>
    <n v="1323136949"/>
    <n v="1319245349"/>
    <b v="1"/>
    <x v="162"/>
    <b v="1"/>
    <s v="music/rock"/>
    <n v="117"/>
    <n v="75.48"/>
    <x v="4"/>
    <x v="11"/>
    <x v="1246"/>
    <d v="2011-12-06T02:02:29"/>
  </r>
  <r>
    <x v="1247"/>
    <x v="1247"/>
    <x v="1246"/>
    <n v="3500"/>
    <n v="4275"/>
    <x v="0"/>
    <s v="US"/>
    <s v="USD"/>
    <n v="1367823655"/>
    <n v="1365231655"/>
    <b v="1"/>
    <x v="133"/>
    <b v="1"/>
    <s v="music/rock"/>
    <n v="123"/>
    <n v="85.5"/>
    <x v="4"/>
    <x v="11"/>
    <x v="1247"/>
    <d v="2013-05-06T07:00:55"/>
  </r>
  <r>
    <x v="1248"/>
    <x v="1248"/>
    <x v="1247"/>
    <n v="2500"/>
    <n v="3791"/>
    <x v="0"/>
    <s v="US"/>
    <s v="USD"/>
    <n v="1402642740"/>
    <n v="1399563953"/>
    <b v="1"/>
    <x v="211"/>
    <b v="1"/>
    <s v="music/rock"/>
    <n v="152"/>
    <n v="64.25"/>
    <x v="4"/>
    <x v="11"/>
    <x v="1248"/>
    <d v="2014-06-13T06:59:00"/>
  </r>
  <r>
    <x v="1249"/>
    <x v="1249"/>
    <x v="1248"/>
    <n v="5000"/>
    <n v="5222"/>
    <x v="0"/>
    <s v="US"/>
    <s v="USD"/>
    <n v="1341683211"/>
    <n v="1339091211"/>
    <b v="1"/>
    <x v="75"/>
    <b v="1"/>
    <s v="music/rock"/>
    <n v="105"/>
    <n v="64.47"/>
    <x v="4"/>
    <x v="11"/>
    <x v="1249"/>
    <d v="2012-07-07T17:46:51"/>
  </r>
  <r>
    <x v="1250"/>
    <x v="1250"/>
    <x v="1249"/>
    <n v="30000"/>
    <n v="60046"/>
    <x v="0"/>
    <s v="US"/>
    <s v="USD"/>
    <n v="1410017131"/>
    <n v="1406129131"/>
    <b v="1"/>
    <x v="278"/>
    <b v="1"/>
    <s v="music/rock"/>
    <n v="201"/>
    <n v="118.2"/>
    <x v="4"/>
    <x v="11"/>
    <x v="1250"/>
    <d v="2014-09-06T15:25:31"/>
  </r>
  <r>
    <x v="1251"/>
    <x v="1251"/>
    <x v="1250"/>
    <n v="6000"/>
    <n v="6108"/>
    <x v="0"/>
    <s v="US"/>
    <s v="USD"/>
    <n v="1316979167"/>
    <n v="1311795167"/>
    <b v="1"/>
    <x v="142"/>
    <b v="1"/>
    <s v="music/rock"/>
    <n v="102"/>
    <n v="82.54"/>
    <x v="4"/>
    <x v="11"/>
    <x v="1251"/>
    <d v="2011-09-25T19:32:47"/>
  </r>
  <r>
    <x v="1252"/>
    <x v="1252"/>
    <x v="1251"/>
    <n v="3500"/>
    <n v="4818"/>
    <x v="0"/>
    <s v="US"/>
    <s v="USD"/>
    <n v="1382658169"/>
    <n v="1380238969"/>
    <b v="1"/>
    <x v="261"/>
    <b v="1"/>
    <s v="music/rock"/>
    <n v="138"/>
    <n v="34.17"/>
    <x v="4"/>
    <x v="11"/>
    <x v="1252"/>
    <d v="2013-10-24T23:42:49"/>
  </r>
  <r>
    <x v="1253"/>
    <x v="1253"/>
    <x v="1252"/>
    <n v="10"/>
    <n v="30383.32"/>
    <x v="0"/>
    <s v="US"/>
    <s v="USD"/>
    <n v="1409770107"/>
    <n v="1407178107"/>
    <b v="1"/>
    <x v="279"/>
    <b v="1"/>
    <s v="music/rock"/>
    <n v="303834"/>
    <n v="42.73"/>
    <x v="4"/>
    <x v="11"/>
    <x v="1253"/>
    <d v="2014-09-03T18:48:27"/>
  </r>
  <r>
    <x v="1254"/>
    <x v="1254"/>
    <x v="1253"/>
    <n v="6700"/>
    <n v="13323"/>
    <x v="0"/>
    <s v="US"/>
    <s v="USD"/>
    <n v="1293857940"/>
    <n v="1288968886"/>
    <b v="1"/>
    <x v="261"/>
    <b v="1"/>
    <s v="music/rock"/>
    <n v="199"/>
    <n v="94.49"/>
    <x v="4"/>
    <x v="11"/>
    <x v="1254"/>
    <d v="2011-01-01T04:59:00"/>
  </r>
  <r>
    <x v="1255"/>
    <x v="1255"/>
    <x v="1254"/>
    <n v="3000"/>
    <n v="6071"/>
    <x v="0"/>
    <s v="US"/>
    <s v="USD"/>
    <n v="1385932652"/>
    <n v="1383337052"/>
    <b v="1"/>
    <x v="280"/>
    <b v="1"/>
    <s v="music/rock"/>
    <n v="203"/>
    <n v="55.7"/>
    <x v="4"/>
    <x v="11"/>
    <x v="1255"/>
    <d v="2013-12-01T21:17:32"/>
  </r>
  <r>
    <x v="1256"/>
    <x v="1256"/>
    <x v="1255"/>
    <n v="30000"/>
    <n v="35389.129999999997"/>
    <x v="0"/>
    <s v="US"/>
    <s v="USD"/>
    <n v="1329084231"/>
    <n v="1326492231"/>
    <b v="1"/>
    <x v="281"/>
    <b v="1"/>
    <s v="music/rock"/>
    <n v="118"/>
    <n v="98.03"/>
    <x v="4"/>
    <x v="11"/>
    <x v="1256"/>
    <d v="2012-02-12T22:03:51"/>
  </r>
  <r>
    <x v="1257"/>
    <x v="1257"/>
    <x v="1256"/>
    <n v="5500"/>
    <n v="16210"/>
    <x v="0"/>
    <s v="US"/>
    <s v="USD"/>
    <n v="1301792590"/>
    <n v="1297562590"/>
    <b v="1"/>
    <x v="282"/>
    <b v="1"/>
    <s v="music/rock"/>
    <n v="295"/>
    <n v="92.1"/>
    <x v="4"/>
    <x v="11"/>
    <x v="1257"/>
    <d v="2011-04-03T01:03:10"/>
  </r>
  <r>
    <x v="1258"/>
    <x v="1258"/>
    <x v="1257"/>
    <n v="12000"/>
    <n v="25577.56"/>
    <x v="0"/>
    <s v="US"/>
    <s v="USD"/>
    <n v="1377960012"/>
    <n v="1375368012"/>
    <b v="1"/>
    <x v="283"/>
    <b v="1"/>
    <s v="music/rock"/>
    <n v="214"/>
    <n v="38.18"/>
    <x v="4"/>
    <x v="11"/>
    <x v="1258"/>
    <d v="2013-08-31T14:40:12"/>
  </r>
  <r>
    <x v="1259"/>
    <x v="1259"/>
    <x v="1258"/>
    <n v="2500"/>
    <n v="2606"/>
    <x v="0"/>
    <s v="US"/>
    <s v="USD"/>
    <n v="1402286340"/>
    <n v="1399504664"/>
    <b v="1"/>
    <x v="93"/>
    <b v="1"/>
    <s v="music/rock"/>
    <n v="105"/>
    <n v="27.15"/>
    <x v="4"/>
    <x v="11"/>
    <x v="1259"/>
    <d v="2014-06-09T03:59:00"/>
  </r>
  <r>
    <x v="1260"/>
    <x v="1260"/>
    <x v="1259"/>
    <n v="3300"/>
    <n v="3751"/>
    <x v="0"/>
    <s v="US"/>
    <s v="USD"/>
    <n v="1393445620"/>
    <n v="1390853620"/>
    <b v="1"/>
    <x v="142"/>
    <b v="1"/>
    <s v="music/rock"/>
    <n v="114"/>
    <n v="50.69"/>
    <x v="4"/>
    <x v="11"/>
    <x v="1260"/>
    <d v="2014-02-26T20:13:40"/>
  </r>
  <r>
    <x v="1261"/>
    <x v="1261"/>
    <x v="1260"/>
    <n v="2000"/>
    <n v="2025"/>
    <x v="0"/>
    <s v="US"/>
    <s v="USD"/>
    <n v="1390983227"/>
    <n v="1388391227"/>
    <b v="1"/>
    <x v="47"/>
    <b v="1"/>
    <s v="music/rock"/>
    <n v="102"/>
    <n v="38.94"/>
    <x v="4"/>
    <x v="11"/>
    <x v="1261"/>
    <d v="2014-01-29T08:13:47"/>
  </r>
  <r>
    <x v="1262"/>
    <x v="1262"/>
    <x v="1261"/>
    <n v="6500"/>
    <n v="8152"/>
    <x v="0"/>
    <s v="CA"/>
    <s v="CAD"/>
    <n v="1392574692"/>
    <n v="1389982692"/>
    <b v="1"/>
    <x v="217"/>
    <b v="1"/>
    <s v="music/rock"/>
    <n v="126"/>
    <n v="77.64"/>
    <x v="4"/>
    <x v="11"/>
    <x v="1262"/>
    <d v="2014-02-16T18:18:12"/>
  </r>
  <r>
    <x v="1263"/>
    <x v="1263"/>
    <x v="1262"/>
    <n v="1500"/>
    <n v="1785"/>
    <x v="0"/>
    <s v="US"/>
    <s v="USD"/>
    <n v="1396054800"/>
    <n v="1393034470"/>
    <b v="1"/>
    <x v="14"/>
    <b v="1"/>
    <s v="music/rock"/>
    <n v="119"/>
    <n v="43.54"/>
    <x v="4"/>
    <x v="11"/>
    <x v="1263"/>
    <d v="2014-03-29T01:00:00"/>
  </r>
  <r>
    <x v="1264"/>
    <x v="1264"/>
    <x v="1263"/>
    <n v="650"/>
    <n v="1082"/>
    <x v="0"/>
    <s v="US"/>
    <s v="USD"/>
    <n v="1383062083"/>
    <n v="1380556483"/>
    <b v="1"/>
    <x v="69"/>
    <b v="1"/>
    <s v="music/rock"/>
    <n v="167"/>
    <n v="31.82"/>
    <x v="4"/>
    <x v="11"/>
    <x v="1264"/>
    <d v="2013-10-29T15:54:43"/>
  </r>
  <r>
    <x v="1265"/>
    <x v="1265"/>
    <x v="1264"/>
    <n v="3500"/>
    <n v="4170.17"/>
    <x v="0"/>
    <s v="US"/>
    <s v="USD"/>
    <n v="1291131815"/>
    <n v="1287071015"/>
    <b v="1"/>
    <x v="36"/>
    <b v="1"/>
    <s v="music/rock"/>
    <n v="120"/>
    <n v="63.18"/>
    <x v="4"/>
    <x v="11"/>
    <x v="1265"/>
    <d v="2010-11-30T15:43:35"/>
  </r>
  <r>
    <x v="1266"/>
    <x v="1266"/>
    <x v="1265"/>
    <n v="9500"/>
    <n v="9545"/>
    <x v="0"/>
    <s v="US"/>
    <s v="USD"/>
    <n v="1389474145"/>
    <n v="1386882145"/>
    <b v="1"/>
    <x v="133"/>
    <b v="1"/>
    <s v="music/rock"/>
    <n v="101"/>
    <n v="190.9"/>
    <x v="4"/>
    <x v="11"/>
    <x v="1266"/>
    <d v="2014-01-11T21:02:25"/>
  </r>
  <r>
    <x v="1267"/>
    <x v="1267"/>
    <x v="1266"/>
    <n v="22000"/>
    <n v="22396"/>
    <x v="0"/>
    <s v="US"/>
    <s v="USD"/>
    <n v="1374674558"/>
    <n v="1372082558"/>
    <b v="1"/>
    <x v="180"/>
    <b v="1"/>
    <s v="music/rock"/>
    <n v="102"/>
    <n v="140.86000000000001"/>
    <x v="4"/>
    <x v="11"/>
    <x v="1267"/>
    <d v="2013-07-24T14:02:38"/>
  </r>
  <r>
    <x v="1268"/>
    <x v="1268"/>
    <x v="1267"/>
    <n v="12000"/>
    <n v="14000"/>
    <x v="0"/>
    <s v="US"/>
    <s v="USD"/>
    <n v="1379708247"/>
    <n v="1377116247"/>
    <b v="1"/>
    <x v="0"/>
    <b v="1"/>
    <s v="music/rock"/>
    <n v="117"/>
    <n v="76.92"/>
    <x v="4"/>
    <x v="11"/>
    <x v="1268"/>
    <d v="2013-09-20T20:17:27"/>
  </r>
  <r>
    <x v="1269"/>
    <x v="1269"/>
    <x v="1268"/>
    <n v="18800"/>
    <n v="20426"/>
    <x v="0"/>
    <s v="US"/>
    <s v="USD"/>
    <n v="1460764800"/>
    <n v="1458157512"/>
    <b v="1"/>
    <x v="190"/>
    <b v="1"/>
    <s v="music/rock"/>
    <n v="109"/>
    <n v="99.16"/>
    <x v="4"/>
    <x v="11"/>
    <x v="1269"/>
    <d v="2016-04-16T00:00:00"/>
  </r>
  <r>
    <x v="1270"/>
    <x v="1270"/>
    <x v="1269"/>
    <n v="10000"/>
    <n v="11472"/>
    <x v="0"/>
    <s v="US"/>
    <s v="USD"/>
    <n v="1332704042"/>
    <n v="1327523642"/>
    <b v="1"/>
    <x v="39"/>
    <b v="1"/>
    <s v="music/rock"/>
    <n v="115"/>
    <n v="67.88"/>
    <x v="4"/>
    <x v="11"/>
    <x v="1270"/>
    <d v="2012-03-25T19:34:02"/>
  </r>
  <r>
    <x v="1271"/>
    <x v="1271"/>
    <x v="1270"/>
    <n v="7500"/>
    <n v="7635"/>
    <x v="0"/>
    <s v="US"/>
    <s v="USD"/>
    <n v="1384363459"/>
    <n v="1381767859"/>
    <b v="1"/>
    <x v="162"/>
    <b v="1"/>
    <s v="music/rock"/>
    <n v="102"/>
    <n v="246.29"/>
    <x v="4"/>
    <x v="11"/>
    <x v="1271"/>
    <d v="2013-11-13T17:24:19"/>
  </r>
  <r>
    <x v="1272"/>
    <x v="1272"/>
    <x v="1271"/>
    <n v="5000"/>
    <n v="5300"/>
    <x v="0"/>
    <s v="US"/>
    <s v="USD"/>
    <n v="1276574400"/>
    <n v="1270576379"/>
    <b v="1"/>
    <x v="33"/>
    <b v="1"/>
    <s v="music/rock"/>
    <n v="106"/>
    <n v="189.29"/>
    <x v="4"/>
    <x v="11"/>
    <x v="1272"/>
    <d v="2010-06-15T04:00:00"/>
  </r>
  <r>
    <x v="1273"/>
    <x v="1273"/>
    <x v="1272"/>
    <n v="4000"/>
    <n v="4140"/>
    <x v="0"/>
    <s v="CA"/>
    <s v="CAD"/>
    <n v="1409506291"/>
    <n v="1406914291"/>
    <b v="1"/>
    <x v="241"/>
    <b v="1"/>
    <s v="music/rock"/>
    <n v="104"/>
    <n v="76.67"/>
    <x v="4"/>
    <x v="11"/>
    <x v="1273"/>
    <d v="2014-08-31T17:31:31"/>
  </r>
  <r>
    <x v="1274"/>
    <x v="1274"/>
    <x v="1273"/>
    <n v="25000"/>
    <n v="38743.839999999997"/>
    <x v="0"/>
    <s v="US"/>
    <s v="USD"/>
    <n v="1346344425"/>
    <n v="1343320425"/>
    <b v="1"/>
    <x v="284"/>
    <b v="1"/>
    <s v="music/rock"/>
    <n v="155"/>
    <n v="82.96"/>
    <x v="4"/>
    <x v="11"/>
    <x v="1274"/>
    <d v="2012-08-30T16:33:45"/>
  </r>
  <r>
    <x v="1275"/>
    <x v="1275"/>
    <x v="1274"/>
    <n v="15000"/>
    <n v="24321.1"/>
    <x v="0"/>
    <s v="US"/>
    <s v="USD"/>
    <n v="1375908587"/>
    <n v="1372884587"/>
    <b v="1"/>
    <x v="285"/>
    <b v="1"/>
    <s v="music/rock"/>
    <n v="163"/>
    <n v="62.52"/>
    <x v="4"/>
    <x v="11"/>
    <x v="1275"/>
    <d v="2013-08-07T20:49:47"/>
  </r>
  <r>
    <x v="1276"/>
    <x v="1276"/>
    <x v="1275"/>
    <n v="3000"/>
    <n v="3132.63"/>
    <x v="0"/>
    <s v="US"/>
    <s v="USD"/>
    <n v="1251777600"/>
    <n v="1247504047"/>
    <b v="1"/>
    <x v="32"/>
    <b v="1"/>
    <s v="music/rock"/>
    <n v="105"/>
    <n v="46.07"/>
    <x v="4"/>
    <x v="11"/>
    <x v="1276"/>
    <d v="2009-09-01T04:00:00"/>
  </r>
  <r>
    <x v="1277"/>
    <x v="1277"/>
    <x v="1276"/>
    <n v="15000"/>
    <n v="15918.65"/>
    <x v="0"/>
    <s v="US"/>
    <s v="USD"/>
    <n v="1346765347"/>
    <n v="1343741347"/>
    <b v="1"/>
    <x v="286"/>
    <b v="1"/>
    <s v="music/rock"/>
    <n v="107"/>
    <n v="38.54"/>
    <x v="4"/>
    <x v="11"/>
    <x v="1277"/>
    <d v="2012-09-04T13:29:07"/>
  </r>
  <r>
    <x v="1278"/>
    <x v="1278"/>
    <x v="1277"/>
    <n v="6500"/>
    <n v="10071"/>
    <x v="0"/>
    <s v="US"/>
    <s v="USD"/>
    <n v="1403661600"/>
    <n v="1401196766"/>
    <b v="1"/>
    <x v="245"/>
    <b v="1"/>
    <s v="music/rock"/>
    <n v="155"/>
    <n v="53.01"/>
    <x v="4"/>
    <x v="11"/>
    <x v="1278"/>
    <d v="2014-06-25T02:00:00"/>
  </r>
  <r>
    <x v="1279"/>
    <x v="1279"/>
    <x v="1278"/>
    <n v="12516"/>
    <n v="13864.17"/>
    <x v="0"/>
    <s v="US"/>
    <s v="USD"/>
    <n v="1395624170"/>
    <n v="1392171770"/>
    <b v="1"/>
    <x v="143"/>
    <b v="1"/>
    <s v="music/rock"/>
    <n v="111"/>
    <n v="73.36"/>
    <x v="4"/>
    <x v="11"/>
    <x v="1279"/>
    <d v="2014-03-24T01:22:50"/>
  </r>
  <r>
    <x v="1280"/>
    <x v="1280"/>
    <x v="1279"/>
    <n v="15000"/>
    <n v="16636.78"/>
    <x v="0"/>
    <s v="US"/>
    <s v="USD"/>
    <n v="1299003054"/>
    <n v="1291227054"/>
    <b v="1"/>
    <x v="208"/>
    <b v="1"/>
    <s v="music/rock"/>
    <n v="111"/>
    <n v="127.98"/>
    <x v="4"/>
    <x v="11"/>
    <x v="1280"/>
    <d v="2011-03-01T18:10:54"/>
  </r>
  <r>
    <x v="1281"/>
    <x v="1281"/>
    <x v="1280"/>
    <n v="7000"/>
    <n v="7750"/>
    <x v="0"/>
    <s v="US"/>
    <s v="USD"/>
    <n v="1375033836"/>
    <n v="1373305836"/>
    <b v="1"/>
    <x v="142"/>
    <b v="1"/>
    <s v="music/rock"/>
    <n v="111"/>
    <n v="104.73"/>
    <x v="4"/>
    <x v="11"/>
    <x v="1281"/>
    <d v="2013-07-28T17:50:36"/>
  </r>
  <r>
    <x v="1282"/>
    <x v="1282"/>
    <x v="1281"/>
    <n v="15000"/>
    <n v="18542"/>
    <x v="0"/>
    <s v="US"/>
    <s v="USD"/>
    <n v="1386565140"/>
    <n v="1383909855"/>
    <b v="1"/>
    <x v="220"/>
    <b v="1"/>
    <s v="music/rock"/>
    <n v="124"/>
    <n v="67.67"/>
    <x v="4"/>
    <x v="11"/>
    <x v="1282"/>
    <d v="2013-12-09T04:59:00"/>
  </r>
  <r>
    <x v="1283"/>
    <x v="1283"/>
    <x v="1282"/>
    <n v="1000"/>
    <n v="2110.5"/>
    <x v="0"/>
    <s v="US"/>
    <s v="USD"/>
    <n v="1362974400"/>
    <n v="1360948389"/>
    <b v="1"/>
    <x v="19"/>
    <b v="1"/>
    <s v="music/rock"/>
    <n v="212"/>
    <n v="95.93"/>
    <x v="4"/>
    <x v="11"/>
    <x v="1283"/>
    <d v="2013-03-11T04:00:00"/>
  </r>
  <r>
    <x v="1284"/>
    <x v="1284"/>
    <x v="1283"/>
    <n v="2000"/>
    <n v="2020"/>
    <x v="0"/>
    <s v="US"/>
    <s v="USD"/>
    <n v="1483203540"/>
    <n v="1481175482"/>
    <b v="0"/>
    <x v="162"/>
    <b v="1"/>
    <s v="theater/plays"/>
    <n v="101"/>
    <n v="65.16"/>
    <x v="1"/>
    <x v="6"/>
    <x v="1284"/>
    <d v="2016-12-31T16:59:00"/>
  </r>
  <r>
    <x v="1285"/>
    <x v="1285"/>
    <x v="1284"/>
    <n v="2000"/>
    <n v="2033"/>
    <x v="0"/>
    <s v="GB"/>
    <s v="GBP"/>
    <n v="1434808775"/>
    <n v="1433512775"/>
    <b v="0"/>
    <x v="287"/>
    <b v="1"/>
    <s v="theater/plays"/>
    <n v="102"/>
    <n v="32.270000000000003"/>
    <x v="1"/>
    <x v="6"/>
    <x v="1285"/>
    <d v="2015-06-20T13:59:35"/>
  </r>
  <r>
    <x v="1286"/>
    <x v="1286"/>
    <x v="1285"/>
    <n v="1500"/>
    <n v="1625"/>
    <x v="0"/>
    <s v="GB"/>
    <s v="GBP"/>
    <n v="1424181600"/>
    <n v="1423041227"/>
    <b v="0"/>
    <x v="9"/>
    <b v="1"/>
    <s v="theater/plays"/>
    <n v="109"/>
    <n v="81.25"/>
    <x v="1"/>
    <x v="6"/>
    <x v="1286"/>
    <d v="2015-02-17T14:00:00"/>
  </r>
  <r>
    <x v="1287"/>
    <x v="1287"/>
    <x v="1286"/>
    <n v="250"/>
    <n v="605"/>
    <x v="0"/>
    <s v="GB"/>
    <s v="GBP"/>
    <n v="1434120856"/>
    <n v="1428936856"/>
    <b v="0"/>
    <x v="20"/>
    <b v="1"/>
    <s v="theater/plays"/>
    <n v="242"/>
    <n v="24.2"/>
    <x v="1"/>
    <x v="6"/>
    <x v="1287"/>
    <d v="2015-06-12T14:54:16"/>
  </r>
  <r>
    <x v="1288"/>
    <x v="1288"/>
    <x v="1287"/>
    <n v="4000"/>
    <n v="4018"/>
    <x v="0"/>
    <s v="US"/>
    <s v="USD"/>
    <n v="1470801600"/>
    <n v="1468122163"/>
    <b v="0"/>
    <x v="42"/>
    <b v="1"/>
    <s v="theater/plays"/>
    <n v="101"/>
    <n v="65.87"/>
    <x v="1"/>
    <x v="6"/>
    <x v="1288"/>
    <d v="2016-08-10T04:00:00"/>
  </r>
  <r>
    <x v="1289"/>
    <x v="1289"/>
    <x v="1288"/>
    <n v="1500"/>
    <n v="1876"/>
    <x v="0"/>
    <s v="US"/>
    <s v="USD"/>
    <n v="1483499645"/>
    <n v="1480907645"/>
    <b v="0"/>
    <x v="47"/>
    <b v="1"/>
    <s v="theater/plays"/>
    <n v="126"/>
    <n v="36.08"/>
    <x v="1"/>
    <x v="6"/>
    <x v="1289"/>
    <d v="2017-01-04T03:14:05"/>
  </r>
  <r>
    <x v="1290"/>
    <x v="1290"/>
    <x v="1289"/>
    <n v="3500"/>
    <n v="3800"/>
    <x v="0"/>
    <s v="US"/>
    <s v="USD"/>
    <n v="1429772340"/>
    <n v="1427121931"/>
    <b v="0"/>
    <x v="48"/>
    <b v="1"/>
    <s v="theater/plays"/>
    <n v="109"/>
    <n v="44.19"/>
    <x v="1"/>
    <x v="6"/>
    <x v="1290"/>
    <d v="2015-04-23T06:59:00"/>
  </r>
  <r>
    <x v="1291"/>
    <x v="1291"/>
    <x v="1290"/>
    <n v="3000"/>
    <n v="4371"/>
    <x v="0"/>
    <s v="US"/>
    <s v="USD"/>
    <n v="1428390000"/>
    <n v="1425224391"/>
    <b v="0"/>
    <x v="288"/>
    <b v="1"/>
    <s v="theater/plays"/>
    <n v="146"/>
    <n v="104.07"/>
    <x v="1"/>
    <x v="6"/>
    <x v="1291"/>
    <d v="2015-04-07T07:00:00"/>
  </r>
  <r>
    <x v="1292"/>
    <x v="1292"/>
    <x v="1291"/>
    <n v="1700"/>
    <n v="1870"/>
    <x v="0"/>
    <s v="GB"/>
    <s v="GBP"/>
    <n v="1444172340"/>
    <n v="1441822828"/>
    <b v="0"/>
    <x v="47"/>
    <b v="1"/>
    <s v="theater/plays"/>
    <n v="110"/>
    <n v="35.96"/>
    <x v="1"/>
    <x v="6"/>
    <x v="1292"/>
    <d v="2015-10-06T22:59:00"/>
  </r>
  <r>
    <x v="1293"/>
    <x v="1293"/>
    <x v="1292"/>
    <n v="15000"/>
    <n v="15335"/>
    <x v="0"/>
    <s v="US"/>
    <s v="USD"/>
    <n v="1447523371"/>
    <n v="1444927771"/>
    <b v="0"/>
    <x v="148"/>
    <b v="1"/>
    <s v="theater/plays"/>
    <n v="103"/>
    <n v="127.79"/>
    <x v="1"/>
    <x v="6"/>
    <x v="1293"/>
    <d v="2015-11-14T17:49:31"/>
  </r>
  <r>
    <x v="1294"/>
    <x v="1294"/>
    <x v="1293"/>
    <n v="500"/>
    <n v="610"/>
    <x v="0"/>
    <s v="GB"/>
    <s v="GBP"/>
    <n v="1445252400"/>
    <n v="1443696797"/>
    <b v="0"/>
    <x v="19"/>
    <b v="1"/>
    <s v="theater/plays"/>
    <n v="122"/>
    <n v="27.73"/>
    <x v="1"/>
    <x v="6"/>
    <x v="1294"/>
    <d v="2015-10-19T11:00:00"/>
  </r>
  <r>
    <x v="1295"/>
    <x v="1295"/>
    <x v="1294"/>
    <n v="2500"/>
    <n v="2549"/>
    <x v="0"/>
    <s v="GB"/>
    <s v="GBP"/>
    <n v="1438189200"/>
    <n v="1435585497"/>
    <b v="0"/>
    <x v="31"/>
    <b v="1"/>
    <s v="theater/plays"/>
    <n v="102"/>
    <n v="39.83"/>
    <x v="1"/>
    <x v="6"/>
    <x v="1295"/>
    <d v="2015-07-29T17:00:00"/>
  </r>
  <r>
    <x v="1296"/>
    <x v="1296"/>
    <x v="1295"/>
    <n v="850"/>
    <n v="1200"/>
    <x v="0"/>
    <s v="GB"/>
    <s v="GBP"/>
    <n v="1457914373"/>
    <n v="1456189973"/>
    <b v="0"/>
    <x v="23"/>
    <b v="1"/>
    <s v="theater/plays"/>
    <n v="142"/>
    <n v="52.17"/>
    <x v="1"/>
    <x v="6"/>
    <x v="1296"/>
    <d v="2016-03-14T00:12:53"/>
  </r>
  <r>
    <x v="1297"/>
    <x v="1297"/>
    <x v="1296"/>
    <n v="20000"/>
    <n v="21905"/>
    <x v="0"/>
    <s v="US"/>
    <s v="USD"/>
    <n v="1462125358"/>
    <n v="1459533358"/>
    <b v="0"/>
    <x v="146"/>
    <b v="1"/>
    <s v="theater/plays"/>
    <n v="110"/>
    <n v="92.04"/>
    <x v="1"/>
    <x v="6"/>
    <x v="1297"/>
    <d v="2016-05-01T17:55:58"/>
  </r>
  <r>
    <x v="1298"/>
    <x v="1298"/>
    <x v="1297"/>
    <n v="2000"/>
    <n v="2093"/>
    <x v="0"/>
    <s v="GB"/>
    <s v="GBP"/>
    <n v="1461860432"/>
    <n v="1459268432"/>
    <b v="0"/>
    <x v="51"/>
    <b v="1"/>
    <s v="theater/plays"/>
    <n v="105"/>
    <n v="63.42"/>
    <x v="1"/>
    <x v="6"/>
    <x v="1298"/>
    <d v="2016-04-28T16:20:32"/>
  </r>
  <r>
    <x v="1299"/>
    <x v="1299"/>
    <x v="1298"/>
    <n v="3500"/>
    <n v="4340"/>
    <x v="0"/>
    <s v="US"/>
    <s v="USD"/>
    <n v="1436902359"/>
    <n v="1434310359"/>
    <b v="0"/>
    <x v="58"/>
    <b v="1"/>
    <s v="theater/plays"/>
    <n v="124"/>
    <n v="135.63"/>
    <x v="1"/>
    <x v="6"/>
    <x v="1299"/>
    <d v="2015-07-14T19:32:39"/>
  </r>
  <r>
    <x v="1300"/>
    <x v="1300"/>
    <x v="1299"/>
    <n v="3000"/>
    <n v="4050"/>
    <x v="0"/>
    <s v="US"/>
    <s v="USD"/>
    <n v="1464807420"/>
    <n v="1461427938"/>
    <b v="0"/>
    <x v="54"/>
    <b v="1"/>
    <s v="theater/plays"/>
    <n v="135"/>
    <n v="168.75"/>
    <x v="1"/>
    <x v="6"/>
    <x v="1300"/>
    <d v="2016-06-01T18:57:00"/>
  </r>
  <r>
    <x v="1301"/>
    <x v="1301"/>
    <x v="1300"/>
    <n v="2000"/>
    <n v="2055"/>
    <x v="0"/>
    <s v="US"/>
    <s v="USD"/>
    <n v="1437447600"/>
    <n v="1436551178"/>
    <b v="0"/>
    <x v="60"/>
    <b v="1"/>
    <s v="theater/plays"/>
    <n v="103"/>
    <n v="70.86"/>
    <x v="1"/>
    <x v="6"/>
    <x v="1301"/>
    <d v="2015-07-21T03:00:00"/>
  </r>
  <r>
    <x v="1302"/>
    <x v="1302"/>
    <x v="1301"/>
    <n v="2500"/>
    <n v="2500"/>
    <x v="0"/>
    <s v="US"/>
    <s v="USD"/>
    <n v="1480559011"/>
    <n v="1477963411"/>
    <b v="0"/>
    <x v="133"/>
    <b v="1"/>
    <s v="theater/plays"/>
    <n v="100"/>
    <n v="50"/>
    <x v="1"/>
    <x v="6"/>
    <x v="1302"/>
    <d v="2016-12-01T02:23:31"/>
  </r>
  <r>
    <x v="1303"/>
    <x v="1303"/>
    <x v="1302"/>
    <n v="3500"/>
    <n v="4559.13"/>
    <x v="0"/>
    <s v="GB"/>
    <s v="GBP"/>
    <n v="1469962800"/>
    <n v="1468578920"/>
    <b v="0"/>
    <x v="52"/>
    <b v="1"/>
    <s v="theater/plays"/>
    <n v="131"/>
    <n v="42.21"/>
    <x v="1"/>
    <x v="6"/>
    <x v="1303"/>
    <d v="2016-07-31T11:00:00"/>
  </r>
  <r>
    <x v="1304"/>
    <x v="1304"/>
    <x v="1303"/>
    <n v="40000"/>
    <n v="15851"/>
    <x v="1"/>
    <s v="GB"/>
    <s v="GBP"/>
    <n v="1489376405"/>
    <n v="1484196005"/>
    <b v="0"/>
    <x v="201"/>
    <b v="0"/>
    <s v="technology/wearables"/>
    <n v="40"/>
    <n v="152.41"/>
    <x v="2"/>
    <x v="8"/>
    <x v="1304"/>
    <d v="2017-03-13T03:40:05"/>
  </r>
  <r>
    <x v="1305"/>
    <x v="1305"/>
    <x v="1304"/>
    <n v="30000"/>
    <n v="7793"/>
    <x v="1"/>
    <s v="US"/>
    <s v="USD"/>
    <n v="1469122200"/>
    <n v="1466611108"/>
    <b v="0"/>
    <x v="48"/>
    <b v="0"/>
    <s v="technology/wearables"/>
    <n v="26"/>
    <n v="90.62"/>
    <x v="2"/>
    <x v="8"/>
    <x v="1305"/>
    <d v="2016-07-21T17:30:00"/>
  </r>
  <r>
    <x v="1306"/>
    <x v="1306"/>
    <x v="1305"/>
    <n v="110000"/>
    <n v="71771"/>
    <x v="1"/>
    <s v="US"/>
    <s v="USD"/>
    <n v="1417690734"/>
    <n v="1415098734"/>
    <b v="0"/>
    <x v="289"/>
    <b v="0"/>
    <s v="technology/wearables"/>
    <n v="66"/>
    <n v="201.6"/>
    <x v="2"/>
    <x v="8"/>
    <x v="1306"/>
    <d v="2014-12-04T10:58:54"/>
  </r>
  <r>
    <x v="1307"/>
    <x v="1307"/>
    <x v="1306"/>
    <n v="50000"/>
    <n v="5757"/>
    <x v="1"/>
    <s v="US"/>
    <s v="USD"/>
    <n v="1455710679"/>
    <n v="1453118679"/>
    <b v="0"/>
    <x v="43"/>
    <b v="0"/>
    <s v="technology/wearables"/>
    <n v="12"/>
    <n v="127.93"/>
    <x v="2"/>
    <x v="8"/>
    <x v="1307"/>
    <d v="2016-02-17T12:04:39"/>
  </r>
  <r>
    <x v="1308"/>
    <x v="1308"/>
    <x v="1307"/>
    <n v="10000"/>
    <n v="1136"/>
    <x v="1"/>
    <s v="US"/>
    <s v="USD"/>
    <n v="1475937812"/>
    <n v="1472481812"/>
    <b v="0"/>
    <x v="44"/>
    <b v="0"/>
    <s v="technology/wearables"/>
    <n v="12"/>
    <n v="29.89"/>
    <x v="2"/>
    <x v="8"/>
    <x v="1308"/>
    <d v="2016-10-08T14:43:32"/>
  </r>
  <r>
    <x v="1309"/>
    <x v="1309"/>
    <x v="1308"/>
    <n v="11500"/>
    <n v="12879"/>
    <x v="1"/>
    <s v="US"/>
    <s v="USD"/>
    <n v="1444943468"/>
    <n v="1441919468"/>
    <b v="0"/>
    <x v="2"/>
    <b v="0"/>
    <s v="technology/wearables"/>
    <n v="112"/>
    <n v="367.97"/>
    <x v="2"/>
    <x v="8"/>
    <x v="1309"/>
    <d v="2015-10-15T21:11:08"/>
  </r>
  <r>
    <x v="1310"/>
    <x v="1310"/>
    <x v="1309"/>
    <n v="20000"/>
    <n v="3100"/>
    <x v="1"/>
    <s v="US"/>
    <s v="USD"/>
    <n v="1471622450"/>
    <n v="1467734450"/>
    <b v="0"/>
    <x v="54"/>
    <b v="0"/>
    <s v="technology/wearables"/>
    <n v="16"/>
    <n v="129.16999999999999"/>
    <x v="2"/>
    <x v="8"/>
    <x v="1310"/>
    <d v="2016-08-19T16:00:50"/>
  </r>
  <r>
    <x v="1311"/>
    <x v="1311"/>
    <x v="1310"/>
    <n v="250000"/>
    <n v="80070"/>
    <x v="1"/>
    <s v="US"/>
    <s v="USD"/>
    <n v="1480536919"/>
    <n v="1477509319"/>
    <b v="0"/>
    <x v="61"/>
    <b v="0"/>
    <s v="technology/wearables"/>
    <n v="33"/>
    <n v="800.7"/>
    <x v="2"/>
    <x v="8"/>
    <x v="1311"/>
    <d v="2016-11-30T20:15:19"/>
  </r>
  <r>
    <x v="1312"/>
    <x v="1312"/>
    <x v="1311"/>
    <n v="4600"/>
    <n v="28"/>
    <x v="1"/>
    <s v="US"/>
    <s v="USD"/>
    <n v="1429375922"/>
    <n v="1426783922"/>
    <b v="0"/>
    <x v="29"/>
    <b v="0"/>
    <s v="technology/wearables"/>
    <n v="1"/>
    <n v="28"/>
    <x v="2"/>
    <x v="8"/>
    <x v="1312"/>
    <d v="2015-04-18T16:52:02"/>
  </r>
  <r>
    <x v="1313"/>
    <x v="1313"/>
    <x v="1312"/>
    <n v="40000"/>
    <n v="12446"/>
    <x v="1"/>
    <s v="US"/>
    <s v="USD"/>
    <n v="1457024514"/>
    <n v="1454432514"/>
    <b v="0"/>
    <x v="259"/>
    <b v="0"/>
    <s v="technology/wearables"/>
    <n v="32"/>
    <n v="102.02"/>
    <x v="2"/>
    <x v="8"/>
    <x v="1313"/>
    <d v="2016-03-03T17:01:54"/>
  </r>
  <r>
    <x v="1314"/>
    <x v="1314"/>
    <x v="664"/>
    <n v="180000"/>
    <n v="2028"/>
    <x v="1"/>
    <s v="US"/>
    <s v="USD"/>
    <n v="1477065860"/>
    <n v="1471881860"/>
    <b v="0"/>
    <x v="202"/>
    <b v="0"/>
    <s v="technology/wearables"/>
    <n v="2"/>
    <n v="184.36"/>
    <x v="2"/>
    <x v="8"/>
    <x v="1314"/>
    <d v="2016-10-21T16:04:20"/>
  </r>
  <r>
    <x v="1315"/>
    <x v="1315"/>
    <x v="1313"/>
    <n v="100000"/>
    <n v="40404"/>
    <x v="1"/>
    <s v="US"/>
    <s v="USD"/>
    <n v="1446771600"/>
    <n v="1443700648"/>
    <b v="0"/>
    <x v="290"/>
    <b v="0"/>
    <s v="technology/wearables"/>
    <n v="41"/>
    <n v="162.91999999999999"/>
    <x v="2"/>
    <x v="8"/>
    <x v="1315"/>
    <d v="2015-11-06T01:00:00"/>
  </r>
  <r>
    <x v="1316"/>
    <x v="1316"/>
    <x v="1314"/>
    <n v="75000"/>
    <n v="1"/>
    <x v="1"/>
    <s v="US"/>
    <s v="USD"/>
    <n v="1456700709"/>
    <n v="1453676709"/>
    <b v="0"/>
    <x v="29"/>
    <b v="0"/>
    <s v="technology/wearables"/>
    <n v="1"/>
    <n v="1"/>
    <x v="2"/>
    <x v="8"/>
    <x v="1316"/>
    <d v="2016-02-28T23:05:09"/>
  </r>
  <r>
    <x v="1317"/>
    <x v="1317"/>
    <x v="1315"/>
    <n v="200000"/>
    <n v="11467"/>
    <x v="1"/>
    <s v="DK"/>
    <s v="DKK"/>
    <n v="1469109600"/>
    <n v="1464586746"/>
    <b v="0"/>
    <x v="10"/>
    <b v="0"/>
    <s v="technology/wearables"/>
    <n v="6"/>
    <n v="603.53"/>
    <x v="2"/>
    <x v="8"/>
    <x v="1317"/>
    <d v="2016-07-21T14:00:00"/>
  </r>
  <r>
    <x v="1318"/>
    <x v="1318"/>
    <x v="1316"/>
    <n v="40000"/>
    <n v="6130"/>
    <x v="1"/>
    <s v="US"/>
    <s v="USD"/>
    <n v="1420938172"/>
    <n v="1418346172"/>
    <b v="0"/>
    <x v="125"/>
    <b v="0"/>
    <s v="technology/wearables"/>
    <n v="16"/>
    <n v="45.41"/>
    <x v="2"/>
    <x v="8"/>
    <x v="1318"/>
    <d v="2015-01-11T01:02:52"/>
  </r>
  <r>
    <x v="1319"/>
    <x v="1319"/>
    <x v="1317"/>
    <n v="5800"/>
    <n v="876"/>
    <x v="1"/>
    <s v="GB"/>
    <s v="GBP"/>
    <n v="1405094400"/>
    <n v="1403810965"/>
    <b v="0"/>
    <x v="82"/>
    <b v="0"/>
    <s v="technology/wearables"/>
    <n v="16"/>
    <n v="97.33"/>
    <x v="2"/>
    <x v="8"/>
    <x v="1319"/>
    <d v="2014-07-11T16:00:00"/>
  </r>
  <r>
    <x v="1320"/>
    <x v="1320"/>
    <x v="1318"/>
    <n v="100000"/>
    <n v="503"/>
    <x v="1"/>
    <s v="NL"/>
    <s v="EUR"/>
    <n v="1483138800"/>
    <n v="1480610046"/>
    <b v="0"/>
    <x v="83"/>
    <b v="0"/>
    <s v="technology/wearables"/>
    <n v="1"/>
    <n v="167.67"/>
    <x v="2"/>
    <x v="8"/>
    <x v="1320"/>
    <d v="2016-12-30T23:00:00"/>
  </r>
  <r>
    <x v="1321"/>
    <x v="1321"/>
    <x v="1319"/>
    <n v="462000"/>
    <n v="6019"/>
    <x v="1"/>
    <s v="SE"/>
    <s v="SEK"/>
    <n v="1482515937"/>
    <n v="1479923937"/>
    <b v="0"/>
    <x v="63"/>
    <b v="0"/>
    <s v="technology/wearables"/>
    <n v="2"/>
    <n v="859.86"/>
    <x v="2"/>
    <x v="8"/>
    <x v="1321"/>
    <d v="2016-12-23T17:58:57"/>
  </r>
  <r>
    <x v="1322"/>
    <x v="1322"/>
    <x v="1320"/>
    <n v="35000"/>
    <n v="106"/>
    <x v="1"/>
    <s v="GB"/>
    <s v="GBP"/>
    <n v="1432223125"/>
    <n v="1429631125"/>
    <b v="0"/>
    <x v="80"/>
    <b v="0"/>
    <s v="technology/wearables"/>
    <n v="1"/>
    <n v="26.5"/>
    <x v="2"/>
    <x v="8"/>
    <x v="1322"/>
    <d v="2015-05-21T15:45:25"/>
  </r>
  <r>
    <x v="1323"/>
    <x v="1323"/>
    <x v="1321"/>
    <n v="15000"/>
    <n v="1332"/>
    <x v="1"/>
    <s v="US"/>
    <s v="USD"/>
    <n v="1461653700"/>
    <n v="1458665146"/>
    <b v="0"/>
    <x v="34"/>
    <b v="0"/>
    <s v="technology/wearables"/>
    <n v="9"/>
    <n v="30.27"/>
    <x v="2"/>
    <x v="8"/>
    <x v="1323"/>
    <d v="2016-04-26T06:55:00"/>
  </r>
  <r>
    <x v="1324"/>
    <x v="1324"/>
    <x v="1322"/>
    <n v="50000"/>
    <n v="4920"/>
    <x v="1"/>
    <s v="US"/>
    <s v="USD"/>
    <n v="1476371552"/>
    <n v="1473779552"/>
    <b v="0"/>
    <x v="240"/>
    <b v="0"/>
    <s v="technology/wearables"/>
    <n v="10"/>
    <n v="54.67"/>
    <x v="2"/>
    <x v="8"/>
    <x v="1324"/>
    <d v="2016-10-13T15:12:32"/>
  </r>
  <r>
    <x v="1325"/>
    <x v="1325"/>
    <x v="1323"/>
    <n v="20000"/>
    <n v="486"/>
    <x v="1"/>
    <s v="US"/>
    <s v="USD"/>
    <n v="1483063435"/>
    <n v="1480471435"/>
    <b v="0"/>
    <x v="22"/>
    <b v="0"/>
    <s v="technology/wearables"/>
    <n v="3"/>
    <n v="60.75"/>
    <x v="2"/>
    <x v="8"/>
    <x v="1325"/>
    <d v="2016-12-30T02:03:55"/>
  </r>
  <r>
    <x v="1326"/>
    <x v="1326"/>
    <x v="1324"/>
    <n v="100000"/>
    <n v="1130"/>
    <x v="1"/>
    <s v="US"/>
    <s v="USD"/>
    <n v="1421348428"/>
    <n v="1417460428"/>
    <b v="0"/>
    <x v="202"/>
    <b v="0"/>
    <s v="technology/wearables"/>
    <n v="2"/>
    <n v="102.73"/>
    <x v="2"/>
    <x v="8"/>
    <x v="1326"/>
    <d v="2015-01-15T19:00:28"/>
  </r>
  <r>
    <x v="1327"/>
    <x v="1327"/>
    <x v="1325"/>
    <n v="48000"/>
    <n v="1705"/>
    <x v="1"/>
    <s v="US"/>
    <s v="USD"/>
    <n v="1432916235"/>
    <n v="1430324235"/>
    <b v="0"/>
    <x v="14"/>
    <b v="0"/>
    <s v="technology/wearables"/>
    <n v="4"/>
    <n v="41.59"/>
    <x v="2"/>
    <x v="8"/>
    <x v="1327"/>
    <d v="2015-05-29T16:17:15"/>
  </r>
  <r>
    <x v="1328"/>
    <x v="1328"/>
    <x v="1326"/>
    <n v="75000"/>
    <n v="1748"/>
    <x v="1"/>
    <s v="US"/>
    <s v="USD"/>
    <n v="1476458734"/>
    <n v="1472570734"/>
    <b v="0"/>
    <x v="41"/>
    <b v="0"/>
    <s v="technology/wearables"/>
    <n v="3"/>
    <n v="116.53"/>
    <x v="2"/>
    <x v="8"/>
    <x v="1328"/>
    <d v="2016-10-14T15:25:34"/>
  </r>
  <r>
    <x v="1329"/>
    <x v="1329"/>
    <x v="1327"/>
    <n v="50000"/>
    <n v="408"/>
    <x v="1"/>
    <s v="US"/>
    <s v="USD"/>
    <n v="1417501145"/>
    <n v="1414041545"/>
    <b v="0"/>
    <x v="82"/>
    <b v="0"/>
    <s v="technology/wearables"/>
    <n v="1"/>
    <n v="45.33"/>
    <x v="2"/>
    <x v="8"/>
    <x v="1329"/>
    <d v="2014-12-02T06:19:05"/>
  </r>
  <r>
    <x v="1330"/>
    <x v="1330"/>
    <x v="1328"/>
    <n v="35000"/>
    <n v="7873"/>
    <x v="1"/>
    <s v="US"/>
    <s v="USD"/>
    <n v="1467432000"/>
    <n v="1464763109"/>
    <b v="0"/>
    <x v="133"/>
    <b v="0"/>
    <s v="technology/wearables"/>
    <n v="23"/>
    <n v="157.46"/>
    <x v="2"/>
    <x v="8"/>
    <x v="1330"/>
    <d v="2016-07-02T04:00:00"/>
  </r>
  <r>
    <x v="1331"/>
    <x v="1331"/>
    <x v="1329"/>
    <n v="250000"/>
    <n v="3417"/>
    <x v="1"/>
    <s v="US"/>
    <s v="USD"/>
    <n v="1471435554"/>
    <n v="1468843554"/>
    <b v="0"/>
    <x v="69"/>
    <b v="0"/>
    <s v="technology/wearables"/>
    <n v="2"/>
    <n v="100.5"/>
    <x v="2"/>
    <x v="8"/>
    <x v="1331"/>
    <d v="2016-08-17T12:05:54"/>
  </r>
  <r>
    <x v="1332"/>
    <x v="1332"/>
    <x v="1330"/>
    <n v="10115"/>
    <n v="0"/>
    <x v="1"/>
    <s v="CH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x v="1333"/>
    <x v="1333"/>
    <x v="1331"/>
    <n v="2500"/>
    <n v="0"/>
    <x v="1"/>
    <s v="AU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x v="1334"/>
    <x v="1334"/>
    <x v="1332"/>
    <n v="133000"/>
    <n v="14303"/>
    <x v="1"/>
    <s v="US"/>
    <s v="USD"/>
    <n v="1457721287"/>
    <n v="1455129287"/>
    <b v="0"/>
    <x v="222"/>
    <b v="0"/>
    <s v="technology/wearables"/>
    <n v="11"/>
    <n v="51.82"/>
    <x v="2"/>
    <x v="8"/>
    <x v="1334"/>
    <d v="2016-03-11T18:34:47"/>
  </r>
  <r>
    <x v="1335"/>
    <x v="1335"/>
    <x v="1333"/>
    <n v="25000"/>
    <n v="4940"/>
    <x v="1"/>
    <s v="US"/>
    <s v="USD"/>
    <n v="1449354502"/>
    <n v="1446762502"/>
    <b v="0"/>
    <x v="38"/>
    <b v="0"/>
    <s v="technology/wearables"/>
    <n v="20"/>
    <n v="308.75"/>
    <x v="2"/>
    <x v="8"/>
    <x v="1335"/>
    <d v="2015-12-05T22:28:22"/>
  </r>
  <r>
    <x v="1336"/>
    <x v="1336"/>
    <x v="1334"/>
    <n v="100000"/>
    <n v="84947"/>
    <x v="1"/>
    <s v="US"/>
    <s v="USD"/>
    <n v="1418849028"/>
    <n v="1415825028"/>
    <b v="0"/>
    <x v="291"/>
    <b v="0"/>
    <s v="technology/wearables"/>
    <n v="85"/>
    <n v="379.23"/>
    <x v="2"/>
    <x v="8"/>
    <x v="1336"/>
    <d v="2014-12-17T20:43:48"/>
  </r>
  <r>
    <x v="1337"/>
    <x v="1337"/>
    <x v="1335"/>
    <n v="50000"/>
    <n v="24691"/>
    <x v="1"/>
    <s v="US"/>
    <s v="USD"/>
    <n v="1488549079"/>
    <n v="1485957079"/>
    <b v="0"/>
    <x v="205"/>
    <b v="0"/>
    <s v="technology/wearables"/>
    <n v="50"/>
    <n v="176.36"/>
    <x v="2"/>
    <x v="8"/>
    <x v="1337"/>
    <d v="2017-03-03T13:51:19"/>
  </r>
  <r>
    <x v="1338"/>
    <x v="1338"/>
    <x v="1336"/>
    <n v="30000"/>
    <n v="991"/>
    <x v="1"/>
    <s v="US"/>
    <s v="USD"/>
    <n v="1438543033"/>
    <n v="1435951033"/>
    <b v="0"/>
    <x v="41"/>
    <b v="0"/>
    <s v="technology/wearables"/>
    <n v="4"/>
    <n v="66.069999999999993"/>
    <x v="2"/>
    <x v="8"/>
    <x v="1338"/>
    <d v="2015-08-02T19:17:13"/>
  </r>
  <r>
    <x v="1339"/>
    <x v="1339"/>
    <x v="1337"/>
    <n v="50000"/>
    <n v="3317"/>
    <x v="1"/>
    <s v="US"/>
    <s v="USD"/>
    <n v="1418056315"/>
    <n v="1414164715"/>
    <b v="0"/>
    <x v="77"/>
    <b v="0"/>
    <s v="technology/wearables"/>
    <n v="7"/>
    <n v="89.65"/>
    <x v="2"/>
    <x v="8"/>
    <x v="1339"/>
    <d v="2014-12-08T16:31:55"/>
  </r>
  <r>
    <x v="1340"/>
    <x v="1340"/>
    <x v="1338"/>
    <n v="1680"/>
    <n v="0"/>
    <x v="1"/>
    <s v="US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x v="1341"/>
    <x v="1341"/>
    <x v="1339"/>
    <n v="25000"/>
    <n v="17590"/>
    <x v="1"/>
    <s v="GB"/>
    <s v="GBP"/>
    <n v="1475333917"/>
    <n v="1472569117"/>
    <b v="0"/>
    <x v="67"/>
    <b v="0"/>
    <s v="technology/wearables"/>
    <n v="71"/>
    <n v="382.39"/>
    <x v="2"/>
    <x v="8"/>
    <x v="1341"/>
    <d v="2016-10-01T14:58:37"/>
  </r>
  <r>
    <x v="1342"/>
    <x v="1342"/>
    <x v="1340"/>
    <n v="50000"/>
    <n v="100"/>
    <x v="1"/>
    <s v="US"/>
    <s v="USD"/>
    <n v="1437161739"/>
    <n v="1434569739"/>
    <b v="0"/>
    <x v="29"/>
    <b v="0"/>
    <s v="technology/wearables"/>
    <n v="1"/>
    <n v="100"/>
    <x v="2"/>
    <x v="8"/>
    <x v="1342"/>
    <d v="2015-07-17T19:35:39"/>
  </r>
  <r>
    <x v="1343"/>
    <x v="1343"/>
    <x v="1341"/>
    <n v="50000"/>
    <n v="51149"/>
    <x v="1"/>
    <s v="US"/>
    <s v="USD"/>
    <n v="1471579140"/>
    <n v="1466512683"/>
    <b v="0"/>
    <x v="292"/>
    <b v="0"/>
    <s v="technology/wearables"/>
    <n v="103"/>
    <n v="158.36000000000001"/>
    <x v="2"/>
    <x v="8"/>
    <x v="1343"/>
    <d v="2016-08-19T03:59:00"/>
  </r>
  <r>
    <x v="1344"/>
    <x v="1344"/>
    <x v="1342"/>
    <n v="1500"/>
    <n v="5666"/>
    <x v="0"/>
    <s v="CA"/>
    <s v="CAD"/>
    <n v="1467313039"/>
    <n v="1464807439"/>
    <b v="0"/>
    <x v="237"/>
    <b v="1"/>
    <s v="publishing/nonfiction"/>
    <n v="378"/>
    <n v="40.76"/>
    <x v="3"/>
    <x v="9"/>
    <x v="1344"/>
    <d v="2016-06-30T18:57:19"/>
  </r>
  <r>
    <x v="1345"/>
    <x v="1345"/>
    <x v="1343"/>
    <n v="300"/>
    <n v="375"/>
    <x v="0"/>
    <s v="US"/>
    <s v="USD"/>
    <n v="1405366359"/>
    <n v="1402342359"/>
    <b v="0"/>
    <x v="63"/>
    <b v="1"/>
    <s v="publishing/nonfiction"/>
    <n v="125"/>
    <n v="53.57"/>
    <x v="3"/>
    <x v="9"/>
    <x v="1345"/>
    <d v="2014-07-14T19:32:39"/>
  </r>
  <r>
    <x v="1346"/>
    <x v="1346"/>
    <x v="1344"/>
    <n v="4900"/>
    <n v="7219"/>
    <x v="0"/>
    <s v="US"/>
    <s v="USD"/>
    <n v="1372297751"/>
    <n v="1369705751"/>
    <b v="0"/>
    <x v="184"/>
    <b v="1"/>
    <s v="publishing/nonfiction"/>
    <n v="148"/>
    <n v="48.45"/>
    <x v="3"/>
    <x v="9"/>
    <x v="1346"/>
    <d v="2013-06-27T01:49:11"/>
  </r>
  <r>
    <x v="1347"/>
    <x v="1347"/>
    <x v="1345"/>
    <n v="2500"/>
    <n v="2555"/>
    <x v="0"/>
    <s v="US"/>
    <s v="USD"/>
    <n v="1425741525"/>
    <n v="1423149525"/>
    <b v="0"/>
    <x v="162"/>
    <b v="1"/>
    <s v="publishing/nonfiction"/>
    <n v="103"/>
    <n v="82.42"/>
    <x v="3"/>
    <x v="9"/>
    <x v="1347"/>
    <d v="2015-03-07T15:18:45"/>
  </r>
  <r>
    <x v="1348"/>
    <x v="1348"/>
    <x v="1346"/>
    <n v="5875"/>
    <n v="5985"/>
    <x v="0"/>
    <s v="US"/>
    <s v="USD"/>
    <n v="1418904533"/>
    <n v="1416485333"/>
    <b v="0"/>
    <x v="55"/>
    <b v="1"/>
    <s v="publishing/nonfiction"/>
    <n v="102"/>
    <n v="230.19"/>
    <x v="3"/>
    <x v="9"/>
    <x v="1348"/>
    <d v="2014-12-18T12:08:53"/>
  </r>
  <r>
    <x v="1349"/>
    <x v="1349"/>
    <x v="1347"/>
    <n v="5000"/>
    <n v="10210"/>
    <x v="0"/>
    <s v="CA"/>
    <s v="CAD"/>
    <n v="1450249140"/>
    <n v="1447055935"/>
    <b v="0"/>
    <x v="293"/>
    <b v="1"/>
    <s v="publishing/nonfiction"/>
    <n v="205"/>
    <n v="59.36"/>
    <x v="3"/>
    <x v="9"/>
    <x v="1349"/>
    <d v="2015-12-16T06:59:00"/>
  </r>
  <r>
    <x v="1350"/>
    <x v="1350"/>
    <x v="1348"/>
    <n v="5000"/>
    <n v="5202.5"/>
    <x v="0"/>
    <s v="US"/>
    <s v="USD"/>
    <n v="1451089134"/>
    <n v="1448497134"/>
    <b v="0"/>
    <x v="76"/>
    <b v="1"/>
    <s v="publishing/nonfiction"/>
    <n v="105"/>
    <n v="66.7"/>
    <x v="3"/>
    <x v="9"/>
    <x v="1350"/>
    <d v="2015-12-26T00:18:54"/>
  </r>
  <r>
    <x v="1351"/>
    <x v="1351"/>
    <x v="1349"/>
    <n v="20000"/>
    <n v="20253"/>
    <x v="0"/>
    <s v="US"/>
    <s v="USD"/>
    <n v="1455299144"/>
    <n v="1452707144"/>
    <b v="0"/>
    <x v="148"/>
    <b v="1"/>
    <s v="publishing/nonfiction"/>
    <n v="102"/>
    <n v="168.78"/>
    <x v="3"/>
    <x v="9"/>
    <x v="1351"/>
    <d v="2016-02-12T17:45:44"/>
  </r>
  <r>
    <x v="1352"/>
    <x v="1352"/>
    <x v="1350"/>
    <n v="10000"/>
    <n v="13614"/>
    <x v="0"/>
    <s v="US"/>
    <s v="USD"/>
    <n v="1441425540"/>
    <n v="1436968366"/>
    <b v="0"/>
    <x v="294"/>
    <b v="1"/>
    <s v="publishing/nonfiction"/>
    <n v="137"/>
    <n v="59.97"/>
    <x v="3"/>
    <x v="9"/>
    <x v="1352"/>
    <d v="2015-09-05T03:59:00"/>
  </r>
  <r>
    <x v="1353"/>
    <x v="1353"/>
    <x v="1351"/>
    <n v="1000"/>
    <n v="1336"/>
    <x v="0"/>
    <s v="US"/>
    <s v="USD"/>
    <n v="1362960000"/>
    <n v="1359946188"/>
    <b v="0"/>
    <x v="288"/>
    <b v="1"/>
    <s v="publishing/nonfiction"/>
    <n v="134"/>
    <n v="31.81"/>
    <x v="3"/>
    <x v="9"/>
    <x v="1353"/>
    <d v="2013-03-11T00:00:00"/>
  </r>
  <r>
    <x v="1354"/>
    <x v="1354"/>
    <x v="1352"/>
    <n v="1200"/>
    <n v="1563"/>
    <x v="0"/>
    <s v="GB"/>
    <s v="GBP"/>
    <n v="1465672979"/>
    <n v="1463080979"/>
    <b v="0"/>
    <x v="31"/>
    <b v="1"/>
    <s v="publishing/nonfiction"/>
    <n v="131"/>
    <n v="24.42"/>
    <x v="3"/>
    <x v="9"/>
    <x v="1354"/>
    <d v="2016-06-11T19:22:59"/>
  </r>
  <r>
    <x v="1355"/>
    <x v="1355"/>
    <x v="1353"/>
    <n v="2500"/>
    <n v="3067"/>
    <x v="0"/>
    <s v="GB"/>
    <s v="GBP"/>
    <n v="1354269600"/>
    <n v="1351663605"/>
    <b v="0"/>
    <x v="212"/>
    <b v="1"/>
    <s v="publishing/nonfiction"/>
    <n v="123"/>
    <n v="25.35"/>
    <x v="3"/>
    <x v="9"/>
    <x v="1355"/>
    <d v="2012-11-30T10:00:00"/>
  </r>
  <r>
    <x v="1356"/>
    <x v="1356"/>
    <x v="1354"/>
    <n v="3400"/>
    <n v="6215.56"/>
    <x v="0"/>
    <s v="US"/>
    <s v="USD"/>
    <n v="1372985760"/>
    <n v="1370393760"/>
    <b v="0"/>
    <x v="45"/>
    <b v="1"/>
    <s v="publishing/nonfiction"/>
    <n v="183"/>
    <n v="71.44"/>
    <x v="3"/>
    <x v="9"/>
    <x v="1356"/>
    <d v="2013-07-05T00:56:00"/>
  </r>
  <r>
    <x v="1357"/>
    <x v="1357"/>
    <x v="1355"/>
    <n v="2000"/>
    <n v="2506"/>
    <x v="0"/>
    <s v="US"/>
    <s v="USD"/>
    <n v="1362117540"/>
    <n v="1359587137"/>
    <b v="0"/>
    <x v="71"/>
    <b v="1"/>
    <s v="publishing/nonfiction"/>
    <n v="126"/>
    <n v="38.549999999999997"/>
    <x v="3"/>
    <x v="9"/>
    <x v="1357"/>
    <d v="2013-03-01T05:59:00"/>
  </r>
  <r>
    <x v="1358"/>
    <x v="1358"/>
    <x v="1356"/>
    <n v="3000"/>
    <n v="3350"/>
    <x v="0"/>
    <s v="US"/>
    <s v="USD"/>
    <n v="1309009323"/>
    <n v="1306417323"/>
    <b v="0"/>
    <x v="72"/>
    <b v="1"/>
    <s v="publishing/nonfiction"/>
    <n v="112"/>
    <n v="68.37"/>
    <x v="3"/>
    <x v="9"/>
    <x v="1358"/>
    <d v="2011-06-25T13:42:03"/>
  </r>
  <r>
    <x v="1359"/>
    <x v="1359"/>
    <x v="1357"/>
    <n v="660"/>
    <n v="764"/>
    <x v="0"/>
    <s v="US"/>
    <s v="USD"/>
    <n v="1309980790"/>
    <n v="1304623990"/>
    <b v="0"/>
    <x v="10"/>
    <b v="1"/>
    <s v="publishing/nonfiction"/>
    <n v="116"/>
    <n v="40.21"/>
    <x v="3"/>
    <x v="9"/>
    <x v="1359"/>
    <d v="2011-07-06T19:33:10"/>
  </r>
  <r>
    <x v="1360"/>
    <x v="1360"/>
    <x v="1358"/>
    <n v="1500"/>
    <n v="2598"/>
    <x v="0"/>
    <s v="US"/>
    <s v="USD"/>
    <n v="1343943420"/>
    <n v="1341524220"/>
    <b v="0"/>
    <x v="75"/>
    <b v="1"/>
    <s v="publishing/nonfiction"/>
    <n v="174"/>
    <n v="32.07"/>
    <x v="3"/>
    <x v="9"/>
    <x v="1360"/>
    <d v="2012-08-02T21:37:00"/>
  </r>
  <r>
    <x v="1361"/>
    <x v="1361"/>
    <x v="1359"/>
    <n v="6000"/>
    <n v="7559"/>
    <x v="0"/>
    <s v="GB"/>
    <s v="GBP"/>
    <n v="1403370772"/>
    <n v="1400778772"/>
    <b v="0"/>
    <x v="295"/>
    <b v="1"/>
    <s v="publishing/nonfiction"/>
    <n v="126"/>
    <n v="28.63"/>
    <x v="3"/>
    <x v="9"/>
    <x v="1361"/>
    <d v="2014-06-21T17:12:52"/>
  </r>
  <r>
    <x v="1362"/>
    <x v="1362"/>
    <x v="1360"/>
    <n v="1000"/>
    <n v="1091"/>
    <x v="0"/>
    <s v="US"/>
    <s v="USD"/>
    <n v="1378592731"/>
    <n v="1373408731"/>
    <b v="0"/>
    <x v="20"/>
    <b v="1"/>
    <s v="publishing/nonfiction"/>
    <n v="110"/>
    <n v="43.64"/>
    <x v="3"/>
    <x v="9"/>
    <x v="1362"/>
    <d v="2013-09-07T22:25:31"/>
  </r>
  <r>
    <x v="1363"/>
    <x v="1363"/>
    <x v="1361"/>
    <n v="200"/>
    <n v="200"/>
    <x v="0"/>
    <s v="US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x v="1364"/>
    <x v="1364"/>
    <x v="1362"/>
    <n v="42000"/>
    <n v="49830"/>
    <x v="0"/>
    <s v="DK"/>
    <s v="DKK"/>
    <n v="1420648906"/>
    <n v="1415464906"/>
    <b v="0"/>
    <x v="296"/>
    <b v="1"/>
    <s v="music/rock"/>
    <n v="119"/>
    <n v="346.04"/>
    <x v="4"/>
    <x v="11"/>
    <x v="1364"/>
    <d v="2015-01-07T16:41:46"/>
  </r>
  <r>
    <x v="1365"/>
    <x v="1365"/>
    <x v="1363"/>
    <n v="7500"/>
    <n v="7520"/>
    <x v="0"/>
    <s v="US"/>
    <s v="USD"/>
    <n v="1426523752"/>
    <n v="1423935352"/>
    <b v="0"/>
    <x v="297"/>
    <b v="1"/>
    <s v="music/rock"/>
    <n v="101"/>
    <n v="81.739999999999995"/>
    <x v="4"/>
    <x v="11"/>
    <x v="1365"/>
    <d v="2015-03-16T16:35:52"/>
  </r>
  <r>
    <x v="1366"/>
    <x v="1366"/>
    <x v="1364"/>
    <n v="7500"/>
    <n v="9486.69"/>
    <x v="0"/>
    <s v="US"/>
    <s v="USD"/>
    <n v="1417049663"/>
    <n v="1413158063"/>
    <b v="0"/>
    <x v="206"/>
    <b v="1"/>
    <s v="music/rock"/>
    <n v="127"/>
    <n v="64.540000000000006"/>
    <x v="4"/>
    <x v="11"/>
    <x v="1366"/>
    <d v="2014-11-27T00:54:23"/>
  </r>
  <r>
    <x v="1367"/>
    <x v="1367"/>
    <x v="1365"/>
    <n v="5000"/>
    <n v="5713"/>
    <x v="0"/>
    <s v="US"/>
    <s v="USD"/>
    <n v="1447463050"/>
    <n v="1444867450"/>
    <b v="0"/>
    <x v="240"/>
    <b v="1"/>
    <s v="music/rock"/>
    <n v="115"/>
    <n v="63.48"/>
    <x v="4"/>
    <x v="11"/>
    <x v="1367"/>
    <d v="2015-11-14T01:04:10"/>
  </r>
  <r>
    <x v="1368"/>
    <x v="1368"/>
    <x v="1366"/>
    <n v="5000"/>
    <n v="5535"/>
    <x v="0"/>
    <s v="US"/>
    <s v="USD"/>
    <n v="1434342894"/>
    <n v="1432269294"/>
    <b v="0"/>
    <x v="45"/>
    <b v="1"/>
    <s v="music/rock"/>
    <n v="111"/>
    <n v="63.62"/>
    <x v="4"/>
    <x v="11"/>
    <x v="1368"/>
    <d v="2015-06-15T04:34:54"/>
  </r>
  <r>
    <x v="1369"/>
    <x v="1369"/>
    <x v="1367"/>
    <n v="32360"/>
    <n v="34090.629999999997"/>
    <x v="0"/>
    <s v="US"/>
    <s v="USD"/>
    <n v="1397225746"/>
    <n v="1394633746"/>
    <b v="0"/>
    <x v="298"/>
    <b v="1"/>
    <s v="music/rock"/>
    <n v="106"/>
    <n v="83.97"/>
    <x v="4"/>
    <x v="11"/>
    <x v="1369"/>
    <d v="2014-04-11T14:15:46"/>
  </r>
  <r>
    <x v="1370"/>
    <x v="1370"/>
    <x v="1368"/>
    <n v="1500"/>
    <n v="1555"/>
    <x v="0"/>
    <s v="US"/>
    <s v="USD"/>
    <n v="1381881890"/>
    <n v="1380585890"/>
    <b v="0"/>
    <x v="9"/>
    <b v="1"/>
    <s v="music/rock"/>
    <n v="104"/>
    <n v="77.75"/>
    <x v="4"/>
    <x v="11"/>
    <x v="1370"/>
    <d v="2013-10-16T00:04:50"/>
  </r>
  <r>
    <x v="1371"/>
    <x v="1371"/>
    <x v="1369"/>
    <n v="6999"/>
    <n v="7495"/>
    <x v="0"/>
    <s v="US"/>
    <s v="USD"/>
    <n v="1431022342"/>
    <n v="1428430342"/>
    <b v="0"/>
    <x v="16"/>
    <b v="1"/>
    <s v="music/rock"/>
    <n v="108"/>
    <n v="107.07"/>
    <x v="4"/>
    <x v="11"/>
    <x v="1371"/>
    <d v="2015-05-07T18:12:22"/>
  </r>
  <r>
    <x v="1372"/>
    <x v="1372"/>
    <x v="1370"/>
    <n v="500"/>
    <n v="620"/>
    <x v="0"/>
    <s v="US"/>
    <s v="USD"/>
    <n v="1342115132"/>
    <n v="1339523132"/>
    <b v="0"/>
    <x v="38"/>
    <b v="1"/>
    <s v="music/rock"/>
    <n v="124"/>
    <n v="38.75"/>
    <x v="4"/>
    <x v="11"/>
    <x v="1372"/>
    <d v="2012-07-12T17:45:32"/>
  </r>
  <r>
    <x v="1373"/>
    <x v="1373"/>
    <x v="1371"/>
    <n v="10000"/>
    <n v="10501"/>
    <x v="0"/>
    <s v="US"/>
    <s v="USD"/>
    <n v="1483138233"/>
    <n v="1480546233"/>
    <b v="0"/>
    <x v="47"/>
    <b v="1"/>
    <s v="music/rock"/>
    <n v="106"/>
    <n v="201.94"/>
    <x v="4"/>
    <x v="11"/>
    <x v="1373"/>
    <d v="2016-12-30T22:50:33"/>
  </r>
  <r>
    <x v="1374"/>
    <x v="1374"/>
    <x v="1372"/>
    <n v="1500"/>
    <n v="2842"/>
    <x v="0"/>
    <s v="US"/>
    <s v="USD"/>
    <n v="1458874388"/>
    <n v="1456285988"/>
    <b v="0"/>
    <x v="36"/>
    <b v="1"/>
    <s v="music/rock"/>
    <n v="190"/>
    <n v="43.06"/>
    <x v="4"/>
    <x v="11"/>
    <x v="1374"/>
    <d v="2016-03-25T02:53:08"/>
  </r>
  <r>
    <x v="1375"/>
    <x v="1375"/>
    <x v="1373"/>
    <n v="4000"/>
    <n v="6853"/>
    <x v="0"/>
    <s v="FR"/>
    <s v="EUR"/>
    <n v="1484444119"/>
    <n v="1481852119"/>
    <b v="0"/>
    <x v="280"/>
    <b v="1"/>
    <s v="music/rock"/>
    <n v="172"/>
    <n v="62.87"/>
    <x v="4"/>
    <x v="11"/>
    <x v="1375"/>
    <d v="2017-01-15T01:35:19"/>
  </r>
  <r>
    <x v="1376"/>
    <x v="1376"/>
    <x v="1374"/>
    <n v="3700"/>
    <n v="9342"/>
    <x v="0"/>
    <s v="GB"/>
    <s v="GBP"/>
    <n v="1480784606"/>
    <n v="1478189006"/>
    <b v="0"/>
    <x v="129"/>
    <b v="1"/>
    <s v="music/rock"/>
    <n v="253"/>
    <n v="55.61"/>
    <x v="4"/>
    <x v="11"/>
    <x v="1376"/>
    <d v="2016-12-03T17:03:26"/>
  </r>
  <r>
    <x v="1377"/>
    <x v="1377"/>
    <x v="1375"/>
    <n v="1300"/>
    <n v="1510"/>
    <x v="0"/>
    <s v="US"/>
    <s v="USD"/>
    <n v="1486095060"/>
    <n v="1484198170"/>
    <b v="0"/>
    <x v="162"/>
    <b v="1"/>
    <s v="music/rock"/>
    <n v="117"/>
    <n v="48.71"/>
    <x v="4"/>
    <x v="11"/>
    <x v="1377"/>
    <d v="2017-02-03T04:11:00"/>
  </r>
  <r>
    <x v="1378"/>
    <x v="1378"/>
    <x v="1376"/>
    <n v="2000"/>
    <n v="4067"/>
    <x v="0"/>
    <s v="GB"/>
    <s v="GBP"/>
    <n v="1470075210"/>
    <n v="1468779210"/>
    <b v="0"/>
    <x v="182"/>
    <b v="1"/>
    <s v="music/rock"/>
    <n v="204"/>
    <n v="30.58"/>
    <x v="4"/>
    <x v="11"/>
    <x v="1378"/>
    <d v="2016-08-01T18:13:30"/>
  </r>
  <r>
    <x v="1379"/>
    <x v="1379"/>
    <x v="1377"/>
    <n v="10000"/>
    <n v="11160"/>
    <x v="0"/>
    <s v="US"/>
    <s v="USD"/>
    <n v="1433504876"/>
    <n v="1430912876"/>
    <b v="0"/>
    <x v="299"/>
    <b v="1"/>
    <s v="music/rock"/>
    <n v="112"/>
    <n v="73.91"/>
    <x v="4"/>
    <x v="11"/>
    <x v="1379"/>
    <d v="2015-06-05T11:47:56"/>
  </r>
  <r>
    <x v="1380"/>
    <x v="1380"/>
    <x v="1378"/>
    <n v="25"/>
    <n v="106"/>
    <x v="0"/>
    <s v="US"/>
    <s v="USD"/>
    <n v="1433815200"/>
    <n v="1431886706"/>
    <b v="0"/>
    <x v="81"/>
    <b v="1"/>
    <s v="music/rock"/>
    <n v="424"/>
    <n v="21.2"/>
    <x v="4"/>
    <x v="11"/>
    <x v="1380"/>
    <d v="2015-06-09T02:00:00"/>
  </r>
  <r>
    <x v="1381"/>
    <x v="1381"/>
    <x v="1379"/>
    <n v="5000"/>
    <n v="5355"/>
    <x v="0"/>
    <s v="US"/>
    <s v="USD"/>
    <n v="1482988125"/>
    <n v="1480396125"/>
    <b v="0"/>
    <x v="196"/>
    <b v="1"/>
    <s v="music/rock"/>
    <n v="108"/>
    <n v="73.36"/>
    <x v="4"/>
    <x v="11"/>
    <x v="1381"/>
    <d v="2016-12-29T05:08:45"/>
  </r>
  <r>
    <x v="1382"/>
    <x v="1382"/>
    <x v="1380"/>
    <n v="8000"/>
    <n v="8349"/>
    <x v="0"/>
    <s v="US"/>
    <s v="USD"/>
    <n v="1367867536"/>
    <n v="1365275536"/>
    <b v="0"/>
    <x v="265"/>
    <b v="1"/>
    <s v="music/rock"/>
    <n v="105"/>
    <n v="56.41"/>
    <x v="4"/>
    <x v="11"/>
    <x v="1382"/>
    <d v="2013-05-06T19:12:16"/>
  </r>
  <r>
    <x v="1383"/>
    <x v="1383"/>
    <x v="1381"/>
    <n v="2200"/>
    <n v="4673"/>
    <x v="0"/>
    <s v="CA"/>
    <s v="CAD"/>
    <n v="1482457678"/>
    <n v="1480729678"/>
    <b v="0"/>
    <x v="251"/>
    <b v="1"/>
    <s v="music/rock"/>
    <n v="213"/>
    <n v="50.25"/>
    <x v="4"/>
    <x v="11"/>
    <x v="1383"/>
    <d v="2016-12-23T01:47:58"/>
  </r>
  <r>
    <x v="1384"/>
    <x v="1384"/>
    <x v="1382"/>
    <n v="3500"/>
    <n v="4343"/>
    <x v="0"/>
    <s v="US"/>
    <s v="USD"/>
    <n v="1436117922"/>
    <n v="1433525922"/>
    <b v="0"/>
    <x v="287"/>
    <b v="1"/>
    <s v="music/rock"/>
    <n v="125"/>
    <n v="68.94"/>
    <x v="4"/>
    <x v="11"/>
    <x v="1384"/>
    <d v="2015-07-05T17:38:42"/>
  </r>
  <r>
    <x v="1385"/>
    <x v="1385"/>
    <x v="1383"/>
    <n v="8000"/>
    <n v="8832.49"/>
    <x v="0"/>
    <s v="DE"/>
    <s v="EUR"/>
    <n v="1461931860"/>
    <n v="1457109121"/>
    <b v="0"/>
    <x v="179"/>
    <b v="1"/>
    <s v="music/rock"/>
    <n v="111"/>
    <n v="65.91"/>
    <x v="4"/>
    <x v="11"/>
    <x v="1385"/>
    <d v="2016-04-29T12:11:00"/>
  </r>
  <r>
    <x v="1386"/>
    <x v="1386"/>
    <x v="1384"/>
    <n v="400"/>
    <n v="875"/>
    <x v="0"/>
    <s v="US"/>
    <s v="USD"/>
    <n v="1438183889"/>
    <n v="1435591889"/>
    <b v="0"/>
    <x v="25"/>
    <b v="1"/>
    <s v="music/rock"/>
    <n v="219"/>
    <n v="62.5"/>
    <x v="4"/>
    <x v="11"/>
    <x v="1386"/>
    <d v="2015-07-29T15:31:29"/>
  </r>
  <r>
    <x v="1387"/>
    <x v="1387"/>
    <x v="1385"/>
    <n v="4000"/>
    <n v="5465"/>
    <x v="0"/>
    <s v="US"/>
    <s v="USD"/>
    <n v="1433305800"/>
    <n v="1430604395"/>
    <b v="0"/>
    <x v="76"/>
    <b v="1"/>
    <s v="music/rock"/>
    <n v="137"/>
    <n v="70.06"/>
    <x v="4"/>
    <x v="11"/>
    <x v="1387"/>
    <d v="2015-06-03T04:30:00"/>
  </r>
  <r>
    <x v="1388"/>
    <x v="1388"/>
    <x v="1386"/>
    <n v="5000"/>
    <n v="6740.37"/>
    <x v="0"/>
    <s v="US"/>
    <s v="USD"/>
    <n v="1476720840"/>
    <n v="1474469117"/>
    <b v="0"/>
    <x v="300"/>
    <b v="1"/>
    <s v="music/rock"/>
    <n v="135"/>
    <n v="60.18"/>
    <x v="4"/>
    <x v="11"/>
    <x v="1388"/>
    <d v="2016-10-17T16:14:00"/>
  </r>
  <r>
    <x v="1389"/>
    <x v="1389"/>
    <x v="1387"/>
    <n v="500"/>
    <n v="727"/>
    <x v="0"/>
    <s v="GB"/>
    <s v="GBP"/>
    <n v="1471087957"/>
    <n v="1468495957"/>
    <b v="0"/>
    <x v="69"/>
    <b v="1"/>
    <s v="music/rock"/>
    <n v="146"/>
    <n v="21.38"/>
    <x v="4"/>
    <x v="11"/>
    <x v="1389"/>
    <d v="2016-08-13T11:32:37"/>
  </r>
  <r>
    <x v="1390"/>
    <x v="1390"/>
    <x v="1388"/>
    <n v="2800"/>
    <n v="3055"/>
    <x v="0"/>
    <s v="US"/>
    <s v="USD"/>
    <n v="1430154720"/>
    <n v="1427224606"/>
    <b v="0"/>
    <x v="10"/>
    <b v="1"/>
    <s v="music/rock"/>
    <n v="110"/>
    <n v="160.79"/>
    <x v="4"/>
    <x v="11"/>
    <x v="1390"/>
    <d v="2015-04-27T17:12:00"/>
  </r>
  <r>
    <x v="1391"/>
    <x v="1391"/>
    <x v="1389"/>
    <n v="500"/>
    <n v="551"/>
    <x v="0"/>
    <s v="US"/>
    <s v="USD"/>
    <n v="1440219540"/>
    <n v="1436369818"/>
    <b v="0"/>
    <x v="62"/>
    <b v="1"/>
    <s v="music/rock"/>
    <n v="111"/>
    <n v="42.38"/>
    <x v="4"/>
    <x v="11"/>
    <x v="1391"/>
    <d v="2015-08-22T04:59:00"/>
  </r>
  <r>
    <x v="1392"/>
    <x v="1392"/>
    <x v="1390"/>
    <n v="2500"/>
    <n v="2841"/>
    <x v="0"/>
    <s v="US"/>
    <s v="USD"/>
    <n v="1456976586"/>
    <n v="1454298186"/>
    <b v="0"/>
    <x v="201"/>
    <b v="1"/>
    <s v="music/rock"/>
    <n v="114"/>
    <n v="27.32"/>
    <x v="4"/>
    <x v="11"/>
    <x v="1392"/>
    <d v="2016-03-03T03:43:06"/>
  </r>
  <r>
    <x v="1393"/>
    <x v="1393"/>
    <x v="1391"/>
    <n v="10000"/>
    <n v="10235"/>
    <x v="0"/>
    <s v="US"/>
    <s v="USD"/>
    <n v="1470068523"/>
    <n v="1467476523"/>
    <b v="0"/>
    <x v="47"/>
    <b v="1"/>
    <s v="music/rock"/>
    <n v="103"/>
    <n v="196.83"/>
    <x v="4"/>
    <x v="11"/>
    <x v="1393"/>
    <d v="2016-08-01T16:22:03"/>
  </r>
  <r>
    <x v="1394"/>
    <x v="1394"/>
    <x v="1392"/>
    <n v="750"/>
    <n v="916"/>
    <x v="0"/>
    <s v="US"/>
    <s v="USD"/>
    <n v="1488337200"/>
    <n v="1484623726"/>
    <b v="0"/>
    <x v="57"/>
    <b v="1"/>
    <s v="music/rock"/>
    <n v="123"/>
    <n v="53.88"/>
    <x v="4"/>
    <x v="11"/>
    <x v="1394"/>
    <d v="2017-03-01T03:00:00"/>
  </r>
  <r>
    <x v="1395"/>
    <x v="1395"/>
    <x v="1393"/>
    <n v="3500"/>
    <n v="3916"/>
    <x v="0"/>
    <s v="US"/>
    <s v="USD"/>
    <n v="1484430481"/>
    <n v="1481838481"/>
    <b v="0"/>
    <x v="141"/>
    <b v="1"/>
    <s v="music/rock"/>
    <n v="112"/>
    <n v="47.76"/>
    <x v="4"/>
    <x v="11"/>
    <x v="1395"/>
    <d v="2017-01-14T21:48:01"/>
  </r>
  <r>
    <x v="1396"/>
    <x v="1396"/>
    <x v="1394"/>
    <n v="6000"/>
    <n v="6438"/>
    <x v="0"/>
    <s v="US"/>
    <s v="USD"/>
    <n v="1423871882"/>
    <n v="1421279882"/>
    <b v="0"/>
    <x v="196"/>
    <b v="1"/>
    <s v="music/rock"/>
    <n v="108"/>
    <n v="88.19"/>
    <x v="4"/>
    <x v="11"/>
    <x v="1396"/>
    <d v="2015-02-13T23:58:02"/>
  </r>
  <r>
    <x v="1397"/>
    <x v="1397"/>
    <x v="1395"/>
    <n v="10000"/>
    <n v="11385"/>
    <x v="0"/>
    <s v="US"/>
    <s v="USD"/>
    <n v="1477603140"/>
    <n v="1475013710"/>
    <b v="0"/>
    <x v="150"/>
    <b v="1"/>
    <s v="music/rock"/>
    <n v="114"/>
    <n v="72.06"/>
    <x v="4"/>
    <x v="11"/>
    <x v="1397"/>
    <d v="2016-10-27T21:19:00"/>
  </r>
  <r>
    <x v="1398"/>
    <x v="1398"/>
    <x v="1396"/>
    <n v="4400"/>
    <n v="4826"/>
    <x v="0"/>
    <s v="US"/>
    <s v="USD"/>
    <n v="1467752334"/>
    <n v="1465160334"/>
    <b v="0"/>
    <x v="71"/>
    <b v="1"/>
    <s v="music/rock"/>
    <n v="110"/>
    <n v="74.25"/>
    <x v="4"/>
    <x v="11"/>
    <x v="1398"/>
    <d v="2016-07-05T20:58:54"/>
  </r>
  <r>
    <x v="1399"/>
    <x v="1399"/>
    <x v="1397"/>
    <n v="9000"/>
    <n v="11353"/>
    <x v="0"/>
    <s v="US"/>
    <s v="USD"/>
    <n v="1412640373"/>
    <n v="1410048373"/>
    <b v="0"/>
    <x v="192"/>
    <b v="1"/>
    <s v="music/rock"/>
    <n v="127"/>
    <n v="61.7"/>
    <x v="4"/>
    <x v="11"/>
    <x v="1399"/>
    <d v="2014-10-07T00:06:13"/>
  </r>
  <r>
    <x v="1400"/>
    <x v="1400"/>
    <x v="1398"/>
    <n v="350"/>
    <n v="586"/>
    <x v="0"/>
    <s v="GB"/>
    <s v="GBP"/>
    <n v="1465709400"/>
    <n v="1462695073"/>
    <b v="0"/>
    <x v="69"/>
    <b v="1"/>
    <s v="music/rock"/>
    <n v="168"/>
    <n v="17.239999999999998"/>
    <x v="4"/>
    <x v="11"/>
    <x v="1400"/>
    <d v="2016-06-12T05:30:00"/>
  </r>
  <r>
    <x v="1401"/>
    <x v="1401"/>
    <x v="1399"/>
    <n v="2500"/>
    <n v="12413"/>
    <x v="0"/>
    <s v="US"/>
    <s v="USD"/>
    <n v="1369612474"/>
    <n v="1367798074"/>
    <b v="0"/>
    <x v="301"/>
    <b v="1"/>
    <s v="music/rock"/>
    <n v="497"/>
    <n v="51.72"/>
    <x v="4"/>
    <x v="11"/>
    <x v="1401"/>
    <d v="2013-05-26T23:54:34"/>
  </r>
  <r>
    <x v="1402"/>
    <x v="1402"/>
    <x v="1400"/>
    <n v="2500"/>
    <n v="2729"/>
    <x v="0"/>
    <s v="GB"/>
    <s v="GBP"/>
    <n v="1430439411"/>
    <n v="1425259011"/>
    <b v="0"/>
    <x v="116"/>
    <b v="1"/>
    <s v="music/rock"/>
    <n v="110"/>
    <n v="24.15"/>
    <x v="4"/>
    <x v="11"/>
    <x v="1402"/>
    <d v="2015-05-01T00:16:51"/>
  </r>
  <r>
    <x v="1403"/>
    <x v="1403"/>
    <x v="1401"/>
    <n v="4000"/>
    <n v="4103"/>
    <x v="0"/>
    <s v="US"/>
    <s v="USD"/>
    <n v="1374802235"/>
    <n v="1372210235"/>
    <b v="0"/>
    <x v="36"/>
    <b v="1"/>
    <s v="music/rock"/>
    <n v="103"/>
    <n v="62.17"/>
    <x v="4"/>
    <x v="11"/>
    <x v="1403"/>
    <d v="2013-07-26T01:30:35"/>
  </r>
  <r>
    <x v="1404"/>
    <x v="1404"/>
    <x v="1402"/>
    <n v="14500"/>
    <n v="241"/>
    <x v="2"/>
    <s v="GB"/>
    <s v="GBP"/>
    <n v="1424607285"/>
    <n v="1422447285"/>
    <b v="1"/>
    <x v="81"/>
    <b v="0"/>
    <s v="publishing/translations"/>
    <n v="2"/>
    <n v="48.2"/>
    <x v="3"/>
    <x v="22"/>
    <x v="1404"/>
    <d v="2015-02-22T12:14:45"/>
  </r>
  <r>
    <x v="1405"/>
    <x v="1405"/>
    <x v="1403"/>
    <n v="25000"/>
    <n v="105"/>
    <x v="2"/>
    <s v="US"/>
    <s v="USD"/>
    <n v="1417195201"/>
    <n v="1414599601"/>
    <b v="1"/>
    <x v="57"/>
    <b v="0"/>
    <s v="publishing/translations"/>
    <n v="1"/>
    <n v="6.18"/>
    <x v="3"/>
    <x v="22"/>
    <x v="1405"/>
    <d v="2014-11-28T17:20:01"/>
  </r>
  <r>
    <x v="1406"/>
    <x v="1406"/>
    <x v="1404"/>
    <n v="12000"/>
    <n v="15"/>
    <x v="2"/>
    <s v="IT"/>
    <s v="EUR"/>
    <n v="1449914400"/>
    <n v="1445336607"/>
    <b v="0"/>
    <x v="83"/>
    <b v="0"/>
    <s v="publishing/translations"/>
    <n v="1"/>
    <n v="5"/>
    <x v="3"/>
    <x v="22"/>
    <x v="1406"/>
    <d v="2015-12-12T10:00:00"/>
  </r>
  <r>
    <x v="1407"/>
    <x v="1407"/>
    <x v="1405"/>
    <n v="3000"/>
    <n v="15"/>
    <x v="2"/>
    <s v="US"/>
    <s v="USD"/>
    <n v="1407847978"/>
    <n v="1405687978"/>
    <b v="0"/>
    <x v="84"/>
    <b v="0"/>
    <s v="publishing/translations"/>
    <n v="1"/>
    <n v="7.5"/>
    <x v="3"/>
    <x v="22"/>
    <x v="1407"/>
    <d v="2014-08-12T12:52:58"/>
  </r>
  <r>
    <x v="1408"/>
    <x v="1408"/>
    <x v="1406"/>
    <n v="1000"/>
    <n v="72"/>
    <x v="2"/>
    <s v="GB"/>
    <s v="GBP"/>
    <n v="1447451756"/>
    <n v="1444856156"/>
    <b v="0"/>
    <x v="79"/>
    <b v="0"/>
    <s v="publishing/translations"/>
    <n v="8"/>
    <n v="12"/>
    <x v="3"/>
    <x v="22"/>
    <x v="1408"/>
    <d v="2015-11-13T21:55:56"/>
  </r>
  <r>
    <x v="1409"/>
    <x v="1409"/>
    <x v="1407"/>
    <n v="4000"/>
    <n v="0"/>
    <x v="2"/>
    <s v="US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x v="1410"/>
    <x v="1410"/>
    <x v="1408"/>
    <n v="6000"/>
    <n v="1"/>
    <x v="2"/>
    <s v="IT"/>
    <s v="EUR"/>
    <n v="1464939520"/>
    <n v="1461051520"/>
    <b v="0"/>
    <x v="29"/>
    <b v="0"/>
    <s v="publishing/translations"/>
    <n v="1"/>
    <n v="1"/>
    <x v="3"/>
    <x v="22"/>
    <x v="1410"/>
    <d v="2016-06-03T07:38:40"/>
  </r>
  <r>
    <x v="1411"/>
    <x v="1411"/>
    <x v="1409"/>
    <n v="3000"/>
    <n v="7"/>
    <x v="2"/>
    <s v="GB"/>
    <s v="GBP"/>
    <n v="1423185900"/>
    <n v="1420766700"/>
    <b v="0"/>
    <x v="83"/>
    <b v="0"/>
    <s v="publishing/translations"/>
    <n v="1"/>
    <n v="2.33"/>
    <x v="3"/>
    <x v="22"/>
    <x v="1411"/>
    <d v="2015-02-06T01:25:00"/>
  </r>
  <r>
    <x v="1412"/>
    <x v="1412"/>
    <x v="1410"/>
    <n v="7000"/>
    <n v="320"/>
    <x v="2"/>
    <s v="US"/>
    <s v="USD"/>
    <n v="1417656699"/>
    <n v="1415064699"/>
    <b v="0"/>
    <x v="62"/>
    <b v="0"/>
    <s v="publishing/translations"/>
    <n v="5"/>
    <n v="24.62"/>
    <x v="3"/>
    <x v="22"/>
    <x v="1412"/>
    <d v="2014-12-04T01:31:39"/>
  </r>
  <r>
    <x v="1413"/>
    <x v="1413"/>
    <x v="1411"/>
    <n v="2000"/>
    <n v="100"/>
    <x v="2"/>
    <s v="IT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x v="1414"/>
    <x v="1414"/>
    <x v="1412"/>
    <n v="500"/>
    <n v="1"/>
    <x v="2"/>
    <s v="US"/>
    <s v="USD"/>
    <n v="1483423467"/>
    <n v="1480831467"/>
    <b v="0"/>
    <x v="29"/>
    <b v="0"/>
    <s v="publishing/translations"/>
    <n v="1"/>
    <n v="1"/>
    <x v="3"/>
    <x v="22"/>
    <x v="1414"/>
    <d v="2017-01-03T06:04:27"/>
  </r>
  <r>
    <x v="1415"/>
    <x v="1415"/>
    <x v="1413"/>
    <n v="4400"/>
    <n v="800"/>
    <x v="2"/>
    <s v="US"/>
    <s v="USD"/>
    <n v="1439741591"/>
    <n v="1436285591"/>
    <b v="0"/>
    <x v="82"/>
    <b v="0"/>
    <s v="publishing/translations"/>
    <n v="19"/>
    <n v="88.89"/>
    <x v="3"/>
    <x v="22"/>
    <x v="1415"/>
    <d v="2015-08-16T16:13:11"/>
  </r>
  <r>
    <x v="1416"/>
    <x v="1416"/>
    <x v="1414"/>
    <n v="50000"/>
    <n v="0"/>
    <x v="2"/>
    <s v="US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x v="1417"/>
    <x v="1417"/>
    <x v="1415"/>
    <n v="4500"/>
    <n v="55"/>
    <x v="2"/>
    <s v="US"/>
    <s v="USD"/>
    <n v="1442315460"/>
    <n v="1439696174"/>
    <b v="0"/>
    <x v="84"/>
    <b v="0"/>
    <s v="publishing/translations"/>
    <n v="2"/>
    <n v="27.5"/>
    <x v="3"/>
    <x v="22"/>
    <x v="1417"/>
    <d v="2015-09-15T11:11:00"/>
  </r>
  <r>
    <x v="1418"/>
    <x v="1418"/>
    <x v="1416"/>
    <n v="3000"/>
    <n v="6"/>
    <x v="2"/>
    <s v="ES"/>
    <s v="EUR"/>
    <n v="1456397834"/>
    <n v="1453805834"/>
    <b v="0"/>
    <x v="29"/>
    <b v="0"/>
    <s v="publishing/translations"/>
    <n v="1"/>
    <n v="6"/>
    <x v="3"/>
    <x v="22"/>
    <x v="1418"/>
    <d v="2016-02-25T10:57:14"/>
  </r>
  <r>
    <x v="1419"/>
    <x v="1419"/>
    <x v="1417"/>
    <n v="6300"/>
    <n v="445"/>
    <x v="2"/>
    <s v="US"/>
    <s v="USD"/>
    <n v="1476010619"/>
    <n v="1473418619"/>
    <b v="0"/>
    <x v="73"/>
    <b v="0"/>
    <s v="publishing/translations"/>
    <n v="8"/>
    <n v="44.5"/>
    <x v="3"/>
    <x v="22"/>
    <x v="1419"/>
    <d v="2016-10-09T10:56:59"/>
  </r>
  <r>
    <x v="1420"/>
    <x v="1420"/>
    <x v="1418"/>
    <n v="110"/>
    <n v="3"/>
    <x v="2"/>
    <s v="US"/>
    <s v="USD"/>
    <n v="1467129686"/>
    <n v="1464969686"/>
    <b v="0"/>
    <x v="83"/>
    <b v="0"/>
    <s v="publishing/translations"/>
    <n v="3"/>
    <n v="1"/>
    <x v="3"/>
    <x v="22"/>
    <x v="1420"/>
    <d v="2016-06-28T16:01:26"/>
  </r>
  <r>
    <x v="1421"/>
    <x v="1421"/>
    <x v="1419"/>
    <n v="200000"/>
    <n v="200"/>
    <x v="2"/>
    <s v="SE"/>
    <s v="SEK"/>
    <n v="1423432709"/>
    <n v="1420840709"/>
    <b v="0"/>
    <x v="84"/>
    <b v="0"/>
    <s v="publishing/translations"/>
    <n v="1"/>
    <n v="100"/>
    <x v="3"/>
    <x v="22"/>
    <x v="1421"/>
    <d v="2015-02-08T21:58:29"/>
  </r>
  <r>
    <x v="1422"/>
    <x v="1422"/>
    <x v="1420"/>
    <n v="25000"/>
    <n v="26"/>
    <x v="2"/>
    <s v="NZ"/>
    <s v="NZD"/>
    <n v="1474436704"/>
    <n v="1471844704"/>
    <b v="0"/>
    <x v="84"/>
    <b v="0"/>
    <s v="publishing/translations"/>
    <n v="1"/>
    <n v="13"/>
    <x v="3"/>
    <x v="22"/>
    <x v="1422"/>
    <d v="2016-09-21T05:45:04"/>
  </r>
  <r>
    <x v="1423"/>
    <x v="1423"/>
    <x v="1421"/>
    <n v="30000"/>
    <n v="100"/>
    <x v="2"/>
    <s v="AU"/>
    <s v="AUD"/>
    <n v="1451637531"/>
    <n v="1449045531"/>
    <b v="0"/>
    <x v="29"/>
    <b v="0"/>
    <s v="publishing/translations"/>
    <n v="1"/>
    <n v="100"/>
    <x v="3"/>
    <x v="22"/>
    <x v="1423"/>
    <d v="2016-01-01T08:38:51"/>
  </r>
  <r>
    <x v="1424"/>
    <x v="1424"/>
    <x v="1422"/>
    <n v="7500"/>
    <n v="1527"/>
    <x v="2"/>
    <s v="US"/>
    <s v="USD"/>
    <n v="1479233602"/>
    <n v="1478106802"/>
    <b v="0"/>
    <x v="25"/>
    <b v="0"/>
    <s v="publishing/translations"/>
    <n v="21"/>
    <n v="109.07"/>
    <x v="3"/>
    <x v="22"/>
    <x v="1424"/>
    <d v="2016-11-15T18:13:22"/>
  </r>
  <r>
    <x v="1425"/>
    <x v="1425"/>
    <x v="1423"/>
    <n v="13000"/>
    <n v="0"/>
    <x v="2"/>
    <s v="US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x v="1426"/>
    <x v="1426"/>
    <x v="1424"/>
    <n v="1000"/>
    <n v="0"/>
    <x v="2"/>
    <s v="DE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x v="1427"/>
    <x v="1427"/>
    <x v="1425"/>
    <n v="5000"/>
    <n v="419"/>
    <x v="2"/>
    <s v="DE"/>
    <s v="EUR"/>
    <n v="1474230385"/>
    <n v="1471638385"/>
    <b v="0"/>
    <x v="80"/>
    <b v="0"/>
    <s v="publishing/translations"/>
    <n v="9"/>
    <n v="104.75"/>
    <x v="3"/>
    <x v="22"/>
    <x v="1427"/>
    <d v="2016-09-18T20:26:25"/>
  </r>
  <r>
    <x v="1428"/>
    <x v="1428"/>
    <x v="1426"/>
    <n v="1000"/>
    <n v="45"/>
    <x v="2"/>
    <s v="ES"/>
    <s v="EUR"/>
    <n v="1459584417"/>
    <n v="1456996017"/>
    <b v="0"/>
    <x v="83"/>
    <b v="0"/>
    <s v="publishing/translations"/>
    <n v="5"/>
    <n v="15"/>
    <x v="3"/>
    <x v="22"/>
    <x v="1428"/>
    <d v="2016-04-02T08:06:57"/>
  </r>
  <r>
    <x v="1429"/>
    <x v="1429"/>
    <x v="1427"/>
    <n v="10000"/>
    <n v="0"/>
    <x v="2"/>
    <s v="US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x v="1430"/>
    <x v="1430"/>
    <x v="1428"/>
    <n v="5000"/>
    <n v="403"/>
    <x v="2"/>
    <s v="US"/>
    <s v="USD"/>
    <n v="1419017488"/>
    <n v="1416339088"/>
    <b v="0"/>
    <x v="81"/>
    <b v="0"/>
    <s v="publishing/translations"/>
    <n v="9"/>
    <n v="80.599999999999994"/>
    <x v="3"/>
    <x v="22"/>
    <x v="1430"/>
    <d v="2014-12-19T19:31:28"/>
  </r>
  <r>
    <x v="1431"/>
    <x v="1431"/>
    <x v="1429"/>
    <n v="17000"/>
    <n v="5431"/>
    <x v="2"/>
    <s v="US"/>
    <s v="USD"/>
    <n v="1448517816"/>
    <n v="1445922216"/>
    <b v="0"/>
    <x v="5"/>
    <b v="0"/>
    <s v="publishing/translations"/>
    <n v="32"/>
    <n v="115.55"/>
    <x v="3"/>
    <x v="22"/>
    <x v="1431"/>
    <d v="2015-11-26T06:03:36"/>
  </r>
  <r>
    <x v="1432"/>
    <x v="1432"/>
    <x v="1430"/>
    <n v="40000"/>
    <n v="0"/>
    <x v="2"/>
    <s v="US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x v="1433"/>
    <x v="1433"/>
    <x v="1431"/>
    <n v="12000"/>
    <n v="805"/>
    <x v="2"/>
    <s v="IT"/>
    <s v="EUR"/>
    <n v="1481367600"/>
    <n v="1477839675"/>
    <b v="0"/>
    <x v="73"/>
    <b v="0"/>
    <s v="publishing/translations"/>
    <n v="7"/>
    <n v="80.5"/>
    <x v="3"/>
    <x v="22"/>
    <x v="1433"/>
    <d v="2016-12-10T11:00:00"/>
  </r>
  <r>
    <x v="1434"/>
    <x v="1434"/>
    <x v="1432"/>
    <n v="82000"/>
    <n v="8190"/>
    <x v="2"/>
    <s v="DK"/>
    <s v="DKK"/>
    <n v="1433775600"/>
    <n v="1431973478"/>
    <b v="0"/>
    <x v="202"/>
    <b v="0"/>
    <s v="publishing/translations"/>
    <n v="10"/>
    <n v="744.55"/>
    <x v="3"/>
    <x v="22"/>
    <x v="1434"/>
    <d v="2015-06-08T15:00:00"/>
  </r>
  <r>
    <x v="1435"/>
    <x v="1435"/>
    <x v="1433"/>
    <n v="15000"/>
    <n v="15"/>
    <x v="2"/>
    <s v="IT"/>
    <s v="EUR"/>
    <n v="1444589020"/>
    <n v="1441997020"/>
    <b v="0"/>
    <x v="84"/>
    <b v="0"/>
    <s v="publishing/translations"/>
    <n v="1"/>
    <n v="7.5"/>
    <x v="3"/>
    <x v="22"/>
    <x v="1435"/>
    <d v="2015-10-11T18:43:40"/>
  </r>
  <r>
    <x v="1436"/>
    <x v="1436"/>
    <x v="1434"/>
    <n v="10000"/>
    <n v="77"/>
    <x v="2"/>
    <s v="DE"/>
    <s v="EUR"/>
    <n v="1456043057"/>
    <n v="1453451057"/>
    <b v="0"/>
    <x v="84"/>
    <b v="0"/>
    <s v="publishing/translations"/>
    <n v="1"/>
    <n v="38.5"/>
    <x v="3"/>
    <x v="22"/>
    <x v="1436"/>
    <d v="2016-02-21T08:24:17"/>
  </r>
  <r>
    <x v="1437"/>
    <x v="1437"/>
    <x v="1435"/>
    <n v="3000"/>
    <n v="807"/>
    <x v="2"/>
    <s v="US"/>
    <s v="USD"/>
    <n v="1405227540"/>
    <n v="1402058739"/>
    <b v="0"/>
    <x v="19"/>
    <b v="0"/>
    <s v="publishing/translations"/>
    <n v="27"/>
    <n v="36.68"/>
    <x v="3"/>
    <x v="22"/>
    <x v="1437"/>
    <d v="2014-07-13T04:59:00"/>
  </r>
  <r>
    <x v="1438"/>
    <x v="1438"/>
    <x v="1436"/>
    <n v="20000"/>
    <n v="600"/>
    <x v="2"/>
    <s v="DK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x v="1439"/>
    <x v="1439"/>
    <x v="1437"/>
    <n v="2725"/>
    <n v="180"/>
    <x v="2"/>
    <s v="CA"/>
    <s v="CAD"/>
    <n v="1425758101"/>
    <n v="1423166101"/>
    <b v="0"/>
    <x v="79"/>
    <b v="0"/>
    <s v="publishing/translations"/>
    <n v="7"/>
    <n v="30"/>
    <x v="3"/>
    <x v="22"/>
    <x v="1439"/>
    <d v="2015-03-07T19:55:01"/>
  </r>
  <r>
    <x v="1440"/>
    <x v="1440"/>
    <x v="1438"/>
    <n v="13000"/>
    <n v="1"/>
    <x v="2"/>
    <s v="IT"/>
    <s v="EUR"/>
    <n v="1464285463"/>
    <n v="1461693463"/>
    <b v="0"/>
    <x v="29"/>
    <b v="0"/>
    <s v="publishing/translations"/>
    <n v="1"/>
    <n v="1"/>
    <x v="3"/>
    <x v="22"/>
    <x v="1440"/>
    <d v="2016-05-26T17:57:43"/>
  </r>
  <r>
    <x v="1441"/>
    <x v="1441"/>
    <x v="1439"/>
    <n v="180000"/>
    <n v="2020"/>
    <x v="2"/>
    <s v="GB"/>
    <s v="GBP"/>
    <n v="1441995769"/>
    <n v="1436811769"/>
    <b v="0"/>
    <x v="83"/>
    <b v="0"/>
    <s v="publishing/translations"/>
    <n v="2"/>
    <n v="673.33"/>
    <x v="3"/>
    <x v="22"/>
    <x v="1441"/>
    <d v="2015-09-11T18:22:49"/>
  </r>
  <r>
    <x v="1442"/>
    <x v="1442"/>
    <x v="1440"/>
    <n v="1500"/>
    <n v="0"/>
    <x v="2"/>
    <s v="US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x v="1443"/>
    <x v="1443"/>
    <x v="1441"/>
    <n v="13000"/>
    <n v="0"/>
    <x v="2"/>
    <s v="FR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x v="1444"/>
    <x v="1444"/>
    <x v="1442"/>
    <n v="4950"/>
    <n v="0"/>
    <x v="2"/>
    <s v="DE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x v="1445"/>
    <x v="1445"/>
    <x v="1443"/>
    <n v="130000"/>
    <n v="0"/>
    <x v="2"/>
    <s v="DE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x v="1446"/>
    <x v="1446"/>
    <x v="1444"/>
    <n v="900"/>
    <n v="0"/>
    <x v="2"/>
    <s v="IT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x v="1447"/>
    <x v="1447"/>
    <x v="1445"/>
    <n v="500000"/>
    <n v="75"/>
    <x v="2"/>
    <s v="US"/>
    <s v="USD"/>
    <n v="1467999134"/>
    <n v="1465407134"/>
    <b v="0"/>
    <x v="83"/>
    <b v="0"/>
    <s v="publishing/translations"/>
    <n v="1"/>
    <n v="25"/>
    <x v="3"/>
    <x v="22"/>
    <x v="1447"/>
    <d v="2016-07-08T17:32:14"/>
  </r>
  <r>
    <x v="1448"/>
    <x v="1448"/>
    <x v="1446"/>
    <n v="200000"/>
    <n v="0"/>
    <x v="2"/>
    <s v="AU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x v="1449"/>
    <x v="1449"/>
    <x v="1447"/>
    <n v="8888"/>
    <n v="0"/>
    <x v="2"/>
    <s v="US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x v="1450"/>
    <x v="1450"/>
    <x v="1448"/>
    <n v="100000"/>
    <n v="1"/>
    <x v="2"/>
    <s v="US"/>
    <s v="USD"/>
    <n v="1455941197"/>
    <n v="1453349197"/>
    <b v="0"/>
    <x v="29"/>
    <b v="0"/>
    <s v="publishing/translations"/>
    <n v="1"/>
    <n v="1"/>
    <x v="3"/>
    <x v="22"/>
    <x v="1450"/>
    <d v="2016-02-20T04:06:37"/>
  </r>
  <r>
    <x v="1451"/>
    <x v="1451"/>
    <x v="1449"/>
    <n v="18950"/>
    <n v="2"/>
    <x v="1"/>
    <s v="US"/>
    <s v="USD"/>
    <n v="1416355259"/>
    <n v="1413759659"/>
    <b v="0"/>
    <x v="84"/>
    <b v="0"/>
    <s v="publishing/translations"/>
    <n v="1"/>
    <n v="1"/>
    <x v="3"/>
    <x v="22"/>
    <x v="1451"/>
    <d v="2014-11-19T00:00:59"/>
  </r>
  <r>
    <x v="1452"/>
    <x v="1452"/>
    <x v="1450"/>
    <n v="14000"/>
    <n v="0"/>
    <x v="1"/>
    <s v="US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x v="1453"/>
    <x v="1453"/>
    <x v="1451"/>
    <n v="25000"/>
    <n v="0"/>
    <x v="1"/>
    <s v="FR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x v="1454"/>
    <x v="1454"/>
    <x v="1452"/>
    <n v="1750"/>
    <n v="15"/>
    <x v="1"/>
    <s v="ES"/>
    <s v="EUR"/>
    <n v="1461535140"/>
    <n v="1459716480"/>
    <b v="0"/>
    <x v="29"/>
    <b v="0"/>
    <s v="publishing/translations"/>
    <n v="1"/>
    <n v="15"/>
    <x v="3"/>
    <x v="22"/>
    <x v="1454"/>
    <d v="2016-04-24T21:59:00"/>
  </r>
  <r>
    <x v="1455"/>
    <x v="1455"/>
    <x v="1453"/>
    <n v="15000"/>
    <n v="1575"/>
    <x v="1"/>
    <s v="US"/>
    <s v="USD"/>
    <n v="1409924340"/>
    <n v="1405181320"/>
    <b v="0"/>
    <x v="63"/>
    <b v="0"/>
    <s v="publishing/translations"/>
    <n v="11"/>
    <n v="225"/>
    <x v="3"/>
    <x v="22"/>
    <x v="1455"/>
    <d v="2014-09-05T13:39:00"/>
  </r>
  <r>
    <x v="1456"/>
    <x v="1456"/>
    <x v="1454"/>
    <n v="5000"/>
    <n v="145"/>
    <x v="1"/>
    <s v="IT"/>
    <s v="EUR"/>
    <n v="1483459365"/>
    <n v="1480867365"/>
    <b v="0"/>
    <x v="83"/>
    <b v="0"/>
    <s v="publishing/translations"/>
    <n v="3"/>
    <n v="48.33"/>
    <x v="3"/>
    <x v="22"/>
    <x v="1456"/>
    <d v="2017-01-03T16:02:45"/>
  </r>
  <r>
    <x v="1457"/>
    <x v="1457"/>
    <x v="1455"/>
    <n v="6000"/>
    <n v="0"/>
    <x v="1"/>
    <s v="US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x v="1458"/>
    <x v="1458"/>
    <x v="1456"/>
    <n v="5000"/>
    <n v="0"/>
    <x v="1"/>
    <s v="US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x v="1459"/>
    <x v="1459"/>
    <x v="1457"/>
    <n v="37000"/>
    <n v="0"/>
    <x v="1"/>
    <s v="DK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x v="1460"/>
    <x v="1460"/>
    <x v="1458"/>
    <n v="25000000"/>
    <n v="0"/>
    <x v="1"/>
    <s v="US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x v="1461"/>
    <x v="1461"/>
    <x v="1459"/>
    <n v="15000"/>
    <n v="15186.69"/>
    <x v="0"/>
    <s v="US"/>
    <s v="USD"/>
    <n v="1413849600"/>
    <n v="1410967754"/>
    <b v="1"/>
    <x v="158"/>
    <b v="1"/>
    <s v="publishing/radio &amp; podcasts"/>
    <n v="102"/>
    <n v="44.67"/>
    <x v="3"/>
    <x v="23"/>
    <x v="1461"/>
    <d v="2014-10-21T00:00:00"/>
  </r>
  <r>
    <x v="1462"/>
    <x v="1462"/>
    <x v="1460"/>
    <n v="4000"/>
    <n v="4340.7"/>
    <x v="0"/>
    <s v="US"/>
    <s v="USD"/>
    <n v="1365609271"/>
    <n v="1363017271"/>
    <b v="1"/>
    <x v="3"/>
    <b v="1"/>
    <s v="publishing/radio &amp; podcasts"/>
    <n v="109"/>
    <n v="28.94"/>
    <x v="3"/>
    <x v="23"/>
    <x v="1462"/>
    <d v="2013-04-10T15:54:31"/>
  </r>
  <r>
    <x v="1463"/>
    <x v="1463"/>
    <x v="1461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x v="23"/>
    <x v="1463"/>
    <d v="2013-04-07T20:52:18"/>
  </r>
  <r>
    <x v="1464"/>
    <x v="1464"/>
    <x v="1462"/>
    <n v="5000"/>
    <n v="8160"/>
    <x v="0"/>
    <s v="US"/>
    <s v="USD"/>
    <n v="1361029958"/>
    <n v="1358437958"/>
    <b v="1"/>
    <x v="302"/>
    <b v="1"/>
    <s v="publishing/radio &amp; podcasts"/>
    <n v="164"/>
    <n v="34.869999999999997"/>
    <x v="3"/>
    <x v="23"/>
    <x v="1464"/>
    <d v="2013-02-16T15:52:38"/>
  </r>
  <r>
    <x v="1465"/>
    <x v="1465"/>
    <x v="1463"/>
    <n v="30000"/>
    <n v="136924.35"/>
    <x v="0"/>
    <s v="US"/>
    <s v="USD"/>
    <n v="1332385200"/>
    <n v="1329759452"/>
    <b v="1"/>
    <x v="303"/>
    <b v="1"/>
    <s v="publishing/radio &amp; podcasts"/>
    <n v="457"/>
    <n v="52.62"/>
    <x v="3"/>
    <x v="23"/>
    <x v="1465"/>
    <d v="2012-03-22T03:00:00"/>
  </r>
  <r>
    <x v="1466"/>
    <x v="1466"/>
    <x v="1464"/>
    <n v="16000"/>
    <n v="17260.37"/>
    <x v="0"/>
    <s v="US"/>
    <s v="USD"/>
    <n v="1452574800"/>
    <n v="1449029266"/>
    <b v="1"/>
    <x v="290"/>
    <b v="1"/>
    <s v="publishing/radio &amp; podcasts"/>
    <n v="108"/>
    <n v="69.599999999999994"/>
    <x v="3"/>
    <x v="23"/>
    <x v="1466"/>
    <d v="2016-01-12T05:00:00"/>
  </r>
  <r>
    <x v="1467"/>
    <x v="1467"/>
    <x v="1465"/>
    <n v="40000"/>
    <n v="46032"/>
    <x v="0"/>
    <s v="US"/>
    <s v="USD"/>
    <n v="1332699285"/>
    <n v="1327518885"/>
    <b v="1"/>
    <x v="304"/>
    <b v="1"/>
    <s v="publishing/radio &amp; podcasts"/>
    <n v="116"/>
    <n v="76.72"/>
    <x v="3"/>
    <x v="23"/>
    <x v="1467"/>
    <d v="2012-03-25T18:14:45"/>
  </r>
  <r>
    <x v="1468"/>
    <x v="1468"/>
    <x v="1466"/>
    <n v="9500"/>
    <n v="9725"/>
    <x v="0"/>
    <s v="US"/>
    <s v="USD"/>
    <n v="1307838049"/>
    <n v="1302654049"/>
    <b v="1"/>
    <x v="305"/>
    <b v="1"/>
    <s v="publishing/radio &amp; podcasts"/>
    <n v="103"/>
    <n v="33.19"/>
    <x v="3"/>
    <x v="23"/>
    <x v="1468"/>
    <d v="2011-06-12T00:20:49"/>
  </r>
  <r>
    <x v="1469"/>
    <x v="1469"/>
    <x v="1467"/>
    <n v="44250"/>
    <n v="47978"/>
    <x v="0"/>
    <s v="US"/>
    <s v="USD"/>
    <n v="1360938109"/>
    <n v="1358346109"/>
    <b v="1"/>
    <x v="306"/>
    <b v="1"/>
    <s v="publishing/radio &amp; podcasts"/>
    <n v="109"/>
    <n v="149.46"/>
    <x v="3"/>
    <x v="23"/>
    <x v="1469"/>
    <d v="2013-02-15T14:21:49"/>
  </r>
  <r>
    <x v="1470"/>
    <x v="1470"/>
    <x v="1468"/>
    <n v="1500"/>
    <n v="1877"/>
    <x v="0"/>
    <s v="US"/>
    <s v="USD"/>
    <n v="1356724263"/>
    <n v="1354909863"/>
    <b v="1"/>
    <x v="75"/>
    <b v="1"/>
    <s v="publishing/radio &amp; podcasts"/>
    <n v="126"/>
    <n v="23.17"/>
    <x v="3"/>
    <x v="23"/>
    <x v="1470"/>
    <d v="2012-12-28T19:51:03"/>
  </r>
  <r>
    <x v="1471"/>
    <x v="1471"/>
    <x v="1469"/>
    <n v="32000"/>
    <n v="33229"/>
    <x v="0"/>
    <s v="US"/>
    <s v="USD"/>
    <n v="1428620334"/>
    <n v="1426028334"/>
    <b v="1"/>
    <x v="307"/>
    <b v="1"/>
    <s v="publishing/radio &amp; podcasts"/>
    <n v="104"/>
    <n v="96.88"/>
    <x v="3"/>
    <x v="23"/>
    <x v="1471"/>
    <d v="2015-04-09T22:58:54"/>
  </r>
  <r>
    <x v="1472"/>
    <x v="1472"/>
    <x v="1470"/>
    <n v="25000"/>
    <n v="34676"/>
    <x v="0"/>
    <s v="US"/>
    <s v="USD"/>
    <n v="1381928503"/>
    <n v="1379336503"/>
    <b v="1"/>
    <x v="226"/>
    <b v="1"/>
    <s v="publishing/radio &amp; podcasts"/>
    <n v="139"/>
    <n v="103.2"/>
    <x v="3"/>
    <x v="23"/>
    <x v="1472"/>
    <d v="2013-10-16T13:01:43"/>
  </r>
  <r>
    <x v="1473"/>
    <x v="1473"/>
    <x v="1471"/>
    <n v="1500"/>
    <n v="1807.74"/>
    <x v="0"/>
    <s v="US"/>
    <s v="USD"/>
    <n v="1330644639"/>
    <n v="1328052639"/>
    <b v="1"/>
    <x v="5"/>
    <b v="1"/>
    <s v="publishing/radio &amp; podcasts"/>
    <n v="121"/>
    <n v="38.46"/>
    <x v="3"/>
    <x v="23"/>
    <x v="1473"/>
    <d v="2012-03-01T23:30:39"/>
  </r>
  <r>
    <x v="1474"/>
    <x v="1474"/>
    <x v="1472"/>
    <n v="3000"/>
    <n v="3368"/>
    <x v="0"/>
    <s v="US"/>
    <s v="USD"/>
    <n v="1379093292"/>
    <n v="1376501292"/>
    <b v="1"/>
    <x v="88"/>
    <b v="1"/>
    <s v="publishing/radio &amp; podcasts"/>
    <n v="113"/>
    <n v="44.32"/>
    <x v="3"/>
    <x v="23"/>
    <x v="1474"/>
    <d v="2013-09-13T17:28:12"/>
  </r>
  <r>
    <x v="1475"/>
    <x v="1475"/>
    <x v="1473"/>
    <n v="15000"/>
    <n v="28300.45"/>
    <x v="0"/>
    <s v="US"/>
    <s v="USD"/>
    <n v="1419051540"/>
    <n v="1416244863"/>
    <b v="1"/>
    <x v="308"/>
    <b v="1"/>
    <s v="publishing/radio &amp; podcasts"/>
    <n v="189"/>
    <n v="64.17"/>
    <x v="3"/>
    <x v="23"/>
    <x v="1475"/>
    <d v="2014-12-20T04:59:00"/>
  </r>
  <r>
    <x v="1476"/>
    <x v="1476"/>
    <x v="1474"/>
    <n v="6000"/>
    <n v="39693.279999999999"/>
    <x v="0"/>
    <s v="US"/>
    <s v="USD"/>
    <n v="1315616422"/>
    <n v="1313024422"/>
    <b v="1"/>
    <x v="309"/>
    <b v="1"/>
    <s v="publishing/radio &amp; podcasts"/>
    <n v="662"/>
    <n v="43.33"/>
    <x v="3"/>
    <x v="23"/>
    <x v="1476"/>
    <d v="2011-09-10T01:00:22"/>
  </r>
  <r>
    <x v="1477"/>
    <x v="1477"/>
    <x v="1475"/>
    <n v="30000"/>
    <n v="33393"/>
    <x v="0"/>
    <s v="US"/>
    <s v="USD"/>
    <n v="1324609200"/>
    <n v="1319467604"/>
    <b v="1"/>
    <x v="232"/>
    <b v="1"/>
    <s v="publishing/radio &amp; podcasts"/>
    <n v="112"/>
    <n v="90.5"/>
    <x v="3"/>
    <x v="23"/>
    <x v="1477"/>
    <d v="2011-12-23T03:00:00"/>
  </r>
  <r>
    <x v="1478"/>
    <x v="1478"/>
    <x v="1476"/>
    <n v="50000"/>
    <n v="590807.11"/>
    <x v="0"/>
    <s v="US"/>
    <s v="USD"/>
    <n v="1368564913"/>
    <n v="1367355313"/>
    <b v="1"/>
    <x v="310"/>
    <b v="1"/>
    <s v="publishing/radio &amp; podcasts"/>
    <n v="1182"/>
    <n v="29.19"/>
    <x v="3"/>
    <x v="23"/>
    <x v="1478"/>
    <d v="2013-05-14T20:55:13"/>
  </r>
  <r>
    <x v="1479"/>
    <x v="1479"/>
    <x v="1477"/>
    <n v="1600"/>
    <n v="2198"/>
    <x v="0"/>
    <s v="US"/>
    <s v="USD"/>
    <n v="1399694340"/>
    <n v="1398448389"/>
    <b v="1"/>
    <x v="26"/>
    <b v="1"/>
    <s v="publishing/radio &amp; podcasts"/>
    <n v="138"/>
    <n v="30.96"/>
    <x v="3"/>
    <x v="23"/>
    <x v="1479"/>
    <d v="2014-05-10T03:59:00"/>
  </r>
  <r>
    <x v="1480"/>
    <x v="1480"/>
    <x v="1478"/>
    <n v="50000"/>
    <n v="58520.2"/>
    <x v="0"/>
    <s v="US"/>
    <s v="USD"/>
    <n v="1374858000"/>
    <n v="1373408699"/>
    <b v="1"/>
    <x v="311"/>
    <b v="1"/>
    <s v="publishing/radio &amp; podcasts"/>
    <n v="118"/>
    <n v="92.16"/>
    <x v="3"/>
    <x v="23"/>
    <x v="1480"/>
    <d v="2013-07-26T17:00:00"/>
  </r>
  <r>
    <x v="1481"/>
    <x v="1481"/>
    <x v="1479"/>
    <n v="5000"/>
    <n v="105"/>
    <x v="2"/>
    <s v="CA"/>
    <s v="CAD"/>
    <n v="1383430145"/>
    <n v="1380838145"/>
    <b v="0"/>
    <x v="79"/>
    <b v="0"/>
    <s v="publishing/fiction"/>
    <n v="3"/>
    <n v="17.5"/>
    <x v="3"/>
    <x v="10"/>
    <x v="1481"/>
    <d v="2013-11-02T22:09:05"/>
  </r>
  <r>
    <x v="1482"/>
    <x v="1482"/>
    <x v="1480"/>
    <n v="5000"/>
    <n v="5"/>
    <x v="2"/>
    <s v="US"/>
    <s v="USD"/>
    <n v="1347004260"/>
    <n v="1345062936"/>
    <b v="0"/>
    <x v="29"/>
    <b v="0"/>
    <s v="publishing/fiction"/>
    <n v="1"/>
    <n v="5"/>
    <x v="3"/>
    <x v="10"/>
    <x v="1482"/>
    <d v="2012-09-07T07:51:00"/>
  </r>
  <r>
    <x v="1483"/>
    <x v="1483"/>
    <x v="1481"/>
    <n v="7000"/>
    <n v="50"/>
    <x v="2"/>
    <s v="US"/>
    <s v="USD"/>
    <n v="1469162275"/>
    <n v="1467002275"/>
    <b v="0"/>
    <x v="84"/>
    <b v="0"/>
    <s v="publishing/fiction"/>
    <n v="1"/>
    <n v="25"/>
    <x v="3"/>
    <x v="10"/>
    <x v="1483"/>
    <d v="2016-07-22T04:37:55"/>
  </r>
  <r>
    <x v="1484"/>
    <x v="1484"/>
    <x v="1482"/>
    <n v="2000"/>
    <n v="0"/>
    <x v="2"/>
    <s v="US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x v="1485"/>
    <x v="1485"/>
    <x v="1483"/>
    <n v="6700"/>
    <n v="150"/>
    <x v="2"/>
    <s v="US"/>
    <s v="USD"/>
    <n v="1434827173"/>
    <n v="1430939173"/>
    <b v="0"/>
    <x v="83"/>
    <b v="0"/>
    <s v="publishing/fiction"/>
    <n v="3"/>
    <n v="50"/>
    <x v="3"/>
    <x v="10"/>
    <x v="1485"/>
    <d v="2015-06-20T19:06:13"/>
  </r>
  <r>
    <x v="1486"/>
    <x v="1486"/>
    <x v="1484"/>
    <n v="20000"/>
    <n v="48"/>
    <x v="2"/>
    <s v="US"/>
    <s v="USD"/>
    <n v="1425009761"/>
    <n v="1422417761"/>
    <b v="0"/>
    <x v="83"/>
    <b v="0"/>
    <s v="publishing/fiction"/>
    <n v="1"/>
    <n v="16"/>
    <x v="3"/>
    <x v="10"/>
    <x v="1486"/>
    <d v="2015-02-27T04:02:41"/>
  </r>
  <r>
    <x v="1487"/>
    <x v="1487"/>
    <x v="1485"/>
    <n v="10000"/>
    <n v="0"/>
    <x v="2"/>
    <s v="US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x v="1488"/>
    <x v="1488"/>
    <x v="1486"/>
    <n v="15000"/>
    <n v="360"/>
    <x v="2"/>
    <s v="AU"/>
    <s v="AUD"/>
    <n v="1388928660"/>
    <n v="1386336660"/>
    <b v="0"/>
    <x v="79"/>
    <b v="0"/>
    <s v="publishing/fiction"/>
    <n v="3"/>
    <n v="60"/>
    <x v="3"/>
    <x v="10"/>
    <x v="1488"/>
    <d v="2014-01-05T13:31:00"/>
  </r>
  <r>
    <x v="1489"/>
    <x v="1489"/>
    <x v="1487"/>
    <n v="5000"/>
    <n v="0"/>
    <x v="2"/>
    <s v="US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x v="1490"/>
    <x v="1490"/>
    <x v="1488"/>
    <n v="2900"/>
    <n v="895"/>
    <x v="2"/>
    <s v="US"/>
    <s v="USD"/>
    <n v="1380720474"/>
    <n v="1378214874"/>
    <b v="0"/>
    <x v="10"/>
    <b v="0"/>
    <s v="publishing/fiction"/>
    <n v="31"/>
    <n v="47.11"/>
    <x v="3"/>
    <x v="10"/>
    <x v="1490"/>
    <d v="2013-10-02T13:27:54"/>
  </r>
  <r>
    <x v="1491"/>
    <x v="1491"/>
    <x v="1489"/>
    <n v="1200"/>
    <n v="100"/>
    <x v="2"/>
    <s v="US"/>
    <s v="USD"/>
    <n v="1424014680"/>
    <n v="1418922443"/>
    <b v="0"/>
    <x v="29"/>
    <b v="0"/>
    <s v="publishing/fiction"/>
    <n v="9"/>
    <n v="100"/>
    <x v="3"/>
    <x v="10"/>
    <x v="1491"/>
    <d v="2015-02-15T15:38:00"/>
  </r>
  <r>
    <x v="1492"/>
    <x v="1492"/>
    <x v="1490"/>
    <n v="4000"/>
    <n v="30"/>
    <x v="2"/>
    <s v="US"/>
    <s v="USD"/>
    <n v="1308431646"/>
    <n v="1305839646"/>
    <b v="0"/>
    <x v="84"/>
    <b v="0"/>
    <s v="publishing/fiction"/>
    <n v="1"/>
    <n v="15"/>
    <x v="3"/>
    <x v="10"/>
    <x v="1492"/>
    <d v="2011-06-18T21:14:06"/>
  </r>
  <r>
    <x v="1493"/>
    <x v="1493"/>
    <x v="1491"/>
    <n v="2400"/>
    <n v="0"/>
    <x v="2"/>
    <s v="US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x v="1494"/>
    <x v="1494"/>
    <x v="1492"/>
    <n v="5000"/>
    <n v="445"/>
    <x v="2"/>
    <s v="US"/>
    <s v="USD"/>
    <n v="1428075480"/>
    <n v="1425489613"/>
    <b v="0"/>
    <x v="202"/>
    <b v="0"/>
    <s v="publishing/fiction"/>
    <n v="9"/>
    <n v="40.450000000000003"/>
    <x v="3"/>
    <x v="10"/>
    <x v="1494"/>
    <d v="2015-04-03T15:38:00"/>
  </r>
  <r>
    <x v="1495"/>
    <x v="1495"/>
    <x v="1493"/>
    <n v="2000"/>
    <n v="0"/>
    <x v="2"/>
    <s v="US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x v="1496"/>
    <x v="1496"/>
    <x v="1494"/>
    <n v="1500"/>
    <n v="0"/>
    <x v="2"/>
    <s v="US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x v="1497"/>
    <x v="1497"/>
    <x v="1495"/>
    <n v="15000"/>
    <n v="1"/>
    <x v="2"/>
    <s v="US"/>
    <s v="USD"/>
    <n v="1375299780"/>
    <n v="1371655522"/>
    <b v="0"/>
    <x v="29"/>
    <b v="0"/>
    <s v="publishing/fiction"/>
    <n v="1"/>
    <n v="1"/>
    <x v="3"/>
    <x v="10"/>
    <x v="1497"/>
    <d v="2013-07-31T19:43:00"/>
  </r>
  <r>
    <x v="1498"/>
    <x v="1498"/>
    <x v="1496"/>
    <n v="3000"/>
    <n v="57"/>
    <x v="2"/>
    <s v="US"/>
    <s v="USD"/>
    <n v="1409787378"/>
    <n v="1405899378"/>
    <b v="0"/>
    <x v="83"/>
    <b v="0"/>
    <s v="publishing/fiction"/>
    <n v="2"/>
    <n v="19"/>
    <x v="3"/>
    <x v="10"/>
    <x v="1498"/>
    <d v="2014-09-03T23:36:18"/>
  </r>
  <r>
    <x v="1499"/>
    <x v="1499"/>
    <x v="1497"/>
    <n v="2000"/>
    <n v="5"/>
    <x v="2"/>
    <s v="US"/>
    <s v="USD"/>
    <n v="1470355833"/>
    <n v="1465171833"/>
    <b v="0"/>
    <x v="29"/>
    <b v="0"/>
    <s v="publishing/fiction"/>
    <n v="1"/>
    <n v="5"/>
    <x v="3"/>
    <x v="10"/>
    <x v="1499"/>
    <d v="2016-08-05T00:10:33"/>
  </r>
  <r>
    <x v="1500"/>
    <x v="1500"/>
    <x v="1498"/>
    <n v="2800"/>
    <n v="701"/>
    <x v="2"/>
    <s v="US"/>
    <s v="USD"/>
    <n v="1367444557"/>
    <n v="1364852557"/>
    <b v="0"/>
    <x v="41"/>
    <b v="0"/>
    <s v="publishing/fiction"/>
    <n v="26"/>
    <n v="46.73"/>
    <x v="3"/>
    <x v="10"/>
    <x v="1500"/>
    <d v="2013-05-01T21:42:37"/>
  </r>
  <r>
    <x v="1501"/>
    <x v="1501"/>
    <x v="1499"/>
    <n v="52000"/>
    <n v="86492"/>
    <x v="0"/>
    <s v="CA"/>
    <s v="CAD"/>
    <n v="1436364023"/>
    <n v="1433772023"/>
    <b v="1"/>
    <x v="312"/>
    <b v="1"/>
    <s v="photography/photobooks"/>
    <n v="167"/>
    <n v="97.73"/>
    <x v="8"/>
    <x v="20"/>
    <x v="1501"/>
    <d v="2015-07-08T14:00:23"/>
  </r>
  <r>
    <x v="1502"/>
    <x v="1502"/>
    <x v="1500"/>
    <n v="22000"/>
    <n v="22318"/>
    <x v="0"/>
    <s v="GB"/>
    <s v="GBP"/>
    <n v="1458943200"/>
    <n v="1456491680"/>
    <b v="1"/>
    <x v="313"/>
    <b v="1"/>
    <s v="photography/photobooks"/>
    <n v="102"/>
    <n v="67.84"/>
    <x v="8"/>
    <x v="20"/>
    <x v="1502"/>
    <d v="2016-03-25T22:00:00"/>
  </r>
  <r>
    <x v="1503"/>
    <x v="1503"/>
    <x v="1501"/>
    <n v="3750"/>
    <n v="4045.93"/>
    <x v="0"/>
    <s v="BE"/>
    <s v="EUR"/>
    <n v="1477210801"/>
    <n v="1472026801"/>
    <b v="1"/>
    <x v="26"/>
    <b v="1"/>
    <s v="photography/photobooks"/>
    <n v="108"/>
    <n v="56.98"/>
    <x v="8"/>
    <x v="20"/>
    <x v="1503"/>
    <d v="2016-10-23T08:20:01"/>
  </r>
  <r>
    <x v="1504"/>
    <x v="1504"/>
    <x v="1502"/>
    <n v="6500"/>
    <n v="18066"/>
    <x v="0"/>
    <s v="GB"/>
    <s v="GBP"/>
    <n v="1402389180"/>
    <n v="1399996024"/>
    <b v="1"/>
    <x v="314"/>
    <b v="1"/>
    <s v="photography/photobooks"/>
    <n v="278"/>
    <n v="67.16"/>
    <x v="8"/>
    <x v="20"/>
    <x v="1504"/>
    <d v="2014-06-10T08:33:00"/>
  </r>
  <r>
    <x v="1505"/>
    <x v="1505"/>
    <x v="1503"/>
    <n v="16000"/>
    <n v="16573"/>
    <x v="0"/>
    <s v="DE"/>
    <s v="EUR"/>
    <n v="1458676860"/>
    <n v="1455446303"/>
    <b v="1"/>
    <x v="315"/>
    <b v="1"/>
    <s v="photography/photobooks"/>
    <n v="104"/>
    <n v="48.04"/>
    <x v="8"/>
    <x v="20"/>
    <x v="1505"/>
    <d v="2016-03-22T20:01:00"/>
  </r>
  <r>
    <x v="1506"/>
    <x v="1506"/>
    <x v="1504"/>
    <n v="1500"/>
    <n v="1671"/>
    <x v="0"/>
    <s v="GB"/>
    <s v="GBP"/>
    <n v="1406227904"/>
    <n v="1403635904"/>
    <b v="1"/>
    <x v="68"/>
    <b v="1"/>
    <s v="photography/photobooks"/>
    <n v="112"/>
    <n v="38.86"/>
    <x v="8"/>
    <x v="20"/>
    <x v="1506"/>
    <d v="2014-07-24T18:51:44"/>
  </r>
  <r>
    <x v="1507"/>
    <x v="1507"/>
    <x v="1505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x v="20"/>
    <x v="1507"/>
    <d v="2010-05-15T08:10:00"/>
  </r>
  <r>
    <x v="1508"/>
    <x v="1508"/>
    <x v="1506"/>
    <n v="18500"/>
    <n v="20491"/>
    <x v="0"/>
    <s v="US"/>
    <s v="USD"/>
    <n v="1403880281"/>
    <n v="1401201881"/>
    <b v="1"/>
    <x v="263"/>
    <b v="1"/>
    <s v="photography/photobooks"/>
    <n v="111"/>
    <n v="97.11"/>
    <x v="8"/>
    <x v="20"/>
    <x v="1508"/>
    <d v="2014-06-27T14:44:41"/>
  </r>
  <r>
    <x v="1509"/>
    <x v="1509"/>
    <x v="1507"/>
    <n v="17500"/>
    <n v="21637.22"/>
    <x v="0"/>
    <s v="DE"/>
    <s v="EUR"/>
    <n v="1487113140"/>
    <n v="1484570885"/>
    <b v="1"/>
    <x v="193"/>
    <b v="1"/>
    <s v="photography/photobooks"/>
    <n v="124"/>
    <n v="110.39"/>
    <x v="8"/>
    <x v="20"/>
    <x v="1509"/>
    <d v="2017-02-14T22:59:00"/>
  </r>
  <r>
    <x v="1510"/>
    <x v="1510"/>
    <x v="1508"/>
    <n v="16000"/>
    <n v="16165.6"/>
    <x v="0"/>
    <s v="GB"/>
    <s v="GBP"/>
    <n v="1405761278"/>
    <n v="1403169278"/>
    <b v="1"/>
    <x v="316"/>
    <b v="1"/>
    <s v="photography/photobooks"/>
    <n v="102"/>
    <n v="39.92"/>
    <x v="8"/>
    <x v="20"/>
    <x v="1510"/>
    <d v="2014-07-19T09:14:38"/>
  </r>
  <r>
    <x v="1511"/>
    <x v="1511"/>
    <x v="1509"/>
    <n v="14000"/>
    <n v="15651"/>
    <x v="0"/>
    <s v="US"/>
    <s v="USD"/>
    <n v="1447858804"/>
    <n v="1445263204"/>
    <b v="1"/>
    <x v="190"/>
    <b v="1"/>
    <s v="photography/photobooks"/>
    <n v="112"/>
    <n v="75.98"/>
    <x v="8"/>
    <x v="20"/>
    <x v="1511"/>
    <d v="2015-11-18T15:00:04"/>
  </r>
  <r>
    <x v="1512"/>
    <x v="1512"/>
    <x v="1510"/>
    <n v="3500"/>
    <n v="19557"/>
    <x v="0"/>
    <s v="US"/>
    <s v="USD"/>
    <n v="1486311939"/>
    <n v="1483719939"/>
    <b v="1"/>
    <x v="317"/>
    <b v="1"/>
    <s v="photography/photobooks"/>
    <n v="559"/>
    <n v="58.38"/>
    <x v="8"/>
    <x v="20"/>
    <x v="1512"/>
    <d v="2017-02-05T16:25:39"/>
  </r>
  <r>
    <x v="1513"/>
    <x v="1513"/>
    <x v="1511"/>
    <n v="8000"/>
    <n v="12001.5"/>
    <x v="0"/>
    <s v="GB"/>
    <s v="GBP"/>
    <n v="1405523866"/>
    <n v="1402931866"/>
    <b v="1"/>
    <x v="224"/>
    <b v="1"/>
    <s v="photography/photobooks"/>
    <n v="151"/>
    <n v="55.82"/>
    <x v="8"/>
    <x v="20"/>
    <x v="1513"/>
    <d v="2014-07-16T15:17:46"/>
  </r>
  <r>
    <x v="1514"/>
    <x v="1514"/>
    <x v="1512"/>
    <n v="25000"/>
    <n v="26619"/>
    <x v="0"/>
    <s v="US"/>
    <s v="USD"/>
    <n v="1443363640"/>
    <n v="1439907640"/>
    <b v="1"/>
    <x v="282"/>
    <b v="1"/>
    <s v="photography/photobooks"/>
    <n v="107"/>
    <n v="151.24"/>
    <x v="8"/>
    <x v="20"/>
    <x v="1514"/>
    <d v="2015-09-27T14:20:40"/>
  </r>
  <r>
    <x v="1515"/>
    <x v="1515"/>
    <x v="1513"/>
    <n v="300000"/>
    <n v="471567"/>
    <x v="0"/>
    <s v="NO"/>
    <s v="NOK"/>
    <n v="1458104697"/>
    <n v="1455516297"/>
    <b v="1"/>
    <x v="160"/>
    <b v="1"/>
    <s v="photography/photobooks"/>
    <n v="158"/>
    <n v="849.67"/>
    <x v="8"/>
    <x v="20"/>
    <x v="1515"/>
    <d v="2016-03-16T05:04:57"/>
  </r>
  <r>
    <x v="1516"/>
    <x v="1516"/>
    <x v="1514"/>
    <n v="17000"/>
    <n v="18472"/>
    <x v="0"/>
    <s v="US"/>
    <s v="USD"/>
    <n v="1475762400"/>
    <n v="1473160292"/>
    <b v="1"/>
    <x v="318"/>
    <b v="1"/>
    <s v="photography/photobooks"/>
    <n v="109"/>
    <n v="159.24"/>
    <x v="8"/>
    <x v="20"/>
    <x v="1516"/>
    <d v="2016-10-06T14:00:00"/>
  </r>
  <r>
    <x v="1517"/>
    <x v="1517"/>
    <x v="1515"/>
    <n v="15000"/>
    <n v="24297"/>
    <x v="0"/>
    <s v="US"/>
    <s v="USD"/>
    <n v="1417845600"/>
    <n v="1415194553"/>
    <b v="1"/>
    <x v="319"/>
    <b v="1"/>
    <s v="photography/photobooks"/>
    <n v="162"/>
    <n v="39.51"/>
    <x v="8"/>
    <x v="20"/>
    <x v="1517"/>
    <d v="2014-12-06T06:00:00"/>
  </r>
  <r>
    <x v="1518"/>
    <x v="1518"/>
    <x v="1516"/>
    <n v="15000"/>
    <n v="30805"/>
    <x v="0"/>
    <s v="US"/>
    <s v="USD"/>
    <n v="1401565252"/>
    <n v="1398973252"/>
    <b v="1"/>
    <x v="163"/>
    <b v="1"/>
    <s v="photography/photobooks"/>
    <n v="206"/>
    <n v="130.53"/>
    <x v="8"/>
    <x v="20"/>
    <x v="1518"/>
    <d v="2014-05-31T19:40:52"/>
  </r>
  <r>
    <x v="1519"/>
    <x v="1519"/>
    <x v="1517"/>
    <n v="9000"/>
    <n v="9302.75"/>
    <x v="0"/>
    <s v="US"/>
    <s v="USD"/>
    <n v="1403301540"/>
    <n v="1400867283"/>
    <b v="1"/>
    <x v="108"/>
    <b v="1"/>
    <s v="photography/photobooks"/>
    <n v="104"/>
    <n v="64.16"/>
    <x v="8"/>
    <x v="20"/>
    <x v="1519"/>
    <d v="2014-06-20T21:59:00"/>
  </r>
  <r>
    <x v="1520"/>
    <x v="1520"/>
    <x v="1518"/>
    <n v="18000"/>
    <n v="18625"/>
    <x v="0"/>
    <s v="US"/>
    <s v="USD"/>
    <n v="1418961600"/>
    <n v="1415824513"/>
    <b v="1"/>
    <x v="157"/>
    <b v="1"/>
    <s v="photography/photobooks"/>
    <n v="104"/>
    <n v="111.53"/>
    <x v="8"/>
    <x v="20"/>
    <x v="1520"/>
    <d v="2014-12-19T04:00:00"/>
  </r>
  <r>
    <x v="1521"/>
    <x v="1521"/>
    <x v="1519"/>
    <n v="37500"/>
    <n v="40055"/>
    <x v="0"/>
    <s v="US"/>
    <s v="USD"/>
    <n v="1465272091"/>
    <n v="1462248091"/>
    <b v="1"/>
    <x v="97"/>
    <b v="1"/>
    <s v="photography/photobooks"/>
    <n v="107"/>
    <n v="170.45"/>
    <x v="8"/>
    <x v="20"/>
    <x v="1521"/>
    <d v="2016-06-07T04:01:31"/>
  </r>
  <r>
    <x v="1522"/>
    <x v="1522"/>
    <x v="1520"/>
    <n v="43500"/>
    <n v="60450.1"/>
    <x v="0"/>
    <s v="US"/>
    <s v="USD"/>
    <n v="1413575739"/>
    <n v="1410983739"/>
    <b v="1"/>
    <x v="320"/>
    <b v="1"/>
    <s v="photography/photobooks"/>
    <n v="139"/>
    <n v="133.74"/>
    <x v="8"/>
    <x v="20"/>
    <x v="1522"/>
    <d v="2014-10-17T19:55:39"/>
  </r>
  <r>
    <x v="1523"/>
    <x v="1523"/>
    <x v="1521"/>
    <n v="18500"/>
    <n v="23096"/>
    <x v="0"/>
    <s v="US"/>
    <s v="USD"/>
    <n v="1419292800"/>
    <n v="1416592916"/>
    <b v="1"/>
    <x v="198"/>
    <b v="1"/>
    <s v="photography/photobooks"/>
    <n v="125"/>
    <n v="95.83"/>
    <x v="8"/>
    <x v="20"/>
    <x v="1523"/>
    <d v="2014-12-23T00:00:00"/>
  </r>
  <r>
    <x v="1524"/>
    <x v="1524"/>
    <x v="1522"/>
    <n v="3000"/>
    <n v="6210"/>
    <x v="0"/>
    <s v="SE"/>
    <s v="SEK"/>
    <n v="1487592090"/>
    <n v="1485000090"/>
    <b v="1"/>
    <x v="33"/>
    <b v="1"/>
    <s v="photography/photobooks"/>
    <n v="207"/>
    <n v="221.79"/>
    <x v="8"/>
    <x v="20"/>
    <x v="1524"/>
    <d v="2017-02-20T12:01:30"/>
  </r>
  <r>
    <x v="1525"/>
    <x v="1525"/>
    <x v="1523"/>
    <n v="2600"/>
    <n v="4524.1499999999996"/>
    <x v="0"/>
    <s v="US"/>
    <s v="USD"/>
    <n v="1471539138"/>
    <n v="1468947138"/>
    <b v="1"/>
    <x v="205"/>
    <b v="1"/>
    <s v="photography/photobooks"/>
    <n v="175"/>
    <n v="32.32"/>
    <x v="8"/>
    <x v="20"/>
    <x v="1525"/>
    <d v="2016-08-18T16:52:18"/>
  </r>
  <r>
    <x v="1526"/>
    <x v="1526"/>
    <x v="1524"/>
    <n v="23000"/>
    <n v="27675"/>
    <x v="0"/>
    <s v="US"/>
    <s v="USD"/>
    <n v="1453185447"/>
    <n v="1448951847"/>
    <b v="1"/>
    <x v="321"/>
    <b v="1"/>
    <s v="photography/photobooks"/>
    <n v="121"/>
    <n v="98.84"/>
    <x v="8"/>
    <x v="20"/>
    <x v="1526"/>
    <d v="2016-01-19T06:37:27"/>
  </r>
  <r>
    <x v="1527"/>
    <x v="1527"/>
    <x v="1525"/>
    <n v="3500"/>
    <n v="3865.55"/>
    <x v="0"/>
    <s v="US"/>
    <s v="USD"/>
    <n v="1489497886"/>
    <n v="1487082286"/>
    <b v="1"/>
    <x v="16"/>
    <b v="1"/>
    <s v="photography/photobooks"/>
    <n v="111"/>
    <n v="55.22"/>
    <x v="8"/>
    <x v="20"/>
    <x v="1527"/>
    <d v="2017-03-14T13:24:46"/>
  </r>
  <r>
    <x v="1528"/>
    <x v="1528"/>
    <x v="1526"/>
    <n v="3000"/>
    <n v="8447"/>
    <x v="0"/>
    <s v="US"/>
    <s v="USD"/>
    <n v="1485907200"/>
    <n v="1483292122"/>
    <b v="1"/>
    <x v="322"/>
    <b v="1"/>
    <s v="photography/photobooks"/>
    <n v="282"/>
    <n v="52.79"/>
    <x v="8"/>
    <x v="20"/>
    <x v="1528"/>
    <d v="2017-02-01T00:00:00"/>
  </r>
  <r>
    <x v="1529"/>
    <x v="1529"/>
    <x v="1527"/>
    <n v="19000"/>
    <n v="19129"/>
    <x v="0"/>
    <s v="US"/>
    <s v="USD"/>
    <n v="1426773920"/>
    <n v="1424185520"/>
    <b v="1"/>
    <x v="261"/>
    <b v="1"/>
    <s v="photography/photobooks"/>
    <n v="101"/>
    <n v="135.66999999999999"/>
    <x v="8"/>
    <x v="20"/>
    <x v="1529"/>
    <d v="2015-03-19T14:05:20"/>
  </r>
  <r>
    <x v="1530"/>
    <x v="1530"/>
    <x v="1528"/>
    <n v="35000"/>
    <n v="47189"/>
    <x v="0"/>
    <s v="US"/>
    <s v="USD"/>
    <n v="1445624695"/>
    <n v="1443464695"/>
    <b v="1"/>
    <x v="323"/>
    <b v="1"/>
    <s v="photography/photobooks"/>
    <n v="135"/>
    <n v="53.99"/>
    <x v="8"/>
    <x v="20"/>
    <x v="1530"/>
    <d v="2015-10-23T18:24:55"/>
  </r>
  <r>
    <x v="1531"/>
    <x v="1531"/>
    <x v="1529"/>
    <n v="2350"/>
    <n v="4135"/>
    <x v="0"/>
    <s v="US"/>
    <s v="USD"/>
    <n v="1417402800"/>
    <n v="1414610126"/>
    <b v="1"/>
    <x v="196"/>
    <b v="1"/>
    <s v="photography/photobooks"/>
    <n v="176"/>
    <n v="56.64"/>
    <x v="8"/>
    <x v="20"/>
    <x v="1531"/>
    <d v="2014-12-01T03:00:00"/>
  </r>
  <r>
    <x v="1532"/>
    <x v="1532"/>
    <x v="1530"/>
    <n v="5000"/>
    <n v="24201"/>
    <x v="0"/>
    <s v="AU"/>
    <s v="AUD"/>
    <n v="1455548400"/>
    <n v="1453461865"/>
    <b v="1"/>
    <x v="324"/>
    <b v="1"/>
    <s v="photography/photobooks"/>
    <n v="485"/>
    <n v="82.32"/>
    <x v="8"/>
    <x v="20"/>
    <x v="1532"/>
    <d v="2016-02-15T15:00:00"/>
  </r>
  <r>
    <x v="1533"/>
    <x v="1533"/>
    <x v="1531"/>
    <n v="45000"/>
    <n v="65313"/>
    <x v="0"/>
    <s v="US"/>
    <s v="USD"/>
    <n v="1462161540"/>
    <n v="1457913777"/>
    <b v="1"/>
    <x v="325"/>
    <b v="1"/>
    <s v="photography/photobooks"/>
    <n v="146"/>
    <n v="88.26"/>
    <x v="8"/>
    <x v="20"/>
    <x v="1533"/>
    <d v="2016-05-02T03:59:00"/>
  </r>
  <r>
    <x v="1534"/>
    <x v="1534"/>
    <x v="1532"/>
    <n v="7500"/>
    <n v="31330"/>
    <x v="0"/>
    <s v="US"/>
    <s v="USD"/>
    <n v="1441383062"/>
    <n v="1438791062"/>
    <b v="1"/>
    <x v="232"/>
    <b v="1"/>
    <s v="photography/photobooks"/>
    <n v="418"/>
    <n v="84.91"/>
    <x v="8"/>
    <x v="20"/>
    <x v="1534"/>
    <d v="2015-09-04T16:11:02"/>
  </r>
  <r>
    <x v="1535"/>
    <x v="1535"/>
    <x v="1533"/>
    <n v="4000"/>
    <n v="5297"/>
    <x v="0"/>
    <s v="US"/>
    <s v="USD"/>
    <n v="1464040800"/>
    <n v="1461527631"/>
    <b v="1"/>
    <x v="238"/>
    <b v="1"/>
    <s v="photography/photobooks"/>
    <n v="133"/>
    <n v="48.15"/>
    <x v="8"/>
    <x v="20"/>
    <x v="1535"/>
    <d v="2016-05-23T22:00:00"/>
  </r>
  <r>
    <x v="1536"/>
    <x v="1536"/>
    <x v="1534"/>
    <n v="12000"/>
    <n v="30037.01"/>
    <x v="0"/>
    <s v="US"/>
    <s v="USD"/>
    <n v="1440702910"/>
    <n v="1438110910"/>
    <b v="1"/>
    <x v="326"/>
    <b v="1"/>
    <s v="photography/photobooks"/>
    <n v="251"/>
    <n v="66.02"/>
    <x v="8"/>
    <x v="20"/>
    <x v="1536"/>
    <d v="2015-08-27T19:15:10"/>
  </r>
  <r>
    <x v="1537"/>
    <x v="1537"/>
    <x v="1535"/>
    <n v="12000"/>
    <n v="21588"/>
    <x v="0"/>
    <s v="DE"/>
    <s v="EUR"/>
    <n v="1470506400"/>
    <n v="1467358427"/>
    <b v="1"/>
    <x v="291"/>
    <b v="1"/>
    <s v="photography/photobooks"/>
    <n v="180"/>
    <n v="96.38"/>
    <x v="8"/>
    <x v="20"/>
    <x v="1537"/>
    <d v="2016-08-06T18:00:00"/>
  </r>
  <r>
    <x v="1538"/>
    <x v="1538"/>
    <x v="1536"/>
    <n v="7000"/>
    <n v="7184"/>
    <x v="0"/>
    <s v="US"/>
    <s v="USD"/>
    <n v="1421952370"/>
    <n v="1418064370"/>
    <b v="1"/>
    <x v="67"/>
    <b v="1"/>
    <s v="photography/photobooks"/>
    <n v="103"/>
    <n v="156.16999999999999"/>
    <x v="8"/>
    <x v="20"/>
    <x v="1538"/>
    <d v="2015-01-22T18:46:10"/>
  </r>
  <r>
    <x v="1539"/>
    <x v="1539"/>
    <x v="1537"/>
    <n v="20000"/>
    <n v="27197.22"/>
    <x v="0"/>
    <s v="US"/>
    <s v="USD"/>
    <n v="1483481019"/>
    <n v="1480629819"/>
    <b v="0"/>
    <x v="4"/>
    <b v="1"/>
    <s v="photography/photobooks"/>
    <n v="136"/>
    <n v="95.76"/>
    <x v="8"/>
    <x v="20"/>
    <x v="1539"/>
    <d v="2017-01-03T22:03:39"/>
  </r>
  <r>
    <x v="1540"/>
    <x v="1540"/>
    <x v="1538"/>
    <n v="15000"/>
    <n v="17680"/>
    <x v="0"/>
    <s v="US"/>
    <s v="USD"/>
    <n v="1416964500"/>
    <n v="1414368616"/>
    <b v="1"/>
    <x v="15"/>
    <b v="1"/>
    <s v="photography/photobooks"/>
    <n v="118"/>
    <n v="180.41"/>
    <x v="8"/>
    <x v="20"/>
    <x v="1540"/>
    <d v="2014-11-26T01:15:00"/>
  </r>
  <r>
    <x v="1541"/>
    <x v="1541"/>
    <x v="1539"/>
    <n v="18000"/>
    <n v="6"/>
    <x v="2"/>
    <s v="US"/>
    <s v="USD"/>
    <n v="1420045538"/>
    <n v="1417453538"/>
    <b v="0"/>
    <x v="84"/>
    <b v="0"/>
    <s v="photography/nature"/>
    <n v="1"/>
    <n v="3"/>
    <x v="8"/>
    <x v="24"/>
    <x v="1541"/>
    <d v="2014-12-31T17:05:38"/>
  </r>
  <r>
    <x v="1542"/>
    <x v="1542"/>
    <x v="1540"/>
    <n v="500"/>
    <n v="20"/>
    <x v="2"/>
    <s v="CA"/>
    <s v="CAD"/>
    <n v="1435708500"/>
    <n v="1434412500"/>
    <b v="0"/>
    <x v="29"/>
    <b v="0"/>
    <s v="photography/nature"/>
    <n v="4"/>
    <n v="20"/>
    <x v="8"/>
    <x v="24"/>
    <x v="1542"/>
    <d v="2015-06-30T23:55:00"/>
  </r>
  <r>
    <x v="1543"/>
    <x v="1543"/>
    <x v="1541"/>
    <n v="2250"/>
    <n v="10"/>
    <x v="2"/>
    <s v="US"/>
    <s v="USD"/>
    <n v="1416662034"/>
    <n v="1414066434"/>
    <b v="0"/>
    <x v="29"/>
    <b v="0"/>
    <s v="photography/nature"/>
    <n v="1"/>
    <n v="10"/>
    <x v="8"/>
    <x v="24"/>
    <x v="1543"/>
    <d v="2014-11-22T13:13:54"/>
  </r>
  <r>
    <x v="1544"/>
    <x v="1544"/>
    <x v="1542"/>
    <n v="1000"/>
    <n v="0"/>
    <x v="2"/>
    <s v="US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x v="1545"/>
    <x v="1545"/>
    <x v="1543"/>
    <n v="3000"/>
    <n v="1"/>
    <x v="2"/>
    <s v="US"/>
    <s v="USD"/>
    <n v="1425330960"/>
    <n v="1422393234"/>
    <b v="0"/>
    <x v="29"/>
    <b v="0"/>
    <s v="photography/nature"/>
    <n v="1"/>
    <n v="1"/>
    <x v="8"/>
    <x v="24"/>
    <x v="1545"/>
    <d v="2015-03-02T21:16:00"/>
  </r>
  <r>
    <x v="1546"/>
    <x v="1546"/>
    <x v="1544"/>
    <n v="1000"/>
    <n v="289"/>
    <x v="2"/>
    <s v="GB"/>
    <s v="GBP"/>
    <n v="1410930399"/>
    <n v="1405746399"/>
    <b v="0"/>
    <x v="202"/>
    <b v="0"/>
    <s v="photography/nature"/>
    <n v="29"/>
    <n v="26.27"/>
    <x v="8"/>
    <x v="24"/>
    <x v="1546"/>
    <d v="2014-09-17T05:06:39"/>
  </r>
  <r>
    <x v="1547"/>
    <x v="1547"/>
    <x v="1545"/>
    <n v="20"/>
    <n v="0"/>
    <x v="2"/>
    <s v="US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x v="1548"/>
    <x v="1548"/>
    <x v="1546"/>
    <n v="700"/>
    <n v="60"/>
    <x v="2"/>
    <s v="US"/>
    <s v="USD"/>
    <n v="1447020620"/>
    <n v="1444425020"/>
    <b v="0"/>
    <x v="29"/>
    <b v="0"/>
    <s v="photography/nature"/>
    <n v="9"/>
    <n v="60"/>
    <x v="8"/>
    <x v="24"/>
    <x v="1548"/>
    <d v="2015-11-08T22:10:20"/>
  </r>
  <r>
    <x v="1549"/>
    <x v="1549"/>
    <x v="1547"/>
    <n v="500"/>
    <n v="170"/>
    <x v="2"/>
    <s v="US"/>
    <s v="USD"/>
    <n v="1446524159"/>
    <n v="1443928559"/>
    <b v="0"/>
    <x v="79"/>
    <b v="0"/>
    <s v="photography/nature"/>
    <n v="34"/>
    <n v="28.33"/>
    <x v="8"/>
    <x v="24"/>
    <x v="1549"/>
    <d v="2015-11-03T04:15:59"/>
  </r>
  <r>
    <x v="1550"/>
    <x v="1550"/>
    <x v="1548"/>
    <n v="750"/>
    <n v="101"/>
    <x v="2"/>
    <s v="GB"/>
    <s v="GBP"/>
    <n v="1463050034"/>
    <n v="1460458034"/>
    <b v="0"/>
    <x v="63"/>
    <b v="0"/>
    <s v="photography/nature"/>
    <n v="14"/>
    <n v="14.43"/>
    <x v="8"/>
    <x v="24"/>
    <x v="1550"/>
    <d v="2016-05-12T10:47:14"/>
  </r>
  <r>
    <x v="1551"/>
    <x v="1551"/>
    <x v="1549"/>
    <n v="3500"/>
    <n v="0"/>
    <x v="2"/>
    <s v="US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x v="1552"/>
    <x v="1552"/>
    <x v="1550"/>
    <n v="4300"/>
    <n v="2115"/>
    <x v="2"/>
    <s v="US"/>
    <s v="USD"/>
    <n v="1412135940"/>
    <n v="1410366708"/>
    <b v="0"/>
    <x v="38"/>
    <b v="0"/>
    <s v="photography/nature"/>
    <n v="50"/>
    <n v="132.19"/>
    <x v="8"/>
    <x v="24"/>
    <x v="1552"/>
    <d v="2014-10-01T03:59:00"/>
  </r>
  <r>
    <x v="1553"/>
    <x v="1553"/>
    <x v="1551"/>
    <n v="6000"/>
    <n v="0"/>
    <x v="2"/>
    <s v="US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x v="1554"/>
    <x v="1554"/>
    <x v="1552"/>
    <n v="20000"/>
    <n v="0"/>
    <x v="2"/>
    <s v="AU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x v="1555"/>
    <x v="1555"/>
    <x v="1553"/>
    <n v="750"/>
    <n v="0"/>
    <x v="2"/>
    <s v="US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x v="1556"/>
    <x v="1556"/>
    <x v="1554"/>
    <n v="1500"/>
    <n v="677"/>
    <x v="2"/>
    <s v="CA"/>
    <s v="CAD"/>
    <n v="1467603624"/>
    <n v="1465011624"/>
    <b v="0"/>
    <x v="8"/>
    <b v="0"/>
    <s v="photography/nature"/>
    <n v="46"/>
    <n v="56.42"/>
    <x v="8"/>
    <x v="24"/>
    <x v="1556"/>
    <d v="2016-07-04T03:40:24"/>
  </r>
  <r>
    <x v="1557"/>
    <x v="1557"/>
    <x v="1555"/>
    <n v="2500"/>
    <n v="100"/>
    <x v="2"/>
    <s v="US"/>
    <s v="USD"/>
    <n v="1411227633"/>
    <n v="1408549233"/>
    <b v="0"/>
    <x v="29"/>
    <b v="0"/>
    <s v="photography/nature"/>
    <n v="4"/>
    <n v="100"/>
    <x v="8"/>
    <x v="24"/>
    <x v="1557"/>
    <d v="2014-09-20T15:40:33"/>
  </r>
  <r>
    <x v="1558"/>
    <x v="1558"/>
    <x v="1556"/>
    <n v="750"/>
    <n v="35"/>
    <x v="2"/>
    <s v="GB"/>
    <s v="GBP"/>
    <n v="1440763920"/>
    <n v="1435656759"/>
    <b v="0"/>
    <x v="83"/>
    <b v="0"/>
    <s v="photography/nature"/>
    <n v="5"/>
    <n v="11.67"/>
    <x v="8"/>
    <x v="24"/>
    <x v="1558"/>
    <d v="2015-08-28T12:12:00"/>
  </r>
  <r>
    <x v="1559"/>
    <x v="1559"/>
    <x v="1557"/>
    <n v="15000"/>
    <n v="50"/>
    <x v="2"/>
    <s v="US"/>
    <s v="USD"/>
    <n v="1430270199"/>
    <n v="1428974199"/>
    <b v="0"/>
    <x v="29"/>
    <b v="0"/>
    <s v="photography/nature"/>
    <n v="1"/>
    <n v="50"/>
    <x v="8"/>
    <x v="24"/>
    <x v="1559"/>
    <d v="2015-04-29T01:16:39"/>
  </r>
  <r>
    <x v="1560"/>
    <x v="1560"/>
    <x v="1558"/>
    <n v="2500"/>
    <n v="94"/>
    <x v="2"/>
    <s v="US"/>
    <s v="USD"/>
    <n v="1415842193"/>
    <n v="1414110593"/>
    <b v="0"/>
    <x v="80"/>
    <b v="0"/>
    <s v="photography/nature"/>
    <n v="4"/>
    <n v="23.5"/>
    <x v="8"/>
    <x v="24"/>
    <x v="1560"/>
    <d v="2014-11-13T01:29:53"/>
  </r>
  <r>
    <x v="1561"/>
    <x v="1561"/>
    <x v="1559"/>
    <n v="10000"/>
    <n v="67"/>
    <x v="1"/>
    <s v="US"/>
    <s v="USD"/>
    <n v="1383789603"/>
    <n v="1381194003"/>
    <b v="0"/>
    <x v="29"/>
    <b v="0"/>
    <s v="publishing/art books"/>
    <n v="1"/>
    <n v="67"/>
    <x v="3"/>
    <x v="25"/>
    <x v="1561"/>
    <d v="2013-11-07T02:00:03"/>
  </r>
  <r>
    <x v="1562"/>
    <x v="1562"/>
    <x v="1560"/>
    <n v="4000"/>
    <n v="0"/>
    <x v="1"/>
    <s v="US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x v="1563"/>
    <x v="1563"/>
    <x v="1561"/>
    <n v="6000"/>
    <n v="85"/>
    <x v="1"/>
    <s v="GB"/>
    <s v="GBP"/>
    <n v="1394815751"/>
    <n v="1389635351"/>
    <b v="0"/>
    <x v="84"/>
    <b v="0"/>
    <s v="publishing/art books"/>
    <n v="2"/>
    <n v="42.5"/>
    <x v="3"/>
    <x v="25"/>
    <x v="1563"/>
    <d v="2014-03-14T16:49:11"/>
  </r>
  <r>
    <x v="1564"/>
    <x v="1564"/>
    <x v="1562"/>
    <n v="10000"/>
    <n v="10"/>
    <x v="1"/>
    <s v="US"/>
    <s v="USD"/>
    <n v="1432843500"/>
    <n v="1430124509"/>
    <b v="0"/>
    <x v="29"/>
    <b v="0"/>
    <s v="publishing/art books"/>
    <n v="1"/>
    <n v="10"/>
    <x v="3"/>
    <x v="25"/>
    <x v="1564"/>
    <d v="2015-05-28T20:05:00"/>
  </r>
  <r>
    <x v="1565"/>
    <x v="1565"/>
    <x v="1563"/>
    <n v="4000"/>
    <n v="100"/>
    <x v="1"/>
    <s v="US"/>
    <s v="USD"/>
    <n v="1307554261"/>
    <n v="1304962261"/>
    <b v="0"/>
    <x v="29"/>
    <b v="0"/>
    <s v="publishing/art books"/>
    <n v="3"/>
    <n v="100"/>
    <x v="3"/>
    <x v="25"/>
    <x v="1565"/>
    <d v="2011-06-08T17:31:01"/>
  </r>
  <r>
    <x v="1566"/>
    <x v="1566"/>
    <x v="1564"/>
    <n v="30000"/>
    <n v="6375"/>
    <x v="1"/>
    <s v="US"/>
    <s v="USD"/>
    <n v="1469656800"/>
    <n v="1467151204"/>
    <b v="0"/>
    <x v="211"/>
    <b v="0"/>
    <s v="publishing/art books"/>
    <n v="22"/>
    <n v="108.05"/>
    <x v="3"/>
    <x v="25"/>
    <x v="1566"/>
    <d v="2016-07-27T22:00:00"/>
  </r>
  <r>
    <x v="1567"/>
    <x v="1567"/>
    <x v="1565"/>
    <n v="8500"/>
    <n v="350"/>
    <x v="1"/>
    <s v="US"/>
    <s v="USD"/>
    <n v="1392595200"/>
    <n v="1391293745"/>
    <b v="0"/>
    <x v="62"/>
    <b v="0"/>
    <s v="publishing/art books"/>
    <n v="5"/>
    <n v="26.92"/>
    <x v="3"/>
    <x v="25"/>
    <x v="1567"/>
    <d v="2014-02-17T00:00:00"/>
  </r>
  <r>
    <x v="1568"/>
    <x v="1568"/>
    <x v="1566"/>
    <n v="25000"/>
    <n v="3410"/>
    <x v="1"/>
    <s v="US"/>
    <s v="USD"/>
    <n v="1419384585"/>
    <n v="1416360585"/>
    <b v="0"/>
    <x v="19"/>
    <b v="0"/>
    <s v="publishing/art books"/>
    <n v="14"/>
    <n v="155"/>
    <x v="3"/>
    <x v="25"/>
    <x v="1568"/>
    <d v="2014-12-24T01:29:45"/>
  </r>
  <r>
    <x v="1569"/>
    <x v="1569"/>
    <x v="1567"/>
    <n v="30000"/>
    <n v="0"/>
    <x v="1"/>
    <s v="US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x v="1570"/>
    <x v="1570"/>
    <x v="1568"/>
    <n v="6000"/>
    <n v="2484"/>
    <x v="1"/>
    <s v="US"/>
    <s v="USD"/>
    <n v="1460140282"/>
    <n v="1457551882"/>
    <b v="0"/>
    <x v="47"/>
    <b v="0"/>
    <s v="publishing/art books"/>
    <n v="42"/>
    <n v="47.77"/>
    <x v="3"/>
    <x v="25"/>
    <x v="1570"/>
    <d v="2016-04-08T18:31:22"/>
  </r>
  <r>
    <x v="1571"/>
    <x v="1571"/>
    <x v="1569"/>
    <n v="12100"/>
    <n v="80"/>
    <x v="1"/>
    <s v="GB"/>
    <s v="GBP"/>
    <n v="1434738483"/>
    <n v="1432146483"/>
    <b v="0"/>
    <x v="80"/>
    <b v="0"/>
    <s v="publishing/art books"/>
    <n v="1"/>
    <n v="20"/>
    <x v="3"/>
    <x v="25"/>
    <x v="1571"/>
    <d v="2015-06-19T18:28:03"/>
  </r>
  <r>
    <x v="1572"/>
    <x v="1572"/>
    <x v="1570"/>
    <n v="2500"/>
    <n v="125"/>
    <x v="1"/>
    <s v="GB"/>
    <s v="GBP"/>
    <n v="1456703940"/>
    <n v="1454546859"/>
    <b v="0"/>
    <x v="83"/>
    <b v="0"/>
    <s v="publishing/art books"/>
    <n v="5"/>
    <n v="41.67"/>
    <x v="3"/>
    <x v="25"/>
    <x v="1572"/>
    <d v="2016-02-28T23:59:00"/>
  </r>
  <r>
    <x v="1573"/>
    <x v="1573"/>
    <x v="1571"/>
    <n v="9000"/>
    <n v="223"/>
    <x v="1"/>
    <s v="CA"/>
    <s v="CAD"/>
    <n v="1491019140"/>
    <n v="1487548802"/>
    <b v="0"/>
    <x v="83"/>
    <b v="0"/>
    <s v="publishing/art books"/>
    <n v="3"/>
    <n v="74.33"/>
    <x v="3"/>
    <x v="25"/>
    <x v="1573"/>
    <d v="2017-04-01T03:59:00"/>
  </r>
  <r>
    <x v="1574"/>
    <x v="1574"/>
    <x v="1572"/>
    <n v="10000"/>
    <n v="506"/>
    <x v="1"/>
    <s v="US"/>
    <s v="USD"/>
    <n v="1424211329"/>
    <n v="1421187329"/>
    <b v="0"/>
    <x v="79"/>
    <b v="0"/>
    <s v="publishing/art books"/>
    <n v="6"/>
    <n v="84.33"/>
    <x v="3"/>
    <x v="25"/>
    <x v="1574"/>
    <d v="2015-02-17T22:15:29"/>
  </r>
  <r>
    <x v="1575"/>
    <x v="1575"/>
    <x v="1573"/>
    <n v="10000"/>
    <n v="2291"/>
    <x v="1"/>
    <s v="US"/>
    <s v="USD"/>
    <n v="1404909296"/>
    <n v="1402317296"/>
    <b v="0"/>
    <x v="2"/>
    <b v="0"/>
    <s v="publishing/art books"/>
    <n v="23"/>
    <n v="65.459999999999994"/>
    <x v="3"/>
    <x v="25"/>
    <x v="1575"/>
    <d v="2014-07-09T12:34:56"/>
  </r>
  <r>
    <x v="1576"/>
    <x v="1576"/>
    <x v="1574"/>
    <n v="5000"/>
    <n v="650"/>
    <x v="1"/>
    <s v="US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x v="1577"/>
    <x v="1577"/>
    <x v="1575"/>
    <n v="10000"/>
    <n v="55"/>
    <x v="1"/>
    <s v="US"/>
    <s v="USD"/>
    <n v="1343161248"/>
    <n v="1337977248"/>
    <b v="0"/>
    <x v="84"/>
    <b v="0"/>
    <s v="publishing/art books"/>
    <n v="1"/>
    <n v="27.5"/>
    <x v="3"/>
    <x v="25"/>
    <x v="1577"/>
    <d v="2012-07-24T20:20:48"/>
  </r>
  <r>
    <x v="1578"/>
    <x v="1578"/>
    <x v="1576"/>
    <n v="1897"/>
    <n v="205"/>
    <x v="1"/>
    <s v="US"/>
    <s v="USD"/>
    <n v="1283392800"/>
    <n v="1281317691"/>
    <b v="0"/>
    <x v="80"/>
    <b v="0"/>
    <s v="publishing/art books"/>
    <n v="11"/>
    <n v="51.25"/>
    <x v="3"/>
    <x v="25"/>
    <x v="1578"/>
    <d v="2010-09-02T02:00:00"/>
  </r>
  <r>
    <x v="1579"/>
    <x v="1579"/>
    <x v="1577"/>
    <n v="3333"/>
    <n v="28"/>
    <x v="1"/>
    <s v="US"/>
    <s v="USD"/>
    <n v="1377734091"/>
    <n v="1374882891"/>
    <b v="0"/>
    <x v="84"/>
    <b v="0"/>
    <s v="publishing/art books"/>
    <n v="1"/>
    <n v="14"/>
    <x v="3"/>
    <x v="25"/>
    <x v="1579"/>
    <d v="2013-08-28T23:54:51"/>
  </r>
  <r>
    <x v="1580"/>
    <x v="1580"/>
    <x v="1578"/>
    <n v="1750"/>
    <n v="0"/>
    <x v="1"/>
    <s v="US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x v="1581"/>
    <x v="1581"/>
    <x v="1579"/>
    <n v="1000"/>
    <n v="5"/>
    <x v="2"/>
    <s v="GB"/>
    <s v="GBP"/>
    <n v="1450521990"/>
    <n v="1447757190"/>
    <b v="0"/>
    <x v="29"/>
    <b v="0"/>
    <s v="photography/places"/>
    <n v="1"/>
    <n v="5"/>
    <x v="8"/>
    <x v="26"/>
    <x v="1581"/>
    <d v="2015-12-19T10:46:30"/>
  </r>
  <r>
    <x v="1582"/>
    <x v="1582"/>
    <x v="1580"/>
    <n v="1000"/>
    <n v="93"/>
    <x v="2"/>
    <s v="US"/>
    <s v="USD"/>
    <n v="1445894400"/>
    <n v="1440961053"/>
    <b v="0"/>
    <x v="83"/>
    <b v="0"/>
    <s v="photography/places"/>
    <n v="10"/>
    <n v="31"/>
    <x v="8"/>
    <x v="26"/>
    <x v="1582"/>
    <d v="2015-10-26T21:20:00"/>
  </r>
  <r>
    <x v="1583"/>
    <x v="1583"/>
    <x v="1581"/>
    <n v="20000"/>
    <n v="15"/>
    <x v="2"/>
    <s v="GB"/>
    <s v="GBP"/>
    <n v="1411681391"/>
    <n v="1409089391"/>
    <b v="0"/>
    <x v="29"/>
    <b v="0"/>
    <s v="photography/places"/>
    <n v="1"/>
    <n v="15"/>
    <x v="8"/>
    <x v="26"/>
    <x v="1583"/>
    <d v="2014-09-25T21:43:11"/>
  </r>
  <r>
    <x v="1584"/>
    <x v="1584"/>
    <x v="1582"/>
    <n v="1200"/>
    <n v="0"/>
    <x v="2"/>
    <s v="US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x v="1585"/>
    <x v="1585"/>
    <x v="1583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x v="26"/>
    <x v="1585"/>
    <d v="2016-12-25T11:00:00"/>
  </r>
  <r>
    <x v="1586"/>
    <x v="1586"/>
    <x v="1584"/>
    <n v="1500"/>
    <n v="0"/>
    <x v="2"/>
    <s v="US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x v="1587"/>
    <x v="1587"/>
    <x v="1585"/>
    <n v="7500"/>
    <n v="1"/>
    <x v="2"/>
    <s v="US"/>
    <s v="USD"/>
    <n v="1418510965"/>
    <n v="1415918965"/>
    <b v="0"/>
    <x v="29"/>
    <b v="0"/>
    <s v="photography/places"/>
    <n v="1"/>
    <n v="1"/>
    <x v="8"/>
    <x v="26"/>
    <x v="1587"/>
    <d v="2014-12-13T22:49:25"/>
  </r>
  <r>
    <x v="1588"/>
    <x v="1588"/>
    <x v="1586"/>
    <n v="516"/>
    <n v="0"/>
    <x v="2"/>
    <s v="US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x v="1589"/>
    <x v="1589"/>
    <x v="1587"/>
    <n v="1200"/>
    <n v="0"/>
    <x v="2"/>
    <s v="US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x v="1590"/>
    <x v="1590"/>
    <x v="1588"/>
    <n v="60000"/>
    <n v="1020"/>
    <x v="2"/>
    <s v="IT"/>
    <s v="EUR"/>
    <n v="1443040464"/>
    <n v="1440448464"/>
    <b v="0"/>
    <x v="84"/>
    <b v="0"/>
    <s v="photography/places"/>
    <n v="2"/>
    <n v="510"/>
    <x v="8"/>
    <x v="26"/>
    <x v="1590"/>
    <d v="2015-09-23T20:34:24"/>
  </r>
  <r>
    <x v="1591"/>
    <x v="1591"/>
    <x v="1589"/>
    <n v="14000"/>
    <n v="4092"/>
    <x v="2"/>
    <s v="GB"/>
    <s v="GBP"/>
    <n v="1459700741"/>
    <n v="1457112341"/>
    <b v="0"/>
    <x v="297"/>
    <b v="0"/>
    <s v="photography/places"/>
    <n v="30"/>
    <n v="44.48"/>
    <x v="8"/>
    <x v="26"/>
    <x v="1591"/>
    <d v="2016-04-03T16:25:41"/>
  </r>
  <r>
    <x v="1592"/>
    <x v="1592"/>
    <x v="1590"/>
    <n v="25"/>
    <n v="0"/>
    <x v="2"/>
    <s v="US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x v="1593"/>
    <x v="1593"/>
    <x v="1591"/>
    <n v="22000"/>
    <n v="3"/>
    <x v="2"/>
    <s v="US"/>
    <s v="USD"/>
    <n v="1425154655"/>
    <n v="1422562655"/>
    <b v="0"/>
    <x v="83"/>
    <b v="0"/>
    <s v="photography/places"/>
    <n v="1"/>
    <n v="1"/>
    <x v="8"/>
    <x v="26"/>
    <x v="1593"/>
    <d v="2015-02-28T20:17:35"/>
  </r>
  <r>
    <x v="1594"/>
    <x v="1594"/>
    <x v="1592"/>
    <n v="1000"/>
    <n v="205"/>
    <x v="2"/>
    <s v="US"/>
    <s v="USD"/>
    <n v="1463329260"/>
    <n v="1458147982"/>
    <b v="0"/>
    <x v="73"/>
    <b v="0"/>
    <s v="photography/places"/>
    <n v="21"/>
    <n v="20.5"/>
    <x v="8"/>
    <x v="26"/>
    <x v="1594"/>
    <d v="2016-05-15T16:21:00"/>
  </r>
  <r>
    <x v="1595"/>
    <x v="1595"/>
    <x v="1593"/>
    <n v="100000"/>
    <n v="280"/>
    <x v="2"/>
    <s v="US"/>
    <s v="USD"/>
    <n v="1403122380"/>
    <n v="1400634728"/>
    <b v="0"/>
    <x v="63"/>
    <b v="0"/>
    <s v="photography/places"/>
    <n v="1"/>
    <n v="40"/>
    <x v="8"/>
    <x v="26"/>
    <x v="1595"/>
    <d v="2014-06-18T20:13:00"/>
  </r>
  <r>
    <x v="1596"/>
    <x v="1596"/>
    <x v="1594"/>
    <n v="3250"/>
    <n v="75"/>
    <x v="2"/>
    <s v="GB"/>
    <s v="GBP"/>
    <n v="1418469569"/>
    <n v="1414577969"/>
    <b v="0"/>
    <x v="83"/>
    <b v="0"/>
    <s v="photography/places"/>
    <n v="3"/>
    <n v="25"/>
    <x v="8"/>
    <x v="26"/>
    <x v="1596"/>
    <d v="2014-12-13T11:19:29"/>
  </r>
  <r>
    <x v="1597"/>
    <x v="1597"/>
    <x v="1595"/>
    <n v="15000"/>
    <n v="0"/>
    <x v="2"/>
    <s v="US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x v="1598"/>
    <x v="1598"/>
    <x v="1596"/>
    <n v="800"/>
    <n v="1"/>
    <x v="2"/>
    <s v="US"/>
    <s v="USD"/>
    <n v="1437926458"/>
    <n v="1432742458"/>
    <b v="0"/>
    <x v="29"/>
    <b v="0"/>
    <s v="photography/places"/>
    <n v="1"/>
    <n v="1"/>
    <x v="8"/>
    <x v="26"/>
    <x v="1598"/>
    <d v="2015-07-26T16:00:58"/>
  </r>
  <r>
    <x v="1599"/>
    <x v="1599"/>
    <x v="1597"/>
    <n v="500"/>
    <n v="0"/>
    <x v="2"/>
    <s v="GB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x v="1600"/>
    <x v="1600"/>
    <x v="1598"/>
    <n v="5000"/>
    <n v="367"/>
    <x v="2"/>
    <s v="US"/>
    <s v="USD"/>
    <n v="1405401060"/>
    <n v="1401585752"/>
    <b v="0"/>
    <x v="82"/>
    <b v="0"/>
    <s v="photography/places"/>
    <n v="8"/>
    <n v="40.78"/>
    <x v="8"/>
    <x v="26"/>
    <x v="1600"/>
    <d v="2014-07-15T05:11:00"/>
  </r>
  <r>
    <x v="1601"/>
    <x v="1601"/>
    <x v="1599"/>
    <n v="2500"/>
    <n v="2706.23"/>
    <x v="0"/>
    <s v="US"/>
    <s v="USD"/>
    <n v="1304561633"/>
    <n v="1301969633"/>
    <b v="0"/>
    <x v="66"/>
    <b v="1"/>
    <s v="music/rock"/>
    <n v="109"/>
    <n v="48.33"/>
    <x v="4"/>
    <x v="11"/>
    <x v="1601"/>
    <d v="2011-05-05T02:13:53"/>
  </r>
  <r>
    <x v="1602"/>
    <x v="1602"/>
    <x v="1600"/>
    <n v="1500"/>
    <n v="1502.5"/>
    <x v="0"/>
    <s v="US"/>
    <s v="USD"/>
    <n v="1318633200"/>
    <n v="1314947317"/>
    <b v="0"/>
    <x v="58"/>
    <b v="1"/>
    <s v="music/rock"/>
    <n v="101"/>
    <n v="46.95"/>
    <x v="4"/>
    <x v="11"/>
    <x v="1602"/>
    <d v="2011-10-14T23:00:00"/>
  </r>
  <r>
    <x v="1603"/>
    <x v="1603"/>
    <x v="1601"/>
    <n v="2000"/>
    <n v="2000.66"/>
    <x v="0"/>
    <s v="US"/>
    <s v="USD"/>
    <n v="1327723459"/>
    <n v="1322539459"/>
    <b v="0"/>
    <x v="209"/>
    <b v="1"/>
    <s v="music/rock"/>
    <n v="101"/>
    <n v="66.69"/>
    <x v="4"/>
    <x v="11"/>
    <x v="1603"/>
    <d v="2012-01-28T04:04:19"/>
  </r>
  <r>
    <x v="1604"/>
    <x v="1604"/>
    <x v="1602"/>
    <n v="2800"/>
    <n v="3419"/>
    <x v="0"/>
    <s v="US"/>
    <s v="USD"/>
    <n v="1332011835"/>
    <n v="1328559435"/>
    <b v="0"/>
    <x v="16"/>
    <b v="1"/>
    <s v="music/rock"/>
    <n v="123"/>
    <n v="48.84"/>
    <x v="4"/>
    <x v="11"/>
    <x v="1604"/>
    <d v="2012-03-17T19:17:15"/>
  </r>
  <r>
    <x v="1605"/>
    <x v="1605"/>
    <x v="1603"/>
    <n v="6000"/>
    <n v="6041.6"/>
    <x v="0"/>
    <s v="US"/>
    <s v="USD"/>
    <n v="1312182000"/>
    <n v="1311380313"/>
    <b v="0"/>
    <x v="34"/>
    <b v="1"/>
    <s v="music/rock"/>
    <n v="101"/>
    <n v="137.31"/>
    <x v="4"/>
    <x v="11"/>
    <x v="1605"/>
    <d v="2011-08-01T07:00:00"/>
  </r>
  <r>
    <x v="1606"/>
    <x v="1606"/>
    <x v="1604"/>
    <n v="8000"/>
    <n v="8080.33"/>
    <x v="0"/>
    <s v="US"/>
    <s v="USD"/>
    <n v="1300930838"/>
    <n v="1293158438"/>
    <b v="0"/>
    <x v="297"/>
    <b v="1"/>
    <s v="music/rock"/>
    <n v="102"/>
    <n v="87.83"/>
    <x v="4"/>
    <x v="11"/>
    <x v="1606"/>
    <d v="2011-03-24T01:40:38"/>
  </r>
  <r>
    <x v="1607"/>
    <x v="1607"/>
    <x v="1605"/>
    <n v="10000"/>
    <n v="14511"/>
    <x v="0"/>
    <s v="US"/>
    <s v="USD"/>
    <n v="1339701851"/>
    <n v="1337887451"/>
    <b v="0"/>
    <x v="242"/>
    <b v="1"/>
    <s v="music/rock"/>
    <n v="146"/>
    <n v="70.790000000000006"/>
    <x v="4"/>
    <x v="11"/>
    <x v="1607"/>
    <d v="2012-06-14T19:24:11"/>
  </r>
  <r>
    <x v="1608"/>
    <x v="1608"/>
    <x v="1606"/>
    <n v="1200"/>
    <n v="1215"/>
    <x v="0"/>
    <s v="US"/>
    <s v="USD"/>
    <n v="1388553960"/>
    <n v="1385754986"/>
    <b v="0"/>
    <x v="23"/>
    <b v="1"/>
    <s v="music/rock"/>
    <n v="102"/>
    <n v="52.83"/>
    <x v="4"/>
    <x v="11"/>
    <x v="1608"/>
    <d v="2014-01-01T05:26:00"/>
  </r>
  <r>
    <x v="1609"/>
    <x v="1609"/>
    <x v="1607"/>
    <n v="1500"/>
    <n v="1775"/>
    <x v="0"/>
    <s v="US"/>
    <s v="USD"/>
    <n v="1320220800"/>
    <n v="1315612909"/>
    <b v="0"/>
    <x v="80"/>
    <b v="1"/>
    <s v="music/rock"/>
    <n v="119"/>
    <n v="443.75"/>
    <x v="4"/>
    <x v="11"/>
    <x v="1609"/>
    <d v="2011-11-02T08:00:00"/>
  </r>
  <r>
    <x v="1610"/>
    <x v="1610"/>
    <x v="1608"/>
    <n v="2000"/>
    <n v="5437"/>
    <x v="0"/>
    <s v="US"/>
    <s v="USD"/>
    <n v="1355609510"/>
    <n v="1353017510"/>
    <b v="0"/>
    <x v="300"/>
    <b v="1"/>
    <s v="music/rock"/>
    <n v="272"/>
    <n v="48.54"/>
    <x v="4"/>
    <x v="11"/>
    <x v="1610"/>
    <d v="2012-12-15T22:11:50"/>
  </r>
  <r>
    <x v="1611"/>
    <x v="1611"/>
    <x v="1609"/>
    <n v="800"/>
    <n v="1001"/>
    <x v="0"/>
    <s v="US"/>
    <s v="USD"/>
    <n v="1370390432"/>
    <n v="1368576032"/>
    <b v="0"/>
    <x v="74"/>
    <b v="1"/>
    <s v="music/rock"/>
    <n v="126"/>
    <n v="37.07"/>
    <x v="4"/>
    <x v="11"/>
    <x v="1611"/>
    <d v="2013-06-05T00:00:32"/>
  </r>
  <r>
    <x v="1612"/>
    <x v="1612"/>
    <x v="1610"/>
    <n v="500"/>
    <n v="550"/>
    <x v="0"/>
    <s v="US"/>
    <s v="USD"/>
    <n v="1357160384"/>
    <n v="1354568384"/>
    <b v="0"/>
    <x v="202"/>
    <b v="1"/>
    <s v="music/rock"/>
    <n v="110"/>
    <n v="50"/>
    <x v="4"/>
    <x v="11"/>
    <x v="1612"/>
    <d v="2013-01-02T20:59:44"/>
  </r>
  <r>
    <x v="1613"/>
    <x v="1613"/>
    <x v="1611"/>
    <n v="1000"/>
    <n v="1015"/>
    <x v="0"/>
    <s v="US"/>
    <s v="USD"/>
    <n v="1342921202"/>
    <n v="1340329202"/>
    <b v="0"/>
    <x v="55"/>
    <b v="1"/>
    <s v="music/rock"/>
    <n v="102"/>
    <n v="39.04"/>
    <x v="4"/>
    <x v="11"/>
    <x v="1613"/>
    <d v="2012-07-22T01:40:02"/>
  </r>
  <r>
    <x v="1614"/>
    <x v="1614"/>
    <x v="1612"/>
    <n v="5000"/>
    <n v="5135"/>
    <x v="0"/>
    <s v="US"/>
    <s v="USD"/>
    <n v="1407085200"/>
    <n v="1401924769"/>
    <b v="0"/>
    <x v="99"/>
    <b v="1"/>
    <s v="music/rock"/>
    <n v="103"/>
    <n v="66.69"/>
    <x v="4"/>
    <x v="11"/>
    <x v="1614"/>
    <d v="2014-08-03T17:00:00"/>
  </r>
  <r>
    <x v="1615"/>
    <x v="1615"/>
    <x v="1613"/>
    <n v="8000"/>
    <n v="9130"/>
    <x v="0"/>
    <s v="US"/>
    <s v="USD"/>
    <n v="1323742396"/>
    <n v="1319850796"/>
    <b v="0"/>
    <x v="327"/>
    <b v="1"/>
    <s v="music/rock"/>
    <n v="115"/>
    <n v="67.13"/>
    <x v="4"/>
    <x v="11"/>
    <x v="1615"/>
    <d v="2011-12-13T02:13:16"/>
  </r>
  <r>
    <x v="1616"/>
    <x v="1616"/>
    <x v="1614"/>
    <n v="10000"/>
    <n v="10420"/>
    <x v="0"/>
    <s v="US"/>
    <s v="USD"/>
    <n v="1353621600"/>
    <n v="1350061821"/>
    <b v="0"/>
    <x v="328"/>
    <b v="1"/>
    <s v="music/rock"/>
    <n v="105"/>
    <n v="66.37"/>
    <x v="4"/>
    <x v="11"/>
    <x v="1616"/>
    <d v="2012-11-22T22:00:00"/>
  </r>
  <r>
    <x v="1617"/>
    <x v="1617"/>
    <x v="1615"/>
    <n v="7000"/>
    <n v="10210"/>
    <x v="0"/>
    <s v="US"/>
    <s v="USD"/>
    <n v="1383332400"/>
    <n v="1380470188"/>
    <b v="0"/>
    <x v="150"/>
    <b v="1"/>
    <s v="music/rock"/>
    <n v="146"/>
    <n v="64.62"/>
    <x v="4"/>
    <x v="11"/>
    <x v="1617"/>
    <d v="2013-11-01T19:00:00"/>
  </r>
  <r>
    <x v="1618"/>
    <x v="1618"/>
    <x v="1616"/>
    <n v="1500"/>
    <n v="1576"/>
    <x v="0"/>
    <s v="US"/>
    <s v="USD"/>
    <n v="1362757335"/>
    <n v="1359301335"/>
    <b v="0"/>
    <x v="74"/>
    <b v="1"/>
    <s v="music/rock"/>
    <n v="106"/>
    <n v="58.37"/>
    <x v="4"/>
    <x v="11"/>
    <x v="1618"/>
    <d v="2013-03-08T15:42:15"/>
  </r>
  <r>
    <x v="1619"/>
    <x v="1619"/>
    <x v="1617"/>
    <n v="1500"/>
    <n v="2000"/>
    <x v="0"/>
    <s v="US"/>
    <s v="USD"/>
    <n v="1410755286"/>
    <n v="1408940886"/>
    <b v="0"/>
    <x v="23"/>
    <b v="1"/>
    <s v="music/rock"/>
    <n v="134"/>
    <n v="86.96"/>
    <x v="4"/>
    <x v="11"/>
    <x v="1619"/>
    <d v="2014-09-15T04:28:06"/>
  </r>
  <r>
    <x v="1620"/>
    <x v="1620"/>
    <x v="1618"/>
    <n v="1000"/>
    <n v="1130"/>
    <x v="0"/>
    <s v="US"/>
    <s v="USD"/>
    <n v="1361606940"/>
    <n v="1361002140"/>
    <b v="0"/>
    <x v="57"/>
    <b v="1"/>
    <s v="music/rock"/>
    <n v="113"/>
    <n v="66.47"/>
    <x v="4"/>
    <x v="11"/>
    <x v="1620"/>
    <d v="2013-02-23T08:09:00"/>
  </r>
  <r>
    <x v="1621"/>
    <x v="1621"/>
    <x v="1619"/>
    <n v="5000"/>
    <n v="6060"/>
    <x v="0"/>
    <s v="US"/>
    <s v="USD"/>
    <n v="1338177540"/>
    <n v="1333550015"/>
    <b v="0"/>
    <x v="77"/>
    <b v="1"/>
    <s v="music/rock"/>
    <n v="122"/>
    <n v="163.78"/>
    <x v="4"/>
    <x v="11"/>
    <x v="1621"/>
    <d v="2012-05-28T03:59:00"/>
  </r>
  <r>
    <x v="1622"/>
    <x v="1622"/>
    <x v="1620"/>
    <n v="6900"/>
    <n v="7019"/>
    <x v="0"/>
    <s v="US"/>
    <s v="USD"/>
    <n v="1418803140"/>
    <n v="1415343874"/>
    <b v="0"/>
    <x v="71"/>
    <b v="1"/>
    <s v="music/rock"/>
    <n v="102"/>
    <n v="107.98"/>
    <x v="4"/>
    <x v="11"/>
    <x v="1622"/>
    <d v="2014-12-17T07:59:00"/>
  </r>
  <r>
    <x v="1623"/>
    <x v="1623"/>
    <x v="1621"/>
    <n v="750"/>
    <n v="758"/>
    <x v="0"/>
    <s v="GB"/>
    <s v="GBP"/>
    <n v="1377621089"/>
    <n v="1372437089"/>
    <b v="0"/>
    <x v="59"/>
    <b v="1"/>
    <s v="music/rock"/>
    <n v="102"/>
    <n v="42.11"/>
    <x v="4"/>
    <x v="11"/>
    <x v="1623"/>
    <d v="2013-08-27T16:31:29"/>
  </r>
  <r>
    <x v="1624"/>
    <x v="1624"/>
    <x v="1622"/>
    <n v="1000"/>
    <n v="1180"/>
    <x v="0"/>
    <s v="US"/>
    <s v="USD"/>
    <n v="1357721335"/>
    <n v="1354265335"/>
    <b v="0"/>
    <x v="20"/>
    <b v="1"/>
    <s v="music/rock"/>
    <n v="118"/>
    <n v="47.2"/>
    <x v="4"/>
    <x v="11"/>
    <x v="1624"/>
    <d v="2013-01-09T08:48:55"/>
  </r>
  <r>
    <x v="1625"/>
    <x v="1625"/>
    <x v="1623"/>
    <n v="7500"/>
    <n v="11650"/>
    <x v="0"/>
    <s v="US"/>
    <s v="USD"/>
    <n v="1347382053"/>
    <n v="1344962853"/>
    <b v="0"/>
    <x v="201"/>
    <b v="1"/>
    <s v="music/rock"/>
    <n v="156"/>
    <n v="112.02"/>
    <x v="4"/>
    <x v="11"/>
    <x v="1625"/>
    <d v="2012-09-11T16:47:33"/>
  </r>
  <r>
    <x v="1626"/>
    <x v="1626"/>
    <x v="1624"/>
    <n v="8000"/>
    <n v="8095"/>
    <x v="0"/>
    <s v="US"/>
    <s v="USD"/>
    <n v="1385932867"/>
    <n v="1383337267"/>
    <b v="0"/>
    <x v="52"/>
    <b v="1"/>
    <s v="music/rock"/>
    <n v="102"/>
    <n v="74.95"/>
    <x v="4"/>
    <x v="11"/>
    <x v="1626"/>
    <d v="2013-12-01T21:21:07"/>
  </r>
  <r>
    <x v="1627"/>
    <x v="1627"/>
    <x v="1625"/>
    <n v="2000"/>
    <n v="2340"/>
    <x v="0"/>
    <s v="US"/>
    <s v="USD"/>
    <n v="1353905940"/>
    <n v="1351011489"/>
    <b v="0"/>
    <x v="44"/>
    <b v="1"/>
    <s v="music/rock"/>
    <n v="117"/>
    <n v="61.58"/>
    <x v="4"/>
    <x v="11"/>
    <x v="1627"/>
    <d v="2012-11-26T04:59:00"/>
  </r>
  <r>
    <x v="1628"/>
    <x v="1628"/>
    <x v="1626"/>
    <n v="4000"/>
    <n v="4037"/>
    <x v="0"/>
    <s v="US"/>
    <s v="USD"/>
    <n v="1403026882"/>
    <n v="1400175682"/>
    <b v="0"/>
    <x v="106"/>
    <b v="1"/>
    <s v="music/rock"/>
    <n v="101"/>
    <n v="45.88"/>
    <x v="4"/>
    <x v="11"/>
    <x v="1628"/>
    <d v="2014-06-17T17:41:22"/>
  </r>
  <r>
    <x v="1629"/>
    <x v="1629"/>
    <x v="1627"/>
    <n v="6000"/>
    <n v="6220"/>
    <x v="0"/>
    <s v="US"/>
    <s v="USD"/>
    <n v="1392929333"/>
    <n v="1389041333"/>
    <b v="0"/>
    <x v="141"/>
    <b v="1"/>
    <s v="music/rock"/>
    <n v="104"/>
    <n v="75.849999999999994"/>
    <x v="4"/>
    <x v="11"/>
    <x v="1629"/>
    <d v="2014-02-20T20:48:53"/>
  </r>
  <r>
    <x v="1630"/>
    <x v="1630"/>
    <x v="1628"/>
    <n v="4000"/>
    <n v="10610"/>
    <x v="0"/>
    <s v="US"/>
    <s v="USD"/>
    <n v="1330671540"/>
    <n v="1328040375"/>
    <b v="0"/>
    <x v="149"/>
    <b v="1"/>
    <s v="music/rock"/>
    <n v="266"/>
    <n v="84.21"/>
    <x v="4"/>
    <x v="11"/>
    <x v="1630"/>
    <d v="2012-03-02T06:59:00"/>
  </r>
  <r>
    <x v="1631"/>
    <x v="1631"/>
    <x v="1629"/>
    <n v="10000"/>
    <n v="15591"/>
    <x v="0"/>
    <s v="US"/>
    <s v="USD"/>
    <n v="1350074261"/>
    <n v="1347482261"/>
    <b v="0"/>
    <x v="182"/>
    <b v="1"/>
    <s v="music/rock"/>
    <n v="156"/>
    <n v="117.23"/>
    <x v="4"/>
    <x v="11"/>
    <x v="1631"/>
    <d v="2012-10-12T20:37:41"/>
  </r>
  <r>
    <x v="1632"/>
    <x v="1632"/>
    <x v="1630"/>
    <n v="4000"/>
    <n v="4065"/>
    <x v="0"/>
    <s v="US"/>
    <s v="USD"/>
    <n v="1316851854"/>
    <n v="1311667854"/>
    <b v="0"/>
    <x v="5"/>
    <b v="1"/>
    <s v="music/rock"/>
    <n v="102"/>
    <n v="86.49"/>
    <x v="4"/>
    <x v="11"/>
    <x v="1632"/>
    <d v="2011-09-24T08:10:54"/>
  </r>
  <r>
    <x v="1633"/>
    <x v="1633"/>
    <x v="1631"/>
    <n v="10000"/>
    <n v="10000"/>
    <x v="0"/>
    <s v="US"/>
    <s v="USD"/>
    <n v="1326690000"/>
    <n v="1324329156"/>
    <b v="0"/>
    <x v="6"/>
    <b v="1"/>
    <s v="music/rock"/>
    <n v="100"/>
    <n v="172.41"/>
    <x v="4"/>
    <x v="11"/>
    <x v="1633"/>
    <d v="2012-01-16T05:00:00"/>
  </r>
  <r>
    <x v="1634"/>
    <x v="1634"/>
    <x v="1632"/>
    <n v="2000"/>
    <n v="2010"/>
    <x v="0"/>
    <s v="US"/>
    <s v="USD"/>
    <n v="1306994340"/>
    <n v="1303706001"/>
    <b v="0"/>
    <x v="58"/>
    <b v="1"/>
    <s v="music/rock"/>
    <n v="101"/>
    <n v="62.81"/>
    <x v="4"/>
    <x v="11"/>
    <x v="1634"/>
    <d v="2011-06-02T05:59:00"/>
  </r>
  <r>
    <x v="1635"/>
    <x v="1635"/>
    <x v="1633"/>
    <n v="2000"/>
    <n v="2506"/>
    <x v="0"/>
    <s v="US"/>
    <s v="USD"/>
    <n v="1468270261"/>
    <n v="1463086261"/>
    <b v="0"/>
    <x v="77"/>
    <b v="1"/>
    <s v="music/rock"/>
    <n v="126"/>
    <n v="67.73"/>
    <x v="4"/>
    <x v="11"/>
    <x v="1635"/>
    <d v="2016-07-11T20:51:01"/>
  </r>
  <r>
    <x v="1636"/>
    <x v="1636"/>
    <x v="1634"/>
    <n v="4500"/>
    <n v="4660"/>
    <x v="0"/>
    <s v="US"/>
    <s v="USD"/>
    <n v="1307851200"/>
    <n v="1304129088"/>
    <b v="0"/>
    <x v="45"/>
    <b v="1"/>
    <s v="music/rock"/>
    <n v="104"/>
    <n v="53.56"/>
    <x v="4"/>
    <x v="11"/>
    <x v="1636"/>
    <d v="2011-06-12T04:00:00"/>
  </r>
  <r>
    <x v="1637"/>
    <x v="1637"/>
    <x v="1635"/>
    <n v="500"/>
    <n v="519"/>
    <x v="0"/>
    <s v="US"/>
    <s v="USD"/>
    <n v="1262302740"/>
    <n v="1257444140"/>
    <b v="0"/>
    <x v="41"/>
    <b v="1"/>
    <s v="music/rock"/>
    <n v="104"/>
    <n v="34.6"/>
    <x v="4"/>
    <x v="11"/>
    <x v="1637"/>
    <d v="2009-12-31T23:39:00"/>
  </r>
  <r>
    <x v="1638"/>
    <x v="1638"/>
    <x v="1636"/>
    <n v="1000"/>
    <n v="1050"/>
    <x v="0"/>
    <s v="US"/>
    <s v="USD"/>
    <n v="1362086700"/>
    <n v="1358180968"/>
    <b v="0"/>
    <x v="74"/>
    <b v="1"/>
    <s v="music/rock"/>
    <n v="105"/>
    <n v="38.89"/>
    <x v="4"/>
    <x v="11"/>
    <x v="1638"/>
    <d v="2013-02-28T21:25:00"/>
  </r>
  <r>
    <x v="1639"/>
    <x v="1639"/>
    <x v="1637"/>
    <n v="1800"/>
    <n v="1800"/>
    <x v="0"/>
    <s v="US"/>
    <s v="USD"/>
    <n v="1330789165"/>
    <n v="1328197165"/>
    <b v="0"/>
    <x v="10"/>
    <b v="1"/>
    <s v="music/rock"/>
    <n v="100"/>
    <n v="94.74"/>
    <x v="4"/>
    <x v="11"/>
    <x v="1639"/>
    <d v="2012-03-03T15:39:25"/>
  </r>
  <r>
    <x v="1640"/>
    <x v="1640"/>
    <x v="1638"/>
    <n v="400"/>
    <n v="679.44"/>
    <x v="0"/>
    <s v="US"/>
    <s v="USD"/>
    <n v="1280800740"/>
    <n v="1279603955"/>
    <b v="0"/>
    <x v="57"/>
    <b v="1"/>
    <s v="music/rock"/>
    <n v="170"/>
    <n v="39.97"/>
    <x v="4"/>
    <x v="11"/>
    <x v="1640"/>
    <d v="2010-08-03T01:59:00"/>
  </r>
  <r>
    <x v="1641"/>
    <x v="1641"/>
    <x v="1639"/>
    <n v="2500"/>
    <n v="2535"/>
    <x v="0"/>
    <s v="US"/>
    <s v="USD"/>
    <n v="1418998744"/>
    <n v="1416406744"/>
    <b v="0"/>
    <x v="55"/>
    <b v="1"/>
    <s v="music/pop"/>
    <n v="102"/>
    <n v="97.5"/>
    <x v="4"/>
    <x v="27"/>
    <x v="1641"/>
    <d v="2014-12-19T14:19:04"/>
  </r>
  <r>
    <x v="1642"/>
    <x v="1642"/>
    <x v="1640"/>
    <n v="1200"/>
    <n v="1200"/>
    <x v="0"/>
    <s v="US"/>
    <s v="USD"/>
    <n v="1308011727"/>
    <n v="1306283727"/>
    <b v="0"/>
    <x v="33"/>
    <b v="1"/>
    <s v="music/pop"/>
    <n v="100"/>
    <n v="42.86"/>
    <x v="4"/>
    <x v="27"/>
    <x v="1642"/>
    <d v="2011-06-14T00:35:27"/>
  </r>
  <r>
    <x v="1643"/>
    <x v="1643"/>
    <x v="1641"/>
    <n v="5000"/>
    <n v="6235"/>
    <x v="0"/>
    <s v="US"/>
    <s v="USD"/>
    <n v="1348516012"/>
    <n v="1345924012"/>
    <b v="0"/>
    <x v="77"/>
    <b v="1"/>
    <s v="music/pop"/>
    <n v="125"/>
    <n v="168.51"/>
    <x v="4"/>
    <x v="27"/>
    <x v="1643"/>
    <d v="2012-09-24T19:46:52"/>
  </r>
  <r>
    <x v="1644"/>
    <x v="1644"/>
    <x v="1642"/>
    <n v="10000"/>
    <n v="10950"/>
    <x v="0"/>
    <s v="US"/>
    <s v="USD"/>
    <n v="1353551160"/>
    <n v="1348363560"/>
    <b v="0"/>
    <x v="130"/>
    <b v="1"/>
    <s v="music/pop"/>
    <n v="110"/>
    <n v="85.55"/>
    <x v="4"/>
    <x v="27"/>
    <x v="1644"/>
    <d v="2012-11-22T02:26:00"/>
  </r>
  <r>
    <x v="1645"/>
    <x v="1645"/>
    <x v="1643"/>
    <n v="5000"/>
    <n v="5540"/>
    <x v="0"/>
    <s v="US"/>
    <s v="USD"/>
    <n v="1379515740"/>
    <n v="1378306140"/>
    <b v="0"/>
    <x v="73"/>
    <b v="1"/>
    <s v="music/pop"/>
    <n v="111"/>
    <n v="554"/>
    <x v="4"/>
    <x v="27"/>
    <x v="1645"/>
    <d v="2013-09-18T14:49:00"/>
  </r>
  <r>
    <x v="1646"/>
    <x v="1646"/>
    <x v="1644"/>
    <n v="2000"/>
    <n v="2204"/>
    <x v="0"/>
    <s v="GB"/>
    <s v="GBP"/>
    <n v="1408039860"/>
    <n v="1405248503"/>
    <b v="0"/>
    <x v="183"/>
    <b v="1"/>
    <s v="music/pop"/>
    <n v="111"/>
    <n v="26.55"/>
    <x v="4"/>
    <x v="27"/>
    <x v="1646"/>
    <d v="2014-08-14T18:11:00"/>
  </r>
  <r>
    <x v="1647"/>
    <x v="1647"/>
    <x v="1645"/>
    <n v="5000"/>
    <n v="5236"/>
    <x v="0"/>
    <s v="US"/>
    <s v="USD"/>
    <n v="1339235377"/>
    <n v="1336643377"/>
    <b v="0"/>
    <x v="67"/>
    <b v="1"/>
    <s v="music/pop"/>
    <n v="105"/>
    <n v="113.83"/>
    <x v="4"/>
    <x v="27"/>
    <x v="1647"/>
    <d v="2012-06-09T09:49:37"/>
  </r>
  <r>
    <x v="1648"/>
    <x v="1648"/>
    <x v="1646"/>
    <n v="2300"/>
    <n v="2881"/>
    <x v="0"/>
    <s v="US"/>
    <s v="USD"/>
    <n v="1300636482"/>
    <n v="1298048082"/>
    <b v="0"/>
    <x v="240"/>
    <b v="1"/>
    <s v="music/pop"/>
    <n v="126"/>
    <n v="32.01"/>
    <x v="4"/>
    <x v="27"/>
    <x v="1648"/>
    <d v="2011-03-20T15:54:42"/>
  </r>
  <r>
    <x v="1649"/>
    <x v="1649"/>
    <x v="1647"/>
    <n v="3800"/>
    <n v="3822.33"/>
    <x v="0"/>
    <s v="US"/>
    <s v="USD"/>
    <n v="1400862355"/>
    <n v="1396974355"/>
    <b v="0"/>
    <x v="75"/>
    <b v="1"/>
    <s v="music/pop"/>
    <n v="101"/>
    <n v="47.19"/>
    <x v="4"/>
    <x v="27"/>
    <x v="1649"/>
    <d v="2014-05-23T16:25:55"/>
  </r>
  <r>
    <x v="1650"/>
    <x v="1650"/>
    <x v="1648"/>
    <n v="2000"/>
    <n v="2831"/>
    <x v="0"/>
    <s v="US"/>
    <s v="USD"/>
    <n v="1381314437"/>
    <n v="1378722437"/>
    <b v="0"/>
    <x v="58"/>
    <b v="1"/>
    <s v="music/pop"/>
    <n v="142"/>
    <n v="88.47"/>
    <x v="4"/>
    <x v="27"/>
    <x v="1650"/>
    <d v="2013-10-09T10:27:17"/>
  </r>
  <r>
    <x v="1651"/>
    <x v="1651"/>
    <x v="1649"/>
    <n v="2000"/>
    <n v="2015"/>
    <x v="0"/>
    <s v="US"/>
    <s v="USD"/>
    <n v="1303801140"/>
    <n v="1300916220"/>
    <b v="0"/>
    <x v="9"/>
    <b v="1"/>
    <s v="music/pop"/>
    <n v="101"/>
    <n v="100.75"/>
    <x v="4"/>
    <x v="27"/>
    <x v="1651"/>
    <d v="2011-04-26T06:59:00"/>
  </r>
  <r>
    <x v="1652"/>
    <x v="1652"/>
    <x v="1650"/>
    <n v="4500"/>
    <n v="4530"/>
    <x v="0"/>
    <s v="US"/>
    <s v="USD"/>
    <n v="1385297393"/>
    <n v="1382701793"/>
    <b v="0"/>
    <x v="16"/>
    <b v="1"/>
    <s v="music/pop"/>
    <n v="101"/>
    <n v="64.709999999999994"/>
    <x v="4"/>
    <x v="27"/>
    <x v="1652"/>
    <d v="2013-11-24T12:49:53"/>
  </r>
  <r>
    <x v="1653"/>
    <x v="1653"/>
    <x v="1651"/>
    <n v="5000"/>
    <n v="8711.52"/>
    <x v="0"/>
    <s v="US"/>
    <s v="USD"/>
    <n v="1303675296"/>
    <n v="1300996896"/>
    <b v="0"/>
    <x v="129"/>
    <b v="1"/>
    <s v="music/pop"/>
    <n v="175"/>
    <n v="51.85"/>
    <x v="4"/>
    <x v="27"/>
    <x v="1653"/>
    <d v="2011-04-24T20:01:36"/>
  </r>
  <r>
    <x v="1654"/>
    <x v="1654"/>
    <x v="1652"/>
    <n v="1100"/>
    <n v="1319"/>
    <x v="0"/>
    <s v="US"/>
    <s v="USD"/>
    <n v="1334784160"/>
    <n v="1332192160"/>
    <b v="0"/>
    <x v="69"/>
    <b v="1"/>
    <s v="music/pop"/>
    <n v="120"/>
    <n v="38.79"/>
    <x v="4"/>
    <x v="27"/>
    <x v="1654"/>
    <d v="2012-04-18T21:22:40"/>
  </r>
  <r>
    <x v="1655"/>
    <x v="1655"/>
    <x v="1653"/>
    <n v="1500"/>
    <n v="2143"/>
    <x v="0"/>
    <s v="US"/>
    <s v="USD"/>
    <n v="1333648820"/>
    <n v="1331060420"/>
    <b v="0"/>
    <x v="53"/>
    <b v="1"/>
    <s v="music/pop"/>
    <n v="143"/>
    <n v="44.65"/>
    <x v="4"/>
    <x v="27"/>
    <x v="1655"/>
    <d v="2012-04-05T18:00:20"/>
  </r>
  <r>
    <x v="1656"/>
    <x v="1656"/>
    <x v="1654"/>
    <n v="7500"/>
    <n v="7525.12"/>
    <x v="0"/>
    <s v="US"/>
    <s v="USD"/>
    <n v="1355437052"/>
    <n v="1352845052"/>
    <b v="0"/>
    <x v="53"/>
    <b v="1"/>
    <s v="music/pop"/>
    <n v="101"/>
    <n v="156.77000000000001"/>
    <x v="4"/>
    <x v="27"/>
    <x v="1656"/>
    <d v="2012-12-13T22:17:32"/>
  </r>
  <r>
    <x v="1657"/>
    <x v="1657"/>
    <x v="1655"/>
    <n v="25000"/>
    <n v="26233.45"/>
    <x v="0"/>
    <s v="US"/>
    <s v="USD"/>
    <n v="1337885168"/>
    <n v="1335293168"/>
    <b v="0"/>
    <x v="170"/>
    <b v="1"/>
    <s v="music/pop"/>
    <n v="105"/>
    <n v="118.7"/>
    <x v="4"/>
    <x v="27"/>
    <x v="1657"/>
    <d v="2012-05-24T18:46:08"/>
  </r>
  <r>
    <x v="1658"/>
    <x v="1658"/>
    <x v="1656"/>
    <n v="6000"/>
    <n v="7934"/>
    <x v="0"/>
    <s v="US"/>
    <s v="USD"/>
    <n v="1355840400"/>
    <n v="1352524767"/>
    <b v="0"/>
    <x v="329"/>
    <b v="1"/>
    <s v="music/pop"/>
    <n v="133"/>
    <n v="74.150000000000006"/>
    <x v="4"/>
    <x v="27"/>
    <x v="1658"/>
    <d v="2012-12-18T14:20:00"/>
  </r>
  <r>
    <x v="1659"/>
    <x v="1659"/>
    <x v="1657"/>
    <n v="500"/>
    <n v="564"/>
    <x v="0"/>
    <s v="GB"/>
    <s v="GBP"/>
    <n v="1387281600"/>
    <n v="1384811721"/>
    <b v="0"/>
    <x v="43"/>
    <b v="1"/>
    <s v="music/pop"/>
    <n v="113"/>
    <n v="12.53"/>
    <x v="4"/>
    <x v="27"/>
    <x v="1659"/>
    <d v="2013-12-17T12:00:00"/>
  </r>
  <r>
    <x v="1660"/>
    <x v="1660"/>
    <x v="1658"/>
    <n v="80"/>
    <n v="1003"/>
    <x v="0"/>
    <s v="IT"/>
    <s v="EUR"/>
    <n v="1462053540"/>
    <n v="1459355950"/>
    <b v="0"/>
    <x v="17"/>
    <b v="1"/>
    <s v="music/pop"/>
    <n v="1254"/>
    <n v="27.86"/>
    <x v="4"/>
    <x v="27"/>
    <x v="1660"/>
    <d v="2016-04-30T21:59:00"/>
  </r>
  <r>
    <x v="1661"/>
    <x v="1661"/>
    <x v="1659"/>
    <n v="7900"/>
    <n v="8098"/>
    <x v="0"/>
    <s v="AT"/>
    <s v="EUR"/>
    <n v="1453064400"/>
    <n v="1449359831"/>
    <b v="0"/>
    <x v="21"/>
    <b v="1"/>
    <s v="music/pop"/>
    <n v="103"/>
    <n v="80.180000000000007"/>
    <x v="4"/>
    <x v="27"/>
    <x v="1661"/>
    <d v="2016-01-17T21:00:00"/>
  </r>
  <r>
    <x v="1662"/>
    <x v="1662"/>
    <x v="1660"/>
    <n v="8000"/>
    <n v="8211"/>
    <x v="0"/>
    <s v="US"/>
    <s v="USD"/>
    <n v="1325310336"/>
    <n v="1320122736"/>
    <b v="0"/>
    <x v="95"/>
    <b v="1"/>
    <s v="music/pop"/>
    <n v="103"/>
    <n v="132.44"/>
    <x v="4"/>
    <x v="27"/>
    <x v="1662"/>
    <d v="2011-12-31T05:45:36"/>
  </r>
  <r>
    <x v="1663"/>
    <x v="1663"/>
    <x v="1661"/>
    <n v="1000"/>
    <n v="1080"/>
    <x v="0"/>
    <s v="US"/>
    <s v="USD"/>
    <n v="1422750707"/>
    <n v="1420158707"/>
    <b v="0"/>
    <x v="58"/>
    <b v="1"/>
    <s v="music/pop"/>
    <n v="108"/>
    <n v="33.75"/>
    <x v="4"/>
    <x v="27"/>
    <x v="1663"/>
    <d v="2015-02-01T00:31:47"/>
  </r>
  <r>
    <x v="1664"/>
    <x v="1664"/>
    <x v="1662"/>
    <n v="2500"/>
    <n v="3060.22"/>
    <x v="0"/>
    <s v="US"/>
    <s v="USD"/>
    <n v="1331870340"/>
    <n v="1328033818"/>
    <b v="0"/>
    <x v="30"/>
    <b v="1"/>
    <s v="music/pop"/>
    <n v="123"/>
    <n v="34.380000000000003"/>
    <x v="4"/>
    <x v="27"/>
    <x v="1664"/>
    <d v="2012-03-16T03:59:00"/>
  </r>
  <r>
    <x v="1665"/>
    <x v="1665"/>
    <x v="1663"/>
    <n v="3500"/>
    <n v="4181"/>
    <x v="0"/>
    <s v="US"/>
    <s v="USD"/>
    <n v="1298343600"/>
    <n v="1295624113"/>
    <b v="0"/>
    <x v="251"/>
    <b v="1"/>
    <s v="music/pop"/>
    <n v="120"/>
    <n v="44.96"/>
    <x v="4"/>
    <x v="27"/>
    <x v="1665"/>
    <d v="2011-02-22T03:00:00"/>
  </r>
  <r>
    <x v="1666"/>
    <x v="1666"/>
    <x v="1664"/>
    <n v="2500"/>
    <n v="4022"/>
    <x v="0"/>
    <s v="US"/>
    <s v="USD"/>
    <n v="1364447073"/>
    <n v="1361858673"/>
    <b v="0"/>
    <x v="15"/>
    <b v="1"/>
    <s v="music/pop"/>
    <n v="161"/>
    <n v="41.04"/>
    <x v="4"/>
    <x v="27"/>
    <x v="1666"/>
    <d v="2013-03-28T05:04:33"/>
  </r>
  <r>
    <x v="1667"/>
    <x v="1667"/>
    <x v="1665"/>
    <n v="3400"/>
    <n v="4313"/>
    <x v="0"/>
    <s v="US"/>
    <s v="USD"/>
    <n v="1394521140"/>
    <n v="1392169298"/>
    <b v="0"/>
    <x v="141"/>
    <b v="1"/>
    <s v="music/pop"/>
    <n v="127"/>
    <n v="52.6"/>
    <x v="4"/>
    <x v="27"/>
    <x v="1667"/>
    <d v="2014-03-11T06:59:00"/>
  </r>
  <r>
    <x v="1668"/>
    <x v="1668"/>
    <x v="1666"/>
    <n v="8000"/>
    <n v="8211"/>
    <x v="0"/>
    <s v="US"/>
    <s v="USD"/>
    <n v="1322454939"/>
    <n v="1319859339"/>
    <b v="0"/>
    <x v="318"/>
    <b v="1"/>
    <s v="music/pop"/>
    <n v="103"/>
    <n v="70.78"/>
    <x v="4"/>
    <x v="27"/>
    <x v="1668"/>
    <d v="2011-11-28T04:35:39"/>
  </r>
  <r>
    <x v="1669"/>
    <x v="1669"/>
    <x v="1667"/>
    <n v="2000"/>
    <n v="2795"/>
    <x v="0"/>
    <s v="US"/>
    <s v="USD"/>
    <n v="1464729276"/>
    <n v="1459545276"/>
    <b v="0"/>
    <x v="47"/>
    <b v="1"/>
    <s v="music/pop"/>
    <n v="140"/>
    <n v="53.75"/>
    <x v="4"/>
    <x v="27"/>
    <x v="1669"/>
    <d v="2016-05-31T21:14:36"/>
  </r>
  <r>
    <x v="1670"/>
    <x v="1670"/>
    <x v="1668"/>
    <n v="1000"/>
    <n v="1026"/>
    <x v="0"/>
    <s v="US"/>
    <s v="USD"/>
    <n v="1278302400"/>
    <n v="1273961999"/>
    <b v="0"/>
    <x v="23"/>
    <b v="1"/>
    <s v="music/pop"/>
    <n v="103"/>
    <n v="44.61"/>
    <x v="4"/>
    <x v="27"/>
    <x v="1670"/>
    <d v="2010-07-05T04:00:00"/>
  </r>
  <r>
    <x v="1671"/>
    <x v="1671"/>
    <x v="1669"/>
    <n v="2000"/>
    <n v="2013.47"/>
    <x v="0"/>
    <s v="US"/>
    <s v="USD"/>
    <n v="1470056614"/>
    <n v="1467464614"/>
    <b v="0"/>
    <x v="99"/>
    <b v="1"/>
    <s v="music/pop"/>
    <n v="101"/>
    <n v="26.15"/>
    <x v="4"/>
    <x v="27"/>
    <x v="1671"/>
    <d v="2016-08-01T13:03:34"/>
  </r>
  <r>
    <x v="1672"/>
    <x v="1672"/>
    <x v="1670"/>
    <n v="1700"/>
    <n v="1920"/>
    <x v="0"/>
    <s v="US"/>
    <s v="USD"/>
    <n v="1338824730"/>
    <n v="1336232730"/>
    <b v="0"/>
    <x v="72"/>
    <b v="1"/>
    <s v="music/pop"/>
    <n v="113"/>
    <n v="39.18"/>
    <x v="4"/>
    <x v="27"/>
    <x v="1672"/>
    <d v="2012-06-04T15:45:30"/>
  </r>
  <r>
    <x v="1673"/>
    <x v="1673"/>
    <x v="1671"/>
    <n v="2100"/>
    <n v="2690"/>
    <x v="0"/>
    <s v="US"/>
    <s v="USD"/>
    <n v="1425675892"/>
    <n v="1423083892"/>
    <b v="0"/>
    <x v="211"/>
    <b v="1"/>
    <s v="music/pop"/>
    <n v="129"/>
    <n v="45.59"/>
    <x v="4"/>
    <x v="27"/>
    <x v="1673"/>
    <d v="2015-03-06T21:04:52"/>
  </r>
  <r>
    <x v="1674"/>
    <x v="1674"/>
    <x v="1672"/>
    <n v="5000"/>
    <n v="10085"/>
    <x v="0"/>
    <s v="US"/>
    <s v="USD"/>
    <n v="1471503540"/>
    <n v="1468852306"/>
    <b v="0"/>
    <x v="116"/>
    <b v="1"/>
    <s v="music/pop"/>
    <n v="202"/>
    <n v="89.25"/>
    <x v="4"/>
    <x v="27"/>
    <x v="1674"/>
    <d v="2016-08-18T06:59:00"/>
  </r>
  <r>
    <x v="1675"/>
    <x v="1675"/>
    <x v="1673"/>
    <n v="1000"/>
    <n v="1374.16"/>
    <x v="0"/>
    <s v="US"/>
    <s v="USD"/>
    <n v="1318802580"/>
    <n v="1316194540"/>
    <b v="0"/>
    <x v="69"/>
    <b v="1"/>
    <s v="music/pop"/>
    <n v="138"/>
    <n v="40.42"/>
    <x v="4"/>
    <x v="27"/>
    <x v="1675"/>
    <d v="2011-10-16T22:03:00"/>
  </r>
  <r>
    <x v="1676"/>
    <x v="1676"/>
    <x v="1674"/>
    <n v="3000"/>
    <n v="3460"/>
    <x v="0"/>
    <s v="US"/>
    <s v="USD"/>
    <n v="1334980740"/>
    <n v="1330968347"/>
    <b v="0"/>
    <x v="288"/>
    <b v="1"/>
    <s v="music/pop"/>
    <n v="116"/>
    <n v="82.38"/>
    <x v="4"/>
    <x v="27"/>
    <x v="1676"/>
    <d v="2012-04-21T03:59:00"/>
  </r>
  <r>
    <x v="1677"/>
    <x v="1677"/>
    <x v="1675"/>
    <n v="6000"/>
    <n v="6700"/>
    <x v="0"/>
    <s v="ES"/>
    <s v="EUR"/>
    <n v="1460786340"/>
    <n v="1455615976"/>
    <b v="0"/>
    <x v="288"/>
    <b v="1"/>
    <s v="music/pop"/>
    <n v="112"/>
    <n v="159.52000000000001"/>
    <x v="4"/>
    <x v="27"/>
    <x v="1677"/>
    <d v="2016-04-16T05:59:00"/>
  </r>
  <r>
    <x v="1678"/>
    <x v="1678"/>
    <x v="1676"/>
    <n v="1500"/>
    <n v="1776"/>
    <x v="0"/>
    <s v="US"/>
    <s v="USD"/>
    <n v="1391718671"/>
    <n v="1390509071"/>
    <b v="0"/>
    <x v="72"/>
    <b v="1"/>
    <s v="music/pop"/>
    <n v="119"/>
    <n v="36.24"/>
    <x v="4"/>
    <x v="27"/>
    <x v="1678"/>
    <d v="2014-02-06T20:31:11"/>
  </r>
  <r>
    <x v="1679"/>
    <x v="1679"/>
    <x v="1677"/>
    <n v="2000"/>
    <n v="3500"/>
    <x v="0"/>
    <s v="US"/>
    <s v="USD"/>
    <n v="1311298745"/>
    <n v="1309311545"/>
    <b v="0"/>
    <x v="66"/>
    <b v="1"/>
    <s v="music/pop"/>
    <n v="175"/>
    <n v="62.5"/>
    <x v="4"/>
    <x v="27"/>
    <x v="1679"/>
    <d v="2011-07-22T01:39:05"/>
  </r>
  <r>
    <x v="1680"/>
    <x v="1680"/>
    <x v="1678"/>
    <n v="1000"/>
    <n v="1175"/>
    <x v="0"/>
    <s v="US"/>
    <s v="USD"/>
    <n v="1405188667"/>
    <n v="1402596667"/>
    <b v="0"/>
    <x v="20"/>
    <b v="1"/>
    <s v="music/pop"/>
    <n v="118"/>
    <n v="47"/>
    <x v="4"/>
    <x v="27"/>
    <x v="1680"/>
    <d v="2014-07-12T18:11:07"/>
  </r>
  <r>
    <x v="1681"/>
    <x v="1681"/>
    <x v="1679"/>
    <n v="65000"/>
    <n v="65924.38"/>
    <x v="3"/>
    <s v="US"/>
    <s v="USD"/>
    <n v="1490752800"/>
    <n v="1486522484"/>
    <b v="0"/>
    <x v="330"/>
    <b v="0"/>
    <s v="music/faith"/>
    <n v="102"/>
    <n v="74.58"/>
    <x v="4"/>
    <x v="28"/>
    <x v="1681"/>
    <d v="2017-03-29T02:00:00"/>
  </r>
  <r>
    <x v="1682"/>
    <x v="1682"/>
    <x v="1680"/>
    <n v="6000"/>
    <n v="0"/>
    <x v="3"/>
    <s v="US"/>
    <s v="USD"/>
    <n v="1492142860"/>
    <n v="1486962460"/>
    <b v="0"/>
    <x v="78"/>
    <b v="0"/>
    <s v="music/faith"/>
    <n v="0"/>
    <e v="#DIV/0!"/>
    <x v="4"/>
    <x v="28"/>
    <x v="1682"/>
    <d v="2017-04-14T04:07:40"/>
  </r>
  <r>
    <x v="1683"/>
    <x v="1683"/>
    <x v="1681"/>
    <n v="3500"/>
    <n v="760"/>
    <x v="3"/>
    <s v="FR"/>
    <s v="EUR"/>
    <n v="1491590738"/>
    <n v="1489517138"/>
    <b v="0"/>
    <x v="73"/>
    <b v="0"/>
    <s v="music/faith"/>
    <n v="22"/>
    <n v="76"/>
    <x v="4"/>
    <x v="28"/>
    <x v="1683"/>
    <d v="2017-04-07T18:45:38"/>
  </r>
  <r>
    <x v="1684"/>
    <x v="1684"/>
    <x v="1682"/>
    <n v="8000"/>
    <n v="8730"/>
    <x v="3"/>
    <s v="US"/>
    <s v="USD"/>
    <n v="1489775641"/>
    <n v="1487360041"/>
    <b v="0"/>
    <x v="21"/>
    <b v="0"/>
    <s v="music/faith"/>
    <n v="110"/>
    <n v="86.44"/>
    <x v="4"/>
    <x v="28"/>
    <x v="1684"/>
    <d v="2017-03-17T18:34:01"/>
  </r>
  <r>
    <x v="1685"/>
    <x v="1685"/>
    <x v="1683"/>
    <n v="350"/>
    <n v="360"/>
    <x v="3"/>
    <s v="US"/>
    <s v="USD"/>
    <n v="1490331623"/>
    <n v="1487743223"/>
    <b v="0"/>
    <x v="41"/>
    <b v="0"/>
    <s v="music/faith"/>
    <n v="103"/>
    <n v="24"/>
    <x v="4"/>
    <x v="28"/>
    <x v="1685"/>
    <d v="2017-03-24T05:00:23"/>
  </r>
  <r>
    <x v="1686"/>
    <x v="1686"/>
    <x v="1684"/>
    <n v="5000"/>
    <n v="18"/>
    <x v="3"/>
    <s v="CA"/>
    <s v="CAD"/>
    <n v="1493320519"/>
    <n v="1488140119"/>
    <b v="0"/>
    <x v="29"/>
    <b v="0"/>
    <s v="music/faith"/>
    <n v="1"/>
    <n v="18"/>
    <x v="4"/>
    <x v="28"/>
    <x v="1686"/>
    <d v="2017-04-27T19:15:19"/>
  </r>
  <r>
    <x v="1687"/>
    <x v="1687"/>
    <x v="1685"/>
    <n v="10000"/>
    <n v="3125"/>
    <x v="3"/>
    <s v="US"/>
    <s v="USD"/>
    <n v="1491855300"/>
    <n v="1488935245"/>
    <b v="0"/>
    <x v="70"/>
    <b v="0"/>
    <s v="music/faith"/>
    <n v="32"/>
    <n v="80.13"/>
    <x v="4"/>
    <x v="28"/>
    <x v="1687"/>
    <d v="2017-04-10T20:15:00"/>
  </r>
  <r>
    <x v="1688"/>
    <x v="1688"/>
    <x v="1686"/>
    <n v="4000"/>
    <n v="1772"/>
    <x v="3"/>
    <s v="US"/>
    <s v="USD"/>
    <n v="1491738594"/>
    <n v="1489150194"/>
    <b v="0"/>
    <x v="63"/>
    <b v="0"/>
    <s v="music/faith"/>
    <n v="45"/>
    <n v="253.14"/>
    <x v="4"/>
    <x v="28"/>
    <x v="1688"/>
    <d v="2017-04-09T11:49:54"/>
  </r>
  <r>
    <x v="1689"/>
    <x v="1689"/>
    <x v="1687"/>
    <n v="2400"/>
    <n v="2400"/>
    <x v="3"/>
    <s v="US"/>
    <s v="USD"/>
    <n v="1489700230"/>
    <n v="1487111830"/>
    <b v="0"/>
    <x v="25"/>
    <b v="0"/>
    <s v="music/faith"/>
    <n v="100"/>
    <n v="171.43"/>
    <x v="4"/>
    <x v="28"/>
    <x v="1689"/>
    <d v="2017-03-16T21:37:10"/>
  </r>
  <r>
    <x v="1690"/>
    <x v="1690"/>
    <x v="1688"/>
    <n v="2500"/>
    <n v="635"/>
    <x v="3"/>
    <s v="US"/>
    <s v="USD"/>
    <n v="1491470442"/>
    <n v="1488882042"/>
    <b v="0"/>
    <x v="202"/>
    <b v="0"/>
    <s v="music/faith"/>
    <n v="26"/>
    <n v="57.73"/>
    <x v="4"/>
    <x v="28"/>
    <x v="1690"/>
    <d v="2017-04-06T09:20:42"/>
  </r>
  <r>
    <x v="1691"/>
    <x v="1691"/>
    <x v="1689"/>
    <n v="30000"/>
    <n v="10042"/>
    <x v="3"/>
    <s v="US"/>
    <s v="USD"/>
    <n v="1491181200"/>
    <n v="1488387008"/>
    <b v="0"/>
    <x v="44"/>
    <b v="0"/>
    <s v="music/faith"/>
    <n v="34"/>
    <n v="264.26"/>
    <x v="4"/>
    <x v="28"/>
    <x v="1691"/>
    <d v="2017-04-03T01:00:00"/>
  </r>
  <r>
    <x v="1692"/>
    <x v="1692"/>
    <x v="1690"/>
    <n v="5000"/>
    <n v="2390"/>
    <x v="3"/>
    <s v="US"/>
    <s v="USD"/>
    <n v="1490572740"/>
    <n v="1487734667"/>
    <b v="0"/>
    <x v="41"/>
    <b v="0"/>
    <s v="music/faith"/>
    <n v="48"/>
    <n v="159.33000000000001"/>
    <x v="4"/>
    <x v="28"/>
    <x v="1692"/>
    <d v="2017-03-26T23:59:00"/>
  </r>
  <r>
    <x v="1693"/>
    <x v="1693"/>
    <x v="1691"/>
    <n v="3000"/>
    <n v="280"/>
    <x v="3"/>
    <s v="GB"/>
    <s v="GBP"/>
    <n v="1491768000"/>
    <n v="1489097112"/>
    <b v="0"/>
    <x v="22"/>
    <b v="0"/>
    <s v="music/faith"/>
    <n v="10"/>
    <n v="35"/>
    <x v="4"/>
    <x v="28"/>
    <x v="1693"/>
    <d v="2017-04-09T20:00:00"/>
  </r>
  <r>
    <x v="1694"/>
    <x v="1694"/>
    <x v="1692"/>
    <n v="10000"/>
    <n v="5"/>
    <x v="3"/>
    <s v="US"/>
    <s v="USD"/>
    <n v="1490589360"/>
    <n v="1488038674"/>
    <b v="0"/>
    <x v="29"/>
    <b v="0"/>
    <s v="music/faith"/>
    <n v="1"/>
    <n v="5"/>
    <x v="4"/>
    <x v="28"/>
    <x v="1694"/>
    <d v="2017-03-27T04:36:00"/>
  </r>
  <r>
    <x v="1695"/>
    <x v="1695"/>
    <x v="1693"/>
    <n v="12000"/>
    <n v="1405"/>
    <x v="3"/>
    <s v="US"/>
    <s v="USD"/>
    <n v="1491786000"/>
    <n v="1488847514"/>
    <b v="0"/>
    <x v="23"/>
    <b v="0"/>
    <s v="music/faith"/>
    <n v="12"/>
    <n v="61.09"/>
    <x v="4"/>
    <x v="28"/>
    <x v="1695"/>
    <d v="2017-04-10T01:00:00"/>
  </r>
  <r>
    <x v="1696"/>
    <x v="1696"/>
    <x v="1694"/>
    <n v="300000"/>
    <n v="0"/>
    <x v="3"/>
    <s v="US"/>
    <s v="USD"/>
    <n v="1491007211"/>
    <n v="1488418811"/>
    <b v="0"/>
    <x v="78"/>
    <b v="0"/>
    <s v="music/faith"/>
    <n v="0"/>
    <e v="#DIV/0!"/>
    <x v="4"/>
    <x v="28"/>
    <x v="1696"/>
    <d v="2017-04-01T00:40:11"/>
  </r>
  <r>
    <x v="1697"/>
    <x v="1697"/>
    <x v="1695"/>
    <n v="12500"/>
    <n v="2526"/>
    <x v="3"/>
    <s v="US"/>
    <s v="USD"/>
    <n v="1491781648"/>
    <n v="1489193248"/>
    <b v="0"/>
    <x v="19"/>
    <b v="0"/>
    <s v="music/faith"/>
    <n v="21"/>
    <n v="114.82"/>
    <x v="4"/>
    <x v="28"/>
    <x v="1697"/>
    <d v="2017-04-09T23:47:28"/>
  </r>
  <r>
    <x v="1698"/>
    <x v="1698"/>
    <x v="1696"/>
    <n v="125000"/>
    <n v="0"/>
    <x v="3"/>
    <s v="US"/>
    <s v="USD"/>
    <n v="1490499180"/>
    <n v="1488430760"/>
    <b v="0"/>
    <x v="78"/>
    <b v="0"/>
    <s v="music/faith"/>
    <n v="0"/>
    <e v="#DIV/0!"/>
    <x v="4"/>
    <x v="28"/>
    <x v="1698"/>
    <d v="2017-03-26T03:33:00"/>
  </r>
  <r>
    <x v="1699"/>
    <x v="1699"/>
    <x v="1697"/>
    <n v="5105"/>
    <n v="216"/>
    <x v="3"/>
    <s v="US"/>
    <s v="USD"/>
    <n v="1491943445"/>
    <n v="1489351445"/>
    <b v="0"/>
    <x v="80"/>
    <b v="0"/>
    <s v="music/faith"/>
    <n v="5"/>
    <n v="54"/>
    <x v="4"/>
    <x v="28"/>
    <x v="1699"/>
    <d v="2017-04-11T20:44:05"/>
  </r>
  <r>
    <x v="1700"/>
    <x v="1700"/>
    <x v="1698"/>
    <n v="20000"/>
    <n v="5212"/>
    <x v="3"/>
    <s v="US"/>
    <s v="USD"/>
    <n v="1491019200"/>
    <n v="1488418990"/>
    <b v="0"/>
    <x v="1"/>
    <b v="0"/>
    <s v="music/faith"/>
    <n v="27"/>
    <n v="65.97"/>
    <x v="4"/>
    <x v="28"/>
    <x v="1700"/>
    <d v="2017-04-01T04:00:00"/>
  </r>
  <r>
    <x v="1701"/>
    <x v="1701"/>
    <x v="1699"/>
    <n v="5050"/>
    <n v="10"/>
    <x v="2"/>
    <s v="US"/>
    <s v="USD"/>
    <n v="1421337405"/>
    <n v="1418745405"/>
    <b v="0"/>
    <x v="84"/>
    <b v="0"/>
    <s v="music/faith"/>
    <n v="1"/>
    <n v="5"/>
    <x v="4"/>
    <x v="28"/>
    <x v="1701"/>
    <d v="2015-01-15T15:56:45"/>
  </r>
  <r>
    <x v="1702"/>
    <x v="1702"/>
    <x v="1700"/>
    <n v="16500"/>
    <n v="1"/>
    <x v="2"/>
    <s v="US"/>
    <s v="USD"/>
    <n v="1427745150"/>
    <n v="1425156750"/>
    <b v="0"/>
    <x v="29"/>
    <b v="0"/>
    <s v="music/faith"/>
    <n v="1"/>
    <n v="1"/>
    <x v="4"/>
    <x v="28"/>
    <x v="1702"/>
    <d v="2015-03-30T19:52:30"/>
  </r>
  <r>
    <x v="1703"/>
    <x v="1703"/>
    <x v="1701"/>
    <n v="5000"/>
    <n v="51"/>
    <x v="2"/>
    <s v="US"/>
    <s v="USD"/>
    <n v="1441003537"/>
    <n v="1435819537"/>
    <b v="0"/>
    <x v="84"/>
    <b v="0"/>
    <s v="music/faith"/>
    <n v="2"/>
    <n v="25.5"/>
    <x v="4"/>
    <x v="28"/>
    <x v="1703"/>
    <d v="2015-08-31T06:45:37"/>
  </r>
  <r>
    <x v="1704"/>
    <x v="1704"/>
    <x v="1702"/>
    <n v="2000"/>
    <n v="1302"/>
    <x v="2"/>
    <s v="US"/>
    <s v="USD"/>
    <n v="1424056873"/>
    <n v="1421464873"/>
    <b v="0"/>
    <x v="202"/>
    <b v="0"/>
    <s v="music/faith"/>
    <n v="66"/>
    <n v="118.36"/>
    <x v="4"/>
    <x v="28"/>
    <x v="1704"/>
    <d v="2015-02-16T03:21:13"/>
  </r>
  <r>
    <x v="1705"/>
    <x v="1705"/>
    <x v="1703"/>
    <n v="2000"/>
    <n v="0"/>
    <x v="2"/>
    <s v="US"/>
    <s v="USD"/>
    <n v="1441814400"/>
    <n v="1440807846"/>
    <b v="0"/>
    <x v="78"/>
    <b v="0"/>
    <s v="music/faith"/>
    <n v="0"/>
    <e v="#DIV/0!"/>
    <x v="4"/>
    <x v="28"/>
    <x v="1705"/>
    <d v="2015-09-09T16:00:00"/>
  </r>
  <r>
    <x v="1706"/>
    <x v="1706"/>
    <x v="1704"/>
    <n v="5500"/>
    <n v="0"/>
    <x v="2"/>
    <s v="DE"/>
    <s v="EUR"/>
    <n v="1440314472"/>
    <n v="1435130472"/>
    <b v="0"/>
    <x v="78"/>
    <b v="0"/>
    <s v="music/faith"/>
    <n v="0"/>
    <e v="#DIV/0!"/>
    <x v="4"/>
    <x v="28"/>
    <x v="1706"/>
    <d v="2015-08-23T07:21:12"/>
  </r>
  <r>
    <x v="1707"/>
    <x v="1707"/>
    <x v="1705"/>
    <n v="5000"/>
    <n v="487"/>
    <x v="2"/>
    <s v="US"/>
    <s v="USD"/>
    <n v="1459181895"/>
    <n v="1456593495"/>
    <b v="0"/>
    <x v="82"/>
    <b v="0"/>
    <s v="music/faith"/>
    <n v="10"/>
    <n v="54.11"/>
    <x v="4"/>
    <x v="28"/>
    <x v="1707"/>
    <d v="2016-03-28T16:18:15"/>
  </r>
  <r>
    <x v="1708"/>
    <x v="1708"/>
    <x v="1706"/>
    <n v="7000"/>
    <n v="0"/>
    <x v="2"/>
    <s v="US"/>
    <s v="USD"/>
    <n v="1462135706"/>
    <n v="1458679706"/>
    <b v="0"/>
    <x v="78"/>
    <b v="0"/>
    <s v="music/faith"/>
    <n v="0"/>
    <e v="#DIV/0!"/>
    <x v="4"/>
    <x v="28"/>
    <x v="1708"/>
    <d v="2016-05-01T20:48:26"/>
  </r>
  <r>
    <x v="1709"/>
    <x v="1709"/>
    <x v="1707"/>
    <n v="1750"/>
    <n v="85"/>
    <x v="2"/>
    <s v="US"/>
    <s v="USD"/>
    <n v="1409513940"/>
    <n v="1405949514"/>
    <b v="0"/>
    <x v="80"/>
    <b v="0"/>
    <s v="music/faith"/>
    <n v="5"/>
    <n v="21.25"/>
    <x v="4"/>
    <x v="28"/>
    <x v="1709"/>
    <d v="2014-08-31T19:39:00"/>
  </r>
  <r>
    <x v="1710"/>
    <x v="1710"/>
    <x v="1708"/>
    <n v="5000"/>
    <n v="34"/>
    <x v="2"/>
    <s v="DE"/>
    <s v="EUR"/>
    <n v="1453122000"/>
    <n v="1449151888"/>
    <b v="0"/>
    <x v="29"/>
    <b v="0"/>
    <s v="music/faith"/>
    <n v="1"/>
    <n v="34"/>
    <x v="4"/>
    <x v="28"/>
    <x v="1710"/>
    <d v="2016-01-18T13:00:00"/>
  </r>
  <r>
    <x v="1711"/>
    <x v="1711"/>
    <x v="1709"/>
    <n v="10000"/>
    <n v="1050"/>
    <x v="2"/>
    <s v="US"/>
    <s v="USD"/>
    <n v="1409585434"/>
    <n v="1406907034"/>
    <b v="0"/>
    <x v="84"/>
    <b v="0"/>
    <s v="music/faith"/>
    <n v="11"/>
    <n v="525"/>
    <x v="4"/>
    <x v="28"/>
    <x v="1711"/>
    <d v="2014-09-01T15:30:34"/>
  </r>
  <r>
    <x v="1712"/>
    <x v="1712"/>
    <x v="1710"/>
    <n v="5000"/>
    <n v="0"/>
    <x v="2"/>
    <s v="US"/>
    <s v="USD"/>
    <n v="1435701353"/>
    <n v="1430517353"/>
    <b v="0"/>
    <x v="78"/>
    <b v="0"/>
    <s v="music/faith"/>
    <n v="0"/>
    <e v="#DIV/0!"/>
    <x v="4"/>
    <x v="28"/>
    <x v="1712"/>
    <d v="2015-06-30T21:55:53"/>
  </r>
  <r>
    <x v="1713"/>
    <x v="1713"/>
    <x v="1711"/>
    <n v="3000"/>
    <n v="50"/>
    <x v="2"/>
    <s v="US"/>
    <s v="USD"/>
    <n v="1412536412"/>
    <n v="1409944412"/>
    <b v="0"/>
    <x v="29"/>
    <b v="0"/>
    <s v="music/faith"/>
    <n v="2"/>
    <n v="50"/>
    <x v="4"/>
    <x v="28"/>
    <x v="1713"/>
    <d v="2014-10-05T19:13:32"/>
  </r>
  <r>
    <x v="1714"/>
    <x v="1714"/>
    <x v="1712"/>
    <n v="25000"/>
    <n v="1967"/>
    <x v="2"/>
    <s v="US"/>
    <s v="USD"/>
    <n v="1430517761"/>
    <n v="1427925761"/>
    <b v="0"/>
    <x v="57"/>
    <b v="0"/>
    <s v="music/faith"/>
    <n v="8"/>
    <n v="115.71"/>
    <x v="4"/>
    <x v="28"/>
    <x v="1714"/>
    <d v="2015-05-01T22:02:41"/>
  </r>
  <r>
    <x v="1715"/>
    <x v="1715"/>
    <x v="1713"/>
    <n v="5000"/>
    <n v="11"/>
    <x v="2"/>
    <s v="US"/>
    <s v="USD"/>
    <n v="1427772120"/>
    <n v="1425186785"/>
    <b v="0"/>
    <x v="84"/>
    <b v="0"/>
    <s v="music/faith"/>
    <n v="1"/>
    <n v="5.5"/>
    <x v="4"/>
    <x v="28"/>
    <x v="1715"/>
    <d v="2015-03-31T03:22:00"/>
  </r>
  <r>
    <x v="1716"/>
    <x v="1716"/>
    <x v="1714"/>
    <n v="2000"/>
    <n v="150"/>
    <x v="2"/>
    <s v="US"/>
    <s v="USD"/>
    <n v="1481295099"/>
    <n v="1477835499"/>
    <b v="0"/>
    <x v="83"/>
    <b v="0"/>
    <s v="music/faith"/>
    <n v="8"/>
    <n v="50"/>
    <x v="4"/>
    <x v="28"/>
    <x v="1716"/>
    <d v="2016-12-09T14:51:39"/>
  </r>
  <r>
    <x v="1717"/>
    <x v="1717"/>
    <x v="1715"/>
    <n v="3265"/>
    <n v="1395"/>
    <x v="2"/>
    <s v="US"/>
    <s v="USD"/>
    <n v="1461211200"/>
    <n v="1459467238"/>
    <b v="0"/>
    <x v="14"/>
    <b v="0"/>
    <s v="music/faith"/>
    <n v="43"/>
    <n v="34.020000000000003"/>
    <x v="4"/>
    <x v="28"/>
    <x v="1717"/>
    <d v="2016-04-21T04:00:00"/>
  </r>
  <r>
    <x v="1718"/>
    <x v="1718"/>
    <x v="1716"/>
    <n v="35000"/>
    <n v="75"/>
    <x v="2"/>
    <s v="US"/>
    <s v="USD"/>
    <n v="1463201940"/>
    <n v="1459435149"/>
    <b v="0"/>
    <x v="84"/>
    <b v="0"/>
    <s v="music/faith"/>
    <n v="1"/>
    <n v="37.5"/>
    <x v="4"/>
    <x v="28"/>
    <x v="1718"/>
    <d v="2016-05-14T04:59:00"/>
  </r>
  <r>
    <x v="1719"/>
    <x v="1719"/>
    <x v="1717"/>
    <n v="4000"/>
    <n v="35"/>
    <x v="2"/>
    <s v="US"/>
    <s v="USD"/>
    <n v="1410958191"/>
    <n v="1408366191"/>
    <b v="0"/>
    <x v="83"/>
    <b v="0"/>
    <s v="music/faith"/>
    <n v="1"/>
    <n v="11.67"/>
    <x v="4"/>
    <x v="28"/>
    <x v="1719"/>
    <d v="2014-09-17T12:49:51"/>
  </r>
  <r>
    <x v="1720"/>
    <x v="1720"/>
    <x v="1718"/>
    <n v="4000"/>
    <n v="225"/>
    <x v="2"/>
    <s v="US"/>
    <s v="USD"/>
    <n v="1415562471"/>
    <n v="1412966871"/>
    <b v="0"/>
    <x v="22"/>
    <b v="0"/>
    <s v="music/faith"/>
    <n v="6"/>
    <n v="28.13"/>
    <x v="4"/>
    <x v="28"/>
    <x v="1720"/>
    <d v="2014-11-09T19:47:51"/>
  </r>
  <r>
    <x v="1721"/>
    <x v="1721"/>
    <x v="1719"/>
    <n v="5000"/>
    <n v="0"/>
    <x v="2"/>
    <s v="US"/>
    <s v="USD"/>
    <n v="1449831863"/>
    <n v="1447239863"/>
    <b v="0"/>
    <x v="78"/>
    <b v="0"/>
    <s v="music/faith"/>
    <n v="0"/>
    <e v="#DIV/0!"/>
    <x v="4"/>
    <x v="28"/>
    <x v="1721"/>
    <d v="2015-12-11T11:04:23"/>
  </r>
  <r>
    <x v="1722"/>
    <x v="1722"/>
    <x v="1720"/>
    <n v="2880"/>
    <n v="1"/>
    <x v="2"/>
    <s v="US"/>
    <s v="USD"/>
    <n v="1459642200"/>
    <n v="1456441429"/>
    <b v="0"/>
    <x v="29"/>
    <b v="0"/>
    <s v="music/faith"/>
    <n v="1"/>
    <n v="1"/>
    <x v="4"/>
    <x v="28"/>
    <x v="1722"/>
    <d v="2016-04-03T00:10:00"/>
  </r>
  <r>
    <x v="1723"/>
    <x v="1723"/>
    <x v="1721"/>
    <n v="10000"/>
    <n v="650"/>
    <x v="2"/>
    <s v="US"/>
    <s v="USD"/>
    <n v="1435730400"/>
    <n v="1430855315"/>
    <b v="0"/>
    <x v="83"/>
    <b v="0"/>
    <s v="music/faith"/>
    <n v="7"/>
    <n v="216.67"/>
    <x v="4"/>
    <x v="28"/>
    <x v="1723"/>
    <d v="2015-07-01T06:00:00"/>
  </r>
  <r>
    <x v="1724"/>
    <x v="1724"/>
    <x v="1722"/>
    <n v="6000"/>
    <n v="35"/>
    <x v="2"/>
    <s v="US"/>
    <s v="USD"/>
    <n v="1414707762"/>
    <n v="1412115762"/>
    <b v="0"/>
    <x v="80"/>
    <b v="0"/>
    <s v="music/faith"/>
    <n v="1"/>
    <n v="8.75"/>
    <x v="4"/>
    <x v="28"/>
    <x v="1724"/>
    <d v="2014-10-30T22:22:42"/>
  </r>
  <r>
    <x v="1725"/>
    <x v="1725"/>
    <x v="1723"/>
    <n v="5500"/>
    <n v="560"/>
    <x v="2"/>
    <s v="US"/>
    <s v="USD"/>
    <n v="1408922049"/>
    <n v="1406330049"/>
    <b v="0"/>
    <x v="82"/>
    <b v="0"/>
    <s v="music/faith"/>
    <n v="11"/>
    <n v="62.22"/>
    <x v="4"/>
    <x v="28"/>
    <x v="1725"/>
    <d v="2014-08-24T23:14:09"/>
  </r>
  <r>
    <x v="1726"/>
    <x v="1726"/>
    <x v="1724"/>
    <n v="6500"/>
    <n v="2196"/>
    <x v="2"/>
    <s v="US"/>
    <s v="USD"/>
    <n v="1403906664"/>
    <n v="1401401064"/>
    <b v="0"/>
    <x v="38"/>
    <b v="0"/>
    <s v="music/faith"/>
    <n v="34"/>
    <n v="137.25"/>
    <x v="4"/>
    <x v="28"/>
    <x v="1726"/>
    <d v="2014-06-27T22:04:24"/>
  </r>
  <r>
    <x v="1727"/>
    <x v="1727"/>
    <x v="1725"/>
    <n v="3000"/>
    <n v="1"/>
    <x v="2"/>
    <s v="GB"/>
    <s v="GBP"/>
    <n v="1428231600"/>
    <n v="1423520177"/>
    <b v="0"/>
    <x v="29"/>
    <b v="0"/>
    <s v="music/faith"/>
    <n v="1"/>
    <n v="1"/>
    <x v="4"/>
    <x v="28"/>
    <x v="1727"/>
    <d v="2015-04-05T11:00:00"/>
  </r>
  <r>
    <x v="1728"/>
    <x v="1728"/>
    <x v="1726"/>
    <n v="1250"/>
    <n v="855"/>
    <x v="2"/>
    <s v="US"/>
    <s v="USD"/>
    <n v="1445439674"/>
    <n v="1442847674"/>
    <b v="0"/>
    <x v="63"/>
    <b v="0"/>
    <s v="music/faith"/>
    <n v="69"/>
    <n v="122.14"/>
    <x v="4"/>
    <x v="28"/>
    <x v="1728"/>
    <d v="2015-10-21T15:01:14"/>
  </r>
  <r>
    <x v="1729"/>
    <x v="1729"/>
    <x v="1727"/>
    <n v="10000"/>
    <n v="0"/>
    <x v="2"/>
    <s v="US"/>
    <s v="USD"/>
    <n v="1465521306"/>
    <n v="1460337306"/>
    <b v="0"/>
    <x v="78"/>
    <b v="0"/>
    <s v="music/faith"/>
    <n v="0"/>
    <e v="#DIV/0!"/>
    <x v="4"/>
    <x v="28"/>
    <x v="1729"/>
    <d v="2016-06-10T01:15:06"/>
  </r>
  <r>
    <x v="1730"/>
    <x v="1730"/>
    <x v="1728"/>
    <n v="3000"/>
    <n v="0"/>
    <x v="2"/>
    <s v="US"/>
    <s v="USD"/>
    <n v="1445738783"/>
    <n v="1443146783"/>
    <b v="0"/>
    <x v="78"/>
    <b v="0"/>
    <s v="music/faith"/>
    <n v="0"/>
    <e v="#DIV/0!"/>
    <x v="4"/>
    <x v="28"/>
    <x v="1730"/>
    <d v="2015-10-25T02:06:23"/>
  </r>
  <r>
    <x v="1731"/>
    <x v="1731"/>
    <x v="1729"/>
    <n v="1000"/>
    <n v="0"/>
    <x v="2"/>
    <s v="US"/>
    <s v="USD"/>
    <n v="1434034800"/>
    <n v="1432849552"/>
    <b v="0"/>
    <x v="78"/>
    <b v="0"/>
    <s v="music/faith"/>
    <n v="0"/>
    <e v="#DIV/0!"/>
    <x v="4"/>
    <x v="28"/>
    <x v="1731"/>
    <d v="2015-06-11T15:00:00"/>
  </r>
  <r>
    <x v="1732"/>
    <x v="1732"/>
    <x v="1730"/>
    <n v="4000"/>
    <n v="0"/>
    <x v="2"/>
    <s v="US"/>
    <s v="USD"/>
    <n v="1452920400"/>
    <n v="1447777481"/>
    <b v="0"/>
    <x v="78"/>
    <b v="0"/>
    <s v="music/faith"/>
    <n v="0"/>
    <e v="#DIV/0!"/>
    <x v="4"/>
    <x v="28"/>
    <x v="1732"/>
    <d v="2016-01-16T05:00:00"/>
  </r>
  <r>
    <x v="1733"/>
    <x v="1733"/>
    <x v="1731"/>
    <n v="10000"/>
    <n v="0"/>
    <x v="2"/>
    <s v="US"/>
    <s v="USD"/>
    <n v="1473802200"/>
    <n v="1472746374"/>
    <b v="0"/>
    <x v="78"/>
    <b v="0"/>
    <s v="music/faith"/>
    <n v="0"/>
    <e v="#DIV/0!"/>
    <x v="4"/>
    <x v="28"/>
    <x v="1733"/>
    <d v="2016-09-13T21:30:00"/>
  </r>
  <r>
    <x v="1734"/>
    <x v="1734"/>
    <x v="1732"/>
    <n v="4500"/>
    <n v="1"/>
    <x v="2"/>
    <s v="US"/>
    <s v="USD"/>
    <n v="1431046356"/>
    <n v="1428454356"/>
    <b v="0"/>
    <x v="29"/>
    <b v="0"/>
    <s v="music/faith"/>
    <n v="1"/>
    <n v="1"/>
    <x v="4"/>
    <x v="28"/>
    <x v="1734"/>
    <d v="2015-05-08T00:52:36"/>
  </r>
  <r>
    <x v="1735"/>
    <x v="1735"/>
    <x v="1733"/>
    <n v="1000"/>
    <n v="110"/>
    <x v="2"/>
    <s v="US"/>
    <s v="USD"/>
    <n v="1470598345"/>
    <n v="1468006345"/>
    <b v="0"/>
    <x v="84"/>
    <b v="0"/>
    <s v="music/faith"/>
    <n v="11"/>
    <n v="55"/>
    <x v="4"/>
    <x v="28"/>
    <x v="1735"/>
    <d v="2016-08-07T19:32:25"/>
  </r>
  <r>
    <x v="1736"/>
    <x v="1736"/>
    <x v="1734"/>
    <n v="3000"/>
    <n v="22"/>
    <x v="2"/>
    <s v="US"/>
    <s v="USD"/>
    <n v="1447018833"/>
    <n v="1444423233"/>
    <b v="0"/>
    <x v="29"/>
    <b v="0"/>
    <s v="music/faith"/>
    <n v="1"/>
    <n v="22"/>
    <x v="4"/>
    <x v="28"/>
    <x v="1736"/>
    <d v="2015-11-08T21:40:33"/>
  </r>
  <r>
    <x v="1737"/>
    <x v="1737"/>
    <x v="1735"/>
    <n v="4000"/>
    <n v="850"/>
    <x v="2"/>
    <s v="US"/>
    <s v="USD"/>
    <n v="1437432392"/>
    <n v="1434840392"/>
    <b v="0"/>
    <x v="41"/>
    <b v="0"/>
    <s v="music/faith"/>
    <n v="22"/>
    <n v="56.67"/>
    <x v="4"/>
    <x v="28"/>
    <x v="1737"/>
    <d v="2015-07-20T22:46:32"/>
  </r>
  <r>
    <x v="1738"/>
    <x v="1738"/>
    <x v="1736"/>
    <n v="5000"/>
    <n v="20"/>
    <x v="2"/>
    <s v="US"/>
    <s v="USD"/>
    <n v="1412283542"/>
    <n v="1409691542"/>
    <b v="0"/>
    <x v="29"/>
    <b v="0"/>
    <s v="music/faith"/>
    <n v="1"/>
    <n v="20"/>
    <x v="4"/>
    <x v="28"/>
    <x v="1738"/>
    <d v="2014-10-02T20:59:02"/>
  </r>
  <r>
    <x v="1739"/>
    <x v="1739"/>
    <x v="1737"/>
    <n v="1000"/>
    <n v="1"/>
    <x v="2"/>
    <s v="US"/>
    <s v="USD"/>
    <n v="1462391932"/>
    <n v="1457297932"/>
    <b v="0"/>
    <x v="29"/>
    <b v="0"/>
    <s v="music/faith"/>
    <n v="1"/>
    <n v="1"/>
    <x v="4"/>
    <x v="28"/>
    <x v="1739"/>
    <d v="2016-05-04T19:58:52"/>
  </r>
  <r>
    <x v="1740"/>
    <x v="1740"/>
    <x v="1738"/>
    <n v="3000"/>
    <n v="0"/>
    <x v="2"/>
    <s v="US"/>
    <s v="USD"/>
    <n v="1437075422"/>
    <n v="1434483422"/>
    <b v="0"/>
    <x v="78"/>
    <b v="0"/>
    <s v="music/faith"/>
    <n v="0"/>
    <e v="#DIV/0!"/>
    <x v="4"/>
    <x v="28"/>
    <x v="1740"/>
    <d v="2015-07-16T19:37:02"/>
  </r>
  <r>
    <x v="1741"/>
    <x v="1741"/>
    <x v="1739"/>
    <n v="1200"/>
    <n v="1330"/>
    <x v="0"/>
    <s v="GB"/>
    <s v="GBP"/>
    <n v="1433948671"/>
    <n v="1430060671"/>
    <b v="0"/>
    <x v="47"/>
    <b v="1"/>
    <s v="photography/photobooks"/>
    <n v="111"/>
    <n v="25.58"/>
    <x v="8"/>
    <x v="20"/>
    <x v="1741"/>
    <d v="2015-06-10T15:04:31"/>
  </r>
  <r>
    <x v="1742"/>
    <x v="1742"/>
    <x v="1740"/>
    <n v="2000"/>
    <n v="2175"/>
    <x v="0"/>
    <s v="US"/>
    <s v="USD"/>
    <n v="1483822800"/>
    <n v="1481058170"/>
    <b v="0"/>
    <x v="69"/>
    <b v="1"/>
    <s v="photography/photobooks"/>
    <n v="109"/>
    <n v="63.97"/>
    <x v="8"/>
    <x v="20"/>
    <x v="1742"/>
    <d v="2017-01-07T21:00:00"/>
  </r>
  <r>
    <x v="1743"/>
    <x v="1743"/>
    <x v="1741"/>
    <n v="6000"/>
    <n v="6025"/>
    <x v="0"/>
    <s v="US"/>
    <s v="USD"/>
    <n v="1472270340"/>
    <n v="1470348775"/>
    <b v="0"/>
    <x v="85"/>
    <b v="1"/>
    <s v="photography/photobooks"/>
    <n v="101"/>
    <n v="89.93"/>
    <x v="8"/>
    <x v="20"/>
    <x v="1743"/>
    <d v="2016-08-27T03:59:00"/>
  </r>
  <r>
    <x v="1744"/>
    <x v="1744"/>
    <x v="1742"/>
    <n v="5500"/>
    <n v="6515"/>
    <x v="0"/>
    <s v="GB"/>
    <s v="GBP"/>
    <n v="1425821477"/>
    <n v="1421937077"/>
    <b v="0"/>
    <x v="16"/>
    <b v="1"/>
    <s v="photography/photobooks"/>
    <n v="119"/>
    <n v="93.07"/>
    <x v="8"/>
    <x v="20"/>
    <x v="1744"/>
    <d v="2015-03-08T13:31:17"/>
  </r>
  <r>
    <x v="1745"/>
    <x v="1745"/>
    <x v="1743"/>
    <n v="7000"/>
    <n v="7981"/>
    <x v="0"/>
    <s v="US"/>
    <s v="USD"/>
    <n v="1482372000"/>
    <n v="1479276838"/>
    <b v="0"/>
    <x v="30"/>
    <b v="1"/>
    <s v="photography/photobooks"/>
    <n v="115"/>
    <n v="89.67"/>
    <x v="8"/>
    <x v="20"/>
    <x v="1745"/>
    <d v="2016-12-22T02:00:00"/>
  </r>
  <r>
    <x v="1746"/>
    <x v="1746"/>
    <x v="1744"/>
    <n v="15000"/>
    <n v="22215"/>
    <x v="0"/>
    <s v="US"/>
    <s v="USD"/>
    <n v="1479952800"/>
    <n v="1477368867"/>
    <b v="0"/>
    <x v="329"/>
    <b v="1"/>
    <s v="photography/photobooks"/>
    <n v="149"/>
    <n v="207.62"/>
    <x v="8"/>
    <x v="20"/>
    <x v="1746"/>
    <d v="2016-11-24T02:00:00"/>
  </r>
  <r>
    <x v="1747"/>
    <x v="1747"/>
    <x v="1745"/>
    <n v="9000"/>
    <n v="9446"/>
    <x v="0"/>
    <s v="GB"/>
    <s v="GBP"/>
    <n v="1447426800"/>
    <n v="1444904830"/>
    <b v="0"/>
    <x v="180"/>
    <b v="1"/>
    <s v="photography/photobooks"/>
    <n v="105"/>
    <n v="59.41"/>
    <x v="8"/>
    <x v="20"/>
    <x v="1747"/>
    <d v="2015-11-13T15:00:00"/>
  </r>
  <r>
    <x v="1748"/>
    <x v="1748"/>
    <x v="1746"/>
    <n v="50000"/>
    <n v="64974"/>
    <x v="0"/>
    <s v="CA"/>
    <s v="CAD"/>
    <n v="1441234143"/>
    <n v="1438642143"/>
    <b v="0"/>
    <x v="331"/>
    <b v="1"/>
    <s v="photography/photobooks"/>
    <n v="130"/>
    <n v="358.97"/>
    <x v="8"/>
    <x v="20"/>
    <x v="1748"/>
    <d v="2015-09-02T22:49:03"/>
  </r>
  <r>
    <x v="1749"/>
    <x v="1749"/>
    <x v="1747"/>
    <n v="10050"/>
    <n v="12410.5"/>
    <x v="0"/>
    <s v="LU"/>
    <s v="EUR"/>
    <n v="1488394800"/>
    <n v="1485213921"/>
    <b v="0"/>
    <x v="132"/>
    <b v="1"/>
    <s v="photography/photobooks"/>
    <n v="124"/>
    <n v="94.74"/>
    <x v="8"/>
    <x v="20"/>
    <x v="1749"/>
    <d v="2017-03-01T19:00:00"/>
  </r>
  <r>
    <x v="1750"/>
    <x v="1750"/>
    <x v="1748"/>
    <n v="5000"/>
    <n v="10081"/>
    <x v="0"/>
    <s v="US"/>
    <s v="USD"/>
    <n v="1461096304"/>
    <n v="1458936304"/>
    <b v="0"/>
    <x v="207"/>
    <b v="1"/>
    <s v="photography/photobooks"/>
    <n v="202"/>
    <n v="80.650000000000006"/>
    <x v="8"/>
    <x v="20"/>
    <x v="1750"/>
    <d v="2016-04-19T20:05:04"/>
  </r>
  <r>
    <x v="1751"/>
    <x v="1751"/>
    <x v="1749"/>
    <n v="10000"/>
    <n v="10290"/>
    <x v="0"/>
    <s v="US"/>
    <s v="USD"/>
    <n v="1426787123"/>
    <n v="1424198723"/>
    <b v="0"/>
    <x v="42"/>
    <b v="1"/>
    <s v="photography/photobooks"/>
    <n v="103"/>
    <n v="168.69"/>
    <x v="8"/>
    <x v="20"/>
    <x v="1751"/>
    <d v="2015-03-19T17:45:23"/>
  </r>
  <r>
    <x v="1752"/>
    <x v="1752"/>
    <x v="1750"/>
    <n v="1200"/>
    <n v="3122"/>
    <x v="0"/>
    <s v="GB"/>
    <s v="GBP"/>
    <n v="1476425082"/>
    <n v="1473833082"/>
    <b v="0"/>
    <x v="240"/>
    <b v="1"/>
    <s v="photography/photobooks"/>
    <n v="261"/>
    <n v="34.69"/>
    <x v="8"/>
    <x v="20"/>
    <x v="1752"/>
    <d v="2016-10-14T06:04:42"/>
  </r>
  <r>
    <x v="1753"/>
    <x v="1753"/>
    <x v="1751"/>
    <n v="15000"/>
    <n v="16200"/>
    <x v="0"/>
    <s v="DK"/>
    <s v="DKK"/>
    <n v="1458579568"/>
    <n v="1455991168"/>
    <b v="0"/>
    <x v="2"/>
    <b v="1"/>
    <s v="photography/photobooks"/>
    <n v="108"/>
    <n v="462.86"/>
    <x v="8"/>
    <x v="20"/>
    <x v="1753"/>
    <d v="2016-03-21T16:59:28"/>
  </r>
  <r>
    <x v="1754"/>
    <x v="1754"/>
    <x v="1752"/>
    <n v="8500"/>
    <n v="9395"/>
    <x v="0"/>
    <s v="CA"/>
    <s v="CAD"/>
    <n v="1428091353"/>
    <n v="1425502953"/>
    <b v="0"/>
    <x v="240"/>
    <b v="1"/>
    <s v="photography/photobooks"/>
    <n v="111"/>
    <n v="104.39"/>
    <x v="8"/>
    <x v="20"/>
    <x v="1754"/>
    <d v="2015-04-03T20:02:33"/>
  </r>
  <r>
    <x v="1755"/>
    <x v="1755"/>
    <x v="1753"/>
    <n v="25"/>
    <n v="30"/>
    <x v="0"/>
    <s v="US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x v="1756"/>
    <x v="1756"/>
    <x v="1754"/>
    <n v="5500"/>
    <n v="5655.6"/>
    <x v="0"/>
    <s v="US"/>
    <s v="USD"/>
    <n v="1472443269"/>
    <n v="1468987269"/>
    <b v="0"/>
    <x v="148"/>
    <b v="1"/>
    <s v="photography/photobooks"/>
    <n v="103"/>
    <n v="47.13"/>
    <x v="8"/>
    <x v="20"/>
    <x v="1756"/>
    <d v="2016-08-29T04:01:09"/>
  </r>
  <r>
    <x v="1757"/>
    <x v="1757"/>
    <x v="1755"/>
    <n v="5000"/>
    <n v="5800"/>
    <x v="0"/>
    <s v="US"/>
    <s v="USD"/>
    <n v="1485631740"/>
    <n v="1483041083"/>
    <b v="0"/>
    <x v="25"/>
    <b v="1"/>
    <s v="photography/photobooks"/>
    <n v="116"/>
    <n v="414.29"/>
    <x v="8"/>
    <x v="20"/>
    <x v="1757"/>
    <d v="2017-01-28T19:29:00"/>
  </r>
  <r>
    <x v="1758"/>
    <x v="1758"/>
    <x v="1756"/>
    <n v="1000"/>
    <n v="1147"/>
    <x v="0"/>
    <s v="US"/>
    <s v="USD"/>
    <n v="1468536992"/>
    <n v="1463352992"/>
    <b v="0"/>
    <x v="74"/>
    <b v="1"/>
    <s v="photography/photobooks"/>
    <n v="115"/>
    <n v="42.48"/>
    <x v="8"/>
    <x v="20"/>
    <x v="1758"/>
    <d v="2016-07-14T22:56:32"/>
  </r>
  <r>
    <x v="1759"/>
    <x v="1759"/>
    <x v="1757"/>
    <n v="5000"/>
    <n v="5330"/>
    <x v="0"/>
    <s v="US"/>
    <s v="USD"/>
    <n v="1427309629"/>
    <n v="1425585229"/>
    <b v="0"/>
    <x v="72"/>
    <b v="1"/>
    <s v="photography/photobooks"/>
    <n v="107"/>
    <n v="108.78"/>
    <x v="8"/>
    <x v="20"/>
    <x v="1759"/>
    <d v="2015-03-25T18:53:49"/>
  </r>
  <r>
    <x v="1760"/>
    <x v="1760"/>
    <x v="1758"/>
    <n v="5000"/>
    <n v="8272"/>
    <x v="0"/>
    <s v="US"/>
    <s v="USD"/>
    <n v="1456416513"/>
    <n v="1454688513"/>
    <b v="0"/>
    <x v="332"/>
    <b v="1"/>
    <s v="photography/photobooks"/>
    <n v="166"/>
    <n v="81.099999999999994"/>
    <x v="8"/>
    <x v="20"/>
    <x v="1760"/>
    <d v="2016-02-25T16:08:33"/>
  </r>
  <r>
    <x v="1761"/>
    <x v="1761"/>
    <x v="1759"/>
    <n v="100"/>
    <n v="155"/>
    <x v="0"/>
    <s v="GB"/>
    <s v="GBP"/>
    <n v="1442065060"/>
    <n v="1437745060"/>
    <b v="0"/>
    <x v="83"/>
    <b v="1"/>
    <s v="photography/photobooks"/>
    <n v="155"/>
    <n v="51.67"/>
    <x v="8"/>
    <x v="20"/>
    <x v="1761"/>
    <d v="2015-09-12T13:37:40"/>
  </r>
  <r>
    <x v="1762"/>
    <x v="1762"/>
    <x v="1760"/>
    <n v="100"/>
    <n v="885"/>
    <x v="0"/>
    <s v="US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x v="1763"/>
    <x v="1763"/>
    <x v="1761"/>
    <n v="12000"/>
    <n v="12229"/>
    <x v="0"/>
    <s v="US"/>
    <s v="USD"/>
    <n v="1477255840"/>
    <n v="1474663840"/>
    <b v="0"/>
    <x v="115"/>
    <b v="1"/>
    <s v="photography/photobooks"/>
    <n v="102"/>
    <n v="103.64"/>
    <x v="8"/>
    <x v="20"/>
    <x v="1763"/>
    <d v="2016-10-23T20:50:40"/>
  </r>
  <r>
    <x v="1764"/>
    <x v="1764"/>
    <x v="1762"/>
    <n v="11000"/>
    <n v="2156"/>
    <x v="2"/>
    <s v="GB"/>
    <s v="GBP"/>
    <n v="1407065979"/>
    <n v="1404560379"/>
    <b v="1"/>
    <x v="70"/>
    <b v="0"/>
    <s v="photography/photobooks"/>
    <n v="20"/>
    <n v="55.28"/>
    <x v="8"/>
    <x v="20"/>
    <x v="1764"/>
    <d v="2014-08-03T11:39:39"/>
  </r>
  <r>
    <x v="1765"/>
    <x v="1765"/>
    <x v="1763"/>
    <n v="12500"/>
    <n v="7433.48"/>
    <x v="2"/>
    <s v="US"/>
    <s v="USD"/>
    <n v="1407972712"/>
    <n v="1405380712"/>
    <b v="1"/>
    <x v="273"/>
    <b v="0"/>
    <s v="photography/photobooks"/>
    <n v="60"/>
    <n v="72.17"/>
    <x v="8"/>
    <x v="20"/>
    <x v="1765"/>
    <d v="2014-08-13T23:31:52"/>
  </r>
  <r>
    <x v="1766"/>
    <x v="1766"/>
    <x v="1764"/>
    <n v="1500"/>
    <n v="0"/>
    <x v="2"/>
    <s v="AU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x v="1767"/>
    <x v="1767"/>
    <x v="1765"/>
    <n v="5000"/>
    <n v="2286"/>
    <x v="2"/>
    <s v="US"/>
    <s v="USD"/>
    <n v="1407080884"/>
    <n v="1404488884"/>
    <b v="1"/>
    <x v="70"/>
    <b v="0"/>
    <s v="photography/photobooks"/>
    <n v="46"/>
    <n v="58.62"/>
    <x v="8"/>
    <x v="20"/>
    <x v="1767"/>
    <d v="2014-08-03T15:48:04"/>
  </r>
  <r>
    <x v="1768"/>
    <x v="1768"/>
    <x v="1766"/>
    <n v="5000"/>
    <n v="187"/>
    <x v="2"/>
    <s v="US"/>
    <s v="USD"/>
    <n v="1411824444"/>
    <n v="1406640444"/>
    <b v="1"/>
    <x v="41"/>
    <b v="0"/>
    <s v="photography/photobooks"/>
    <n v="4"/>
    <n v="12.47"/>
    <x v="8"/>
    <x v="20"/>
    <x v="1768"/>
    <d v="2014-09-27T13:27:24"/>
  </r>
  <r>
    <x v="1769"/>
    <x v="1769"/>
    <x v="1767"/>
    <n v="40000"/>
    <n v="1081"/>
    <x v="2"/>
    <s v="US"/>
    <s v="USD"/>
    <n v="1421177959"/>
    <n v="1418585959"/>
    <b v="1"/>
    <x v="19"/>
    <b v="0"/>
    <s v="photography/photobooks"/>
    <n v="3"/>
    <n v="49.14"/>
    <x v="8"/>
    <x v="20"/>
    <x v="1769"/>
    <d v="2015-01-13T19:39:19"/>
  </r>
  <r>
    <x v="1770"/>
    <x v="1770"/>
    <x v="1768"/>
    <n v="24500"/>
    <n v="13846"/>
    <x v="2"/>
    <s v="US"/>
    <s v="USD"/>
    <n v="1413312194"/>
    <n v="1410288194"/>
    <b v="1"/>
    <x v="297"/>
    <b v="0"/>
    <s v="photography/photobooks"/>
    <n v="57"/>
    <n v="150.5"/>
    <x v="8"/>
    <x v="20"/>
    <x v="1770"/>
    <d v="2014-10-14T18:43:14"/>
  </r>
  <r>
    <x v="1771"/>
    <x v="1771"/>
    <x v="1769"/>
    <n v="4200"/>
    <n v="895"/>
    <x v="2"/>
    <s v="GB"/>
    <s v="GBP"/>
    <n v="1414107040"/>
    <n v="1411515040"/>
    <b v="1"/>
    <x v="20"/>
    <b v="0"/>
    <s v="photography/photobooks"/>
    <n v="22"/>
    <n v="35.799999999999997"/>
    <x v="8"/>
    <x v="20"/>
    <x v="1771"/>
    <d v="2014-10-23T23:30:40"/>
  </r>
  <r>
    <x v="1772"/>
    <x v="1772"/>
    <x v="1770"/>
    <n v="5500"/>
    <n v="858"/>
    <x v="2"/>
    <s v="GB"/>
    <s v="GBP"/>
    <n v="1404666836"/>
    <n v="1399482836"/>
    <b v="1"/>
    <x v="10"/>
    <b v="0"/>
    <s v="photography/photobooks"/>
    <n v="16"/>
    <n v="45.16"/>
    <x v="8"/>
    <x v="20"/>
    <x v="1772"/>
    <d v="2014-07-06T17:13:56"/>
  </r>
  <r>
    <x v="1773"/>
    <x v="1773"/>
    <x v="1771"/>
    <n v="30000"/>
    <n v="1877"/>
    <x v="2"/>
    <s v="US"/>
    <s v="USD"/>
    <n v="1421691298"/>
    <n v="1417803298"/>
    <b v="1"/>
    <x v="10"/>
    <b v="0"/>
    <s v="photography/photobooks"/>
    <n v="7"/>
    <n v="98.79"/>
    <x v="8"/>
    <x v="20"/>
    <x v="1773"/>
    <d v="2015-01-19T18:14:58"/>
  </r>
  <r>
    <x v="1774"/>
    <x v="1774"/>
    <x v="1772"/>
    <n v="2500"/>
    <n v="1148"/>
    <x v="2"/>
    <s v="US"/>
    <s v="USD"/>
    <n v="1417273140"/>
    <n v="1413609292"/>
    <b v="1"/>
    <x v="62"/>
    <b v="0"/>
    <s v="photography/photobooks"/>
    <n v="46"/>
    <n v="88.31"/>
    <x v="8"/>
    <x v="20"/>
    <x v="1774"/>
    <d v="2014-11-29T14:59:00"/>
  </r>
  <r>
    <x v="1775"/>
    <x v="1775"/>
    <x v="1773"/>
    <n v="32500"/>
    <n v="21158"/>
    <x v="2"/>
    <s v="US"/>
    <s v="USD"/>
    <n v="1414193160"/>
    <n v="1410305160"/>
    <b v="1"/>
    <x v="204"/>
    <b v="0"/>
    <s v="photography/photobooks"/>
    <n v="66"/>
    <n v="170.63"/>
    <x v="8"/>
    <x v="20"/>
    <x v="1775"/>
    <d v="2014-10-24T23:26:00"/>
  </r>
  <r>
    <x v="1776"/>
    <x v="1776"/>
    <x v="1774"/>
    <n v="5000"/>
    <n v="335"/>
    <x v="2"/>
    <s v="GB"/>
    <s v="GBP"/>
    <n v="1414623471"/>
    <n v="1411513071"/>
    <b v="1"/>
    <x v="80"/>
    <b v="0"/>
    <s v="photography/photobooks"/>
    <n v="7"/>
    <n v="83.75"/>
    <x v="8"/>
    <x v="20"/>
    <x v="1776"/>
    <d v="2014-10-29T22:57:51"/>
  </r>
  <r>
    <x v="1777"/>
    <x v="1777"/>
    <x v="1775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x v="20"/>
    <x v="1777"/>
    <d v="2015-02-20T08:34:13"/>
  </r>
  <r>
    <x v="1778"/>
    <x v="1778"/>
    <x v="1776"/>
    <n v="50000"/>
    <n v="995"/>
    <x v="2"/>
    <s v="US"/>
    <s v="USD"/>
    <n v="1427485395"/>
    <n v="1423600995"/>
    <b v="1"/>
    <x v="41"/>
    <b v="0"/>
    <s v="photography/photobooks"/>
    <n v="2"/>
    <n v="66.33"/>
    <x v="8"/>
    <x v="20"/>
    <x v="1778"/>
    <d v="2015-03-27T19:43:15"/>
  </r>
  <r>
    <x v="1779"/>
    <x v="1779"/>
    <x v="1777"/>
    <n v="11000"/>
    <n v="3986"/>
    <x v="2"/>
    <s v="US"/>
    <s v="USD"/>
    <n v="1472834180"/>
    <n v="1470242180"/>
    <b v="1"/>
    <x v="44"/>
    <b v="0"/>
    <s v="photography/photobooks"/>
    <n v="37"/>
    <n v="104.89"/>
    <x v="8"/>
    <x v="20"/>
    <x v="1779"/>
    <d v="2016-09-02T16:36:20"/>
  </r>
  <r>
    <x v="1780"/>
    <x v="1780"/>
    <x v="1778"/>
    <n v="30000"/>
    <n v="11923"/>
    <x v="2"/>
    <s v="US"/>
    <s v="USD"/>
    <n v="1467469510"/>
    <n v="1462285510"/>
    <b v="1"/>
    <x v="215"/>
    <b v="0"/>
    <s v="photography/photobooks"/>
    <n v="40"/>
    <n v="78.44"/>
    <x v="8"/>
    <x v="20"/>
    <x v="1780"/>
    <d v="2016-07-02T14:25:10"/>
  </r>
  <r>
    <x v="1781"/>
    <x v="1781"/>
    <x v="1779"/>
    <n v="5500"/>
    <n v="1417"/>
    <x v="2"/>
    <s v="US"/>
    <s v="USD"/>
    <n v="1473950945"/>
    <n v="1471272545"/>
    <b v="1"/>
    <x v="54"/>
    <b v="0"/>
    <s v="photography/photobooks"/>
    <n v="26"/>
    <n v="59.04"/>
    <x v="8"/>
    <x v="20"/>
    <x v="1781"/>
    <d v="2016-09-15T14:49:05"/>
  </r>
  <r>
    <x v="1782"/>
    <x v="1782"/>
    <x v="1780"/>
    <n v="35000"/>
    <n v="5422"/>
    <x v="2"/>
    <s v="US"/>
    <s v="USD"/>
    <n v="1456062489"/>
    <n v="1453211289"/>
    <b v="1"/>
    <x v="88"/>
    <b v="0"/>
    <s v="photography/photobooks"/>
    <n v="16"/>
    <n v="71.34"/>
    <x v="8"/>
    <x v="20"/>
    <x v="1782"/>
    <d v="2016-02-21T13:48:09"/>
  </r>
  <r>
    <x v="1783"/>
    <x v="1783"/>
    <x v="1781"/>
    <n v="40000"/>
    <n v="9477"/>
    <x v="2"/>
    <s v="US"/>
    <s v="USD"/>
    <n v="1432248478"/>
    <n v="1429656478"/>
    <b v="1"/>
    <x v="333"/>
    <b v="0"/>
    <s v="photography/photobooks"/>
    <n v="24"/>
    <n v="51.23"/>
    <x v="8"/>
    <x v="20"/>
    <x v="1783"/>
    <d v="2015-05-21T22:47:58"/>
  </r>
  <r>
    <x v="1784"/>
    <x v="1784"/>
    <x v="1782"/>
    <n v="5000"/>
    <n v="1988"/>
    <x v="2"/>
    <s v="US"/>
    <s v="USD"/>
    <n v="1422674700"/>
    <n v="1419954240"/>
    <b v="1"/>
    <x v="51"/>
    <b v="0"/>
    <s v="photography/photobooks"/>
    <n v="40"/>
    <n v="60.24"/>
    <x v="8"/>
    <x v="20"/>
    <x v="1784"/>
    <d v="2015-01-31T03:25:00"/>
  </r>
  <r>
    <x v="1785"/>
    <x v="1785"/>
    <x v="1783"/>
    <n v="24000"/>
    <n v="4853"/>
    <x v="2"/>
    <s v="US"/>
    <s v="USD"/>
    <n v="1413417600"/>
    <n v="1410750855"/>
    <b v="1"/>
    <x v="52"/>
    <b v="0"/>
    <s v="photography/photobooks"/>
    <n v="21"/>
    <n v="44.94"/>
    <x v="8"/>
    <x v="20"/>
    <x v="1785"/>
    <d v="2014-10-16T00:00:00"/>
  </r>
  <r>
    <x v="1786"/>
    <x v="1786"/>
    <x v="1784"/>
    <n v="1900"/>
    <n v="905"/>
    <x v="2"/>
    <s v="NL"/>
    <s v="EUR"/>
    <n v="1418649177"/>
    <n v="1416057177"/>
    <b v="1"/>
    <x v="60"/>
    <b v="0"/>
    <s v="photography/photobooks"/>
    <n v="48"/>
    <n v="31.21"/>
    <x v="8"/>
    <x v="20"/>
    <x v="1786"/>
    <d v="2014-12-15T13:12:57"/>
  </r>
  <r>
    <x v="1787"/>
    <x v="1787"/>
    <x v="1785"/>
    <n v="10000"/>
    <n v="1533"/>
    <x v="2"/>
    <s v="US"/>
    <s v="USD"/>
    <n v="1428158637"/>
    <n v="1425570237"/>
    <b v="1"/>
    <x v="54"/>
    <b v="0"/>
    <s v="photography/photobooks"/>
    <n v="16"/>
    <n v="63.88"/>
    <x v="8"/>
    <x v="20"/>
    <x v="1787"/>
    <d v="2015-04-04T14:43:57"/>
  </r>
  <r>
    <x v="1788"/>
    <x v="1788"/>
    <x v="1786"/>
    <n v="5500"/>
    <n v="76"/>
    <x v="2"/>
    <s v="GB"/>
    <s v="GBP"/>
    <n v="1414795542"/>
    <n v="1412203542"/>
    <b v="1"/>
    <x v="80"/>
    <b v="0"/>
    <s v="photography/photobooks"/>
    <n v="2"/>
    <n v="19"/>
    <x v="8"/>
    <x v="20"/>
    <x v="1788"/>
    <d v="2014-10-31T22:45:42"/>
  </r>
  <r>
    <x v="1789"/>
    <x v="1789"/>
    <x v="1787"/>
    <n v="8000"/>
    <n v="40"/>
    <x v="2"/>
    <s v="US"/>
    <s v="USD"/>
    <n v="1421042403"/>
    <n v="1415858403"/>
    <b v="1"/>
    <x v="80"/>
    <b v="0"/>
    <s v="photography/photobooks"/>
    <n v="1"/>
    <n v="10"/>
    <x v="8"/>
    <x v="20"/>
    <x v="1789"/>
    <d v="2015-01-12T06:00:03"/>
  </r>
  <r>
    <x v="1790"/>
    <x v="1790"/>
    <x v="1788"/>
    <n v="33000"/>
    <n v="1636"/>
    <x v="2"/>
    <s v="US"/>
    <s v="USD"/>
    <n v="1423152678"/>
    <n v="1420560678"/>
    <b v="1"/>
    <x v="41"/>
    <b v="0"/>
    <s v="photography/photobooks"/>
    <n v="5"/>
    <n v="109.07"/>
    <x v="8"/>
    <x v="20"/>
    <x v="1790"/>
    <d v="2015-02-05T16:11:18"/>
  </r>
  <r>
    <x v="1791"/>
    <x v="1791"/>
    <x v="1789"/>
    <n v="3000"/>
    <n v="107"/>
    <x v="2"/>
    <s v="GB"/>
    <s v="GBP"/>
    <n v="1422553565"/>
    <n v="1417369565"/>
    <b v="1"/>
    <x v="80"/>
    <b v="0"/>
    <s v="photography/photobooks"/>
    <n v="4"/>
    <n v="26.75"/>
    <x v="8"/>
    <x v="20"/>
    <x v="1791"/>
    <d v="2015-01-29T17:46:05"/>
  </r>
  <r>
    <x v="1792"/>
    <x v="1792"/>
    <x v="1790"/>
    <n v="25000"/>
    <n v="15281"/>
    <x v="2"/>
    <s v="US"/>
    <s v="USD"/>
    <n v="1439189940"/>
    <n v="1435970682"/>
    <b v="1"/>
    <x v="237"/>
    <b v="0"/>
    <s v="photography/photobooks"/>
    <n v="62"/>
    <n v="109.94"/>
    <x v="8"/>
    <x v="20"/>
    <x v="1792"/>
    <d v="2015-08-10T06:59:00"/>
  </r>
  <r>
    <x v="1793"/>
    <x v="1793"/>
    <x v="1791"/>
    <n v="3000"/>
    <n v="40"/>
    <x v="2"/>
    <s v="AU"/>
    <s v="AUD"/>
    <n v="1417127040"/>
    <n v="1414531440"/>
    <b v="1"/>
    <x v="84"/>
    <b v="0"/>
    <s v="photography/photobooks"/>
    <n v="2"/>
    <n v="20"/>
    <x v="8"/>
    <x v="20"/>
    <x v="1793"/>
    <d v="2014-11-27T22:24:00"/>
  </r>
  <r>
    <x v="1794"/>
    <x v="1794"/>
    <x v="1792"/>
    <n v="9000"/>
    <n v="997"/>
    <x v="2"/>
    <s v="US"/>
    <s v="USD"/>
    <n v="1423660422"/>
    <n v="1420636422"/>
    <b v="1"/>
    <x v="59"/>
    <b v="0"/>
    <s v="photography/photobooks"/>
    <n v="12"/>
    <n v="55.39"/>
    <x v="8"/>
    <x v="20"/>
    <x v="1794"/>
    <d v="2015-02-11T13:13:42"/>
  </r>
  <r>
    <x v="1795"/>
    <x v="1795"/>
    <x v="1793"/>
    <n v="28000"/>
    <n v="10846"/>
    <x v="2"/>
    <s v="DE"/>
    <s v="EUR"/>
    <n v="1476460800"/>
    <n v="1473922541"/>
    <b v="1"/>
    <x v="75"/>
    <b v="0"/>
    <s v="photography/photobooks"/>
    <n v="39"/>
    <n v="133.9"/>
    <x v="8"/>
    <x v="20"/>
    <x v="1795"/>
    <d v="2016-10-14T16:00:00"/>
  </r>
  <r>
    <x v="1796"/>
    <x v="1796"/>
    <x v="1794"/>
    <n v="19000"/>
    <n v="4190"/>
    <x v="2"/>
    <s v="GB"/>
    <s v="GBP"/>
    <n v="1469356366"/>
    <n v="1464172366"/>
    <b v="1"/>
    <x v="48"/>
    <b v="0"/>
    <s v="photography/photobooks"/>
    <n v="23"/>
    <n v="48.72"/>
    <x v="8"/>
    <x v="20"/>
    <x v="1796"/>
    <d v="2016-07-24T10:32:46"/>
  </r>
  <r>
    <x v="1797"/>
    <x v="1797"/>
    <x v="1795"/>
    <n v="10000"/>
    <n v="6755"/>
    <x v="2"/>
    <s v="US"/>
    <s v="USD"/>
    <n v="1481809189"/>
    <n v="1479217189"/>
    <b v="1"/>
    <x v="205"/>
    <b v="0"/>
    <s v="photography/photobooks"/>
    <n v="68"/>
    <n v="48.25"/>
    <x v="8"/>
    <x v="20"/>
    <x v="1797"/>
    <d v="2016-12-15T13:39:49"/>
  </r>
  <r>
    <x v="1798"/>
    <x v="1798"/>
    <x v="1796"/>
    <n v="16000"/>
    <n v="2182"/>
    <x v="2"/>
    <s v="US"/>
    <s v="USD"/>
    <n v="1454572233"/>
    <n v="1449388233"/>
    <b v="1"/>
    <x v="77"/>
    <b v="0"/>
    <s v="photography/photobooks"/>
    <n v="14"/>
    <n v="58.97"/>
    <x v="8"/>
    <x v="20"/>
    <x v="1798"/>
    <d v="2016-02-04T07:50:33"/>
  </r>
  <r>
    <x v="1799"/>
    <x v="1799"/>
    <x v="1797"/>
    <n v="4000"/>
    <n v="69.83"/>
    <x v="2"/>
    <s v="GB"/>
    <s v="GBP"/>
    <n v="1415740408"/>
    <n v="1414008808"/>
    <b v="1"/>
    <x v="79"/>
    <b v="0"/>
    <s v="photography/photobooks"/>
    <n v="2"/>
    <n v="11.64"/>
    <x v="8"/>
    <x v="20"/>
    <x v="1799"/>
    <d v="2014-11-11T21:13:28"/>
  </r>
  <r>
    <x v="1800"/>
    <x v="1800"/>
    <x v="1798"/>
    <n v="46260"/>
    <n v="9460"/>
    <x v="2"/>
    <s v="GB"/>
    <s v="GBP"/>
    <n v="1476109970"/>
    <n v="1473517970"/>
    <b v="1"/>
    <x v="116"/>
    <b v="0"/>
    <s v="photography/photobooks"/>
    <n v="21"/>
    <n v="83.72"/>
    <x v="8"/>
    <x v="20"/>
    <x v="1800"/>
    <d v="2016-10-10T14:32:50"/>
  </r>
  <r>
    <x v="1801"/>
    <x v="1801"/>
    <x v="1799"/>
    <n v="17000"/>
    <n v="2355"/>
    <x v="2"/>
    <s v="GB"/>
    <s v="GBP"/>
    <n v="1450181400"/>
    <n v="1447429868"/>
    <b v="1"/>
    <x v="77"/>
    <b v="0"/>
    <s v="photography/photobooks"/>
    <n v="14"/>
    <n v="63.65"/>
    <x v="8"/>
    <x v="20"/>
    <x v="1801"/>
    <d v="2015-12-15T12:10:00"/>
  </r>
  <r>
    <x v="1802"/>
    <x v="1802"/>
    <x v="1800"/>
    <n v="3500"/>
    <n v="1697"/>
    <x v="2"/>
    <s v="DE"/>
    <s v="EUR"/>
    <n v="1435442340"/>
    <n v="1433416830"/>
    <b v="1"/>
    <x v="59"/>
    <b v="0"/>
    <s v="photography/photobooks"/>
    <n v="49"/>
    <n v="94.28"/>
    <x v="8"/>
    <x v="20"/>
    <x v="1802"/>
    <d v="2015-06-27T21:59:00"/>
  </r>
  <r>
    <x v="1803"/>
    <x v="1803"/>
    <x v="1801"/>
    <n v="17500"/>
    <n v="5390"/>
    <x v="2"/>
    <s v="US"/>
    <s v="USD"/>
    <n v="1423878182"/>
    <n v="1421199782"/>
    <b v="1"/>
    <x v="11"/>
    <b v="0"/>
    <s v="photography/photobooks"/>
    <n v="31"/>
    <n v="71.87"/>
    <x v="8"/>
    <x v="20"/>
    <x v="1803"/>
    <d v="2015-02-14T01:43:02"/>
  </r>
  <r>
    <x v="1804"/>
    <x v="1804"/>
    <x v="1802"/>
    <n v="15500"/>
    <n v="5452"/>
    <x v="2"/>
    <s v="US"/>
    <s v="USD"/>
    <n v="1447521404"/>
    <n v="1444061804"/>
    <b v="1"/>
    <x v="47"/>
    <b v="0"/>
    <s v="photography/photobooks"/>
    <n v="36"/>
    <n v="104.85"/>
    <x v="8"/>
    <x v="20"/>
    <x v="1804"/>
    <d v="2015-11-14T17:16:44"/>
  </r>
  <r>
    <x v="1805"/>
    <x v="1805"/>
    <x v="1803"/>
    <n v="22500"/>
    <n v="8191"/>
    <x v="2"/>
    <s v="DE"/>
    <s v="EUR"/>
    <n v="1443808800"/>
    <n v="1441048658"/>
    <b v="1"/>
    <x v="259"/>
    <b v="0"/>
    <s v="photography/photobooks"/>
    <n v="37"/>
    <n v="67.14"/>
    <x v="8"/>
    <x v="20"/>
    <x v="1805"/>
    <d v="2015-10-02T18:00:00"/>
  </r>
  <r>
    <x v="1806"/>
    <x v="1806"/>
    <x v="1804"/>
    <n v="20000"/>
    <n v="591"/>
    <x v="2"/>
    <s v="GB"/>
    <s v="GBP"/>
    <n v="1412090349"/>
    <n v="1409066349"/>
    <b v="1"/>
    <x v="22"/>
    <b v="0"/>
    <s v="photography/photobooks"/>
    <n v="3"/>
    <n v="73.88"/>
    <x v="8"/>
    <x v="20"/>
    <x v="1806"/>
    <d v="2014-09-30T15:19:09"/>
  </r>
  <r>
    <x v="1807"/>
    <x v="1807"/>
    <x v="1805"/>
    <n v="5000"/>
    <n v="553"/>
    <x v="2"/>
    <s v="US"/>
    <s v="USD"/>
    <n v="1411868313"/>
    <n v="1409276313"/>
    <b v="1"/>
    <x v="22"/>
    <b v="0"/>
    <s v="photography/photobooks"/>
    <n v="12"/>
    <n v="69.13"/>
    <x v="8"/>
    <x v="20"/>
    <x v="1807"/>
    <d v="2014-09-28T01:38:33"/>
  </r>
  <r>
    <x v="1808"/>
    <x v="1808"/>
    <x v="1806"/>
    <n v="28000"/>
    <n v="11594"/>
    <x v="2"/>
    <s v="US"/>
    <s v="USD"/>
    <n v="1486830030"/>
    <n v="1483806030"/>
    <b v="1"/>
    <x v="93"/>
    <b v="0"/>
    <s v="photography/photobooks"/>
    <n v="42"/>
    <n v="120.77"/>
    <x v="8"/>
    <x v="20"/>
    <x v="1808"/>
    <d v="2017-02-11T16:20:30"/>
  </r>
  <r>
    <x v="1809"/>
    <x v="1809"/>
    <x v="1807"/>
    <n v="3500"/>
    <n v="380"/>
    <x v="2"/>
    <s v="CA"/>
    <s v="CAD"/>
    <n v="1425246439"/>
    <n v="1422222439"/>
    <b v="1"/>
    <x v="82"/>
    <b v="0"/>
    <s v="photography/photobooks"/>
    <n v="11"/>
    <n v="42.22"/>
    <x v="8"/>
    <x v="20"/>
    <x v="1809"/>
    <d v="2015-03-01T21:47:19"/>
  </r>
  <r>
    <x v="1810"/>
    <x v="1810"/>
    <x v="1808"/>
    <n v="450"/>
    <n v="15"/>
    <x v="2"/>
    <s v="US"/>
    <s v="USD"/>
    <n v="1408657826"/>
    <n v="1407621026"/>
    <b v="0"/>
    <x v="84"/>
    <b v="0"/>
    <s v="photography/photobooks"/>
    <n v="4"/>
    <n v="7.5"/>
    <x v="8"/>
    <x v="20"/>
    <x v="1810"/>
    <d v="2014-08-21T21:50:26"/>
  </r>
  <r>
    <x v="1811"/>
    <x v="1811"/>
    <x v="1809"/>
    <n v="54000"/>
    <n v="40"/>
    <x v="2"/>
    <s v="US"/>
    <s v="USD"/>
    <n v="1414123200"/>
    <n v="1408962270"/>
    <b v="0"/>
    <x v="55"/>
    <b v="0"/>
    <s v="photography/photobooks"/>
    <n v="1"/>
    <n v="1.54"/>
    <x v="8"/>
    <x v="20"/>
    <x v="1811"/>
    <d v="2014-10-24T04:00:00"/>
  </r>
  <r>
    <x v="1812"/>
    <x v="1812"/>
    <x v="1810"/>
    <n v="6500"/>
    <n v="865"/>
    <x v="2"/>
    <s v="GB"/>
    <s v="GBP"/>
    <n v="1467531536"/>
    <n v="1464939536"/>
    <b v="0"/>
    <x v="23"/>
    <b v="0"/>
    <s v="photography/photobooks"/>
    <n v="14"/>
    <n v="37.61"/>
    <x v="8"/>
    <x v="20"/>
    <x v="1812"/>
    <d v="2016-07-03T07:38:56"/>
  </r>
  <r>
    <x v="1813"/>
    <x v="1813"/>
    <x v="1811"/>
    <n v="8750"/>
    <n v="0"/>
    <x v="2"/>
    <s v="GB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x v="1814"/>
    <x v="1814"/>
    <x v="1812"/>
    <n v="12000"/>
    <n v="5902"/>
    <x v="2"/>
    <s v="GB"/>
    <s v="GBP"/>
    <n v="1425108736"/>
    <n v="1422516736"/>
    <b v="0"/>
    <x v="205"/>
    <b v="0"/>
    <s v="photography/photobooks"/>
    <n v="50"/>
    <n v="42.16"/>
    <x v="8"/>
    <x v="20"/>
    <x v="1814"/>
    <d v="2015-02-28T07:32:16"/>
  </r>
  <r>
    <x v="1815"/>
    <x v="1815"/>
    <x v="1813"/>
    <n v="3000"/>
    <n v="0"/>
    <x v="2"/>
    <s v="US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x v="1816"/>
    <x v="1816"/>
    <x v="1814"/>
    <n v="25000"/>
    <n v="509"/>
    <x v="2"/>
    <s v="CH"/>
    <s v="CHF"/>
    <n v="1469473200"/>
    <n v="1467061303"/>
    <b v="0"/>
    <x v="79"/>
    <b v="0"/>
    <s v="photography/photobooks"/>
    <n v="3"/>
    <n v="84.83"/>
    <x v="8"/>
    <x v="20"/>
    <x v="1816"/>
    <d v="2016-07-25T19:00:00"/>
  </r>
  <r>
    <x v="1817"/>
    <x v="1817"/>
    <x v="1815"/>
    <n v="18000"/>
    <n v="9419"/>
    <x v="2"/>
    <s v="US"/>
    <s v="USD"/>
    <n v="1485759540"/>
    <n v="1480607607"/>
    <b v="0"/>
    <x v="61"/>
    <b v="0"/>
    <s v="photography/photobooks"/>
    <n v="53"/>
    <n v="94.19"/>
    <x v="8"/>
    <x v="20"/>
    <x v="1817"/>
    <d v="2017-01-30T06:59:00"/>
  </r>
  <r>
    <x v="1818"/>
    <x v="1818"/>
    <x v="1816"/>
    <n v="15000"/>
    <n v="0"/>
    <x v="2"/>
    <s v="US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x v="1819"/>
    <x v="1819"/>
    <x v="1817"/>
    <n v="1200"/>
    <n v="25"/>
    <x v="2"/>
    <s v="US"/>
    <s v="USD"/>
    <n v="1406743396"/>
    <n v="1404151396"/>
    <b v="0"/>
    <x v="80"/>
    <b v="0"/>
    <s v="photography/photobooks"/>
    <n v="3"/>
    <n v="6.25"/>
    <x v="8"/>
    <x v="20"/>
    <x v="1819"/>
    <d v="2014-07-30T18:03:16"/>
  </r>
  <r>
    <x v="1820"/>
    <x v="1820"/>
    <x v="1818"/>
    <n v="26000"/>
    <n v="1707"/>
    <x v="2"/>
    <s v="US"/>
    <s v="USD"/>
    <n v="1427850090"/>
    <n v="1425261690"/>
    <b v="0"/>
    <x v="22"/>
    <b v="0"/>
    <s v="photography/photobooks"/>
    <n v="7"/>
    <n v="213.38"/>
    <x v="8"/>
    <x v="20"/>
    <x v="1820"/>
    <d v="2015-04-01T01:01:30"/>
  </r>
  <r>
    <x v="1821"/>
    <x v="1821"/>
    <x v="1819"/>
    <n v="2500"/>
    <n v="3372.25"/>
    <x v="0"/>
    <s v="US"/>
    <s v="USD"/>
    <n v="1330760367"/>
    <n v="1326872367"/>
    <b v="0"/>
    <x v="7"/>
    <b v="1"/>
    <s v="music/rock"/>
    <n v="135"/>
    <n v="59.16"/>
    <x v="4"/>
    <x v="11"/>
    <x v="1821"/>
    <d v="2012-03-03T07:39:27"/>
  </r>
  <r>
    <x v="1822"/>
    <x v="1822"/>
    <x v="1820"/>
    <n v="300"/>
    <n v="300"/>
    <x v="0"/>
    <s v="CA"/>
    <s v="CAD"/>
    <n v="1391194860"/>
    <n v="1388084862"/>
    <b v="0"/>
    <x v="202"/>
    <b v="1"/>
    <s v="music/rock"/>
    <n v="100"/>
    <n v="27.27"/>
    <x v="4"/>
    <x v="11"/>
    <x v="1822"/>
    <d v="2014-01-31T19:01:00"/>
  </r>
  <r>
    <x v="1823"/>
    <x v="1823"/>
    <x v="1821"/>
    <n v="700"/>
    <n v="811"/>
    <x v="0"/>
    <s v="US"/>
    <s v="USD"/>
    <n v="1351095976"/>
    <n v="1348503976"/>
    <b v="0"/>
    <x v="51"/>
    <b v="1"/>
    <s v="music/rock"/>
    <n v="116"/>
    <n v="24.58"/>
    <x v="4"/>
    <x v="11"/>
    <x v="1823"/>
    <d v="2012-10-24T16:26:16"/>
  </r>
  <r>
    <x v="1824"/>
    <x v="1824"/>
    <x v="1822"/>
    <n v="3000"/>
    <n v="3002"/>
    <x v="0"/>
    <s v="US"/>
    <s v="USD"/>
    <n v="1389146880"/>
    <n v="1387403967"/>
    <b v="0"/>
    <x v="244"/>
    <b v="1"/>
    <s v="music/rock"/>
    <n v="101"/>
    <n v="75.05"/>
    <x v="4"/>
    <x v="11"/>
    <x v="1824"/>
    <d v="2014-01-08T02:08:00"/>
  </r>
  <r>
    <x v="1825"/>
    <x v="1825"/>
    <x v="1823"/>
    <n v="2000"/>
    <n v="2101"/>
    <x v="0"/>
    <s v="US"/>
    <s v="USD"/>
    <n v="1373572903"/>
    <n v="1371585703"/>
    <b v="0"/>
    <x v="133"/>
    <b v="1"/>
    <s v="music/rock"/>
    <n v="106"/>
    <n v="42.02"/>
    <x v="4"/>
    <x v="11"/>
    <x v="1825"/>
    <d v="2013-07-11T20:01:43"/>
  </r>
  <r>
    <x v="1826"/>
    <x v="1826"/>
    <x v="1824"/>
    <n v="2000"/>
    <n v="2020"/>
    <x v="0"/>
    <s v="US"/>
    <s v="USD"/>
    <n v="1392675017"/>
    <n v="1390083017"/>
    <b v="0"/>
    <x v="44"/>
    <b v="1"/>
    <s v="music/rock"/>
    <n v="101"/>
    <n v="53.16"/>
    <x v="4"/>
    <x v="11"/>
    <x v="1826"/>
    <d v="2014-02-17T22:10:17"/>
  </r>
  <r>
    <x v="1827"/>
    <x v="1827"/>
    <x v="1825"/>
    <n v="8000"/>
    <n v="8053"/>
    <x v="0"/>
    <s v="US"/>
    <s v="USD"/>
    <n v="1299138561"/>
    <n v="1294818561"/>
    <b v="0"/>
    <x v="93"/>
    <b v="1"/>
    <s v="music/rock"/>
    <n v="101"/>
    <n v="83.89"/>
    <x v="4"/>
    <x v="11"/>
    <x v="1827"/>
    <d v="2011-03-03T07:49:21"/>
  </r>
  <r>
    <x v="1828"/>
    <x v="1828"/>
    <x v="1826"/>
    <n v="20000"/>
    <n v="20032"/>
    <x v="0"/>
    <s v="US"/>
    <s v="USD"/>
    <n v="1399672800"/>
    <n v="1396906530"/>
    <b v="0"/>
    <x v="53"/>
    <b v="1"/>
    <s v="music/rock"/>
    <n v="101"/>
    <n v="417.33"/>
    <x v="4"/>
    <x v="11"/>
    <x v="1828"/>
    <d v="2014-05-09T22:00:00"/>
  </r>
  <r>
    <x v="1829"/>
    <x v="1829"/>
    <x v="1827"/>
    <n v="1500"/>
    <n v="2500.25"/>
    <x v="0"/>
    <s v="US"/>
    <s v="USD"/>
    <n v="1295647200"/>
    <n v="1291428371"/>
    <b v="0"/>
    <x v="51"/>
    <b v="1"/>
    <s v="music/rock"/>
    <n v="167"/>
    <n v="75.77"/>
    <x v="4"/>
    <x v="11"/>
    <x v="1829"/>
    <d v="2011-01-21T22:00:00"/>
  </r>
  <r>
    <x v="1830"/>
    <x v="1830"/>
    <x v="1828"/>
    <n v="15000"/>
    <n v="15230"/>
    <x v="0"/>
    <s v="US"/>
    <s v="USD"/>
    <n v="1393259107"/>
    <n v="1390667107"/>
    <b v="0"/>
    <x v="334"/>
    <b v="1"/>
    <s v="music/rock"/>
    <n v="102"/>
    <n v="67.39"/>
    <x v="4"/>
    <x v="11"/>
    <x v="1830"/>
    <d v="2014-02-24T16:25:07"/>
  </r>
  <r>
    <x v="1831"/>
    <x v="1831"/>
    <x v="1829"/>
    <n v="1000"/>
    <n v="1030"/>
    <x v="0"/>
    <s v="US"/>
    <s v="USD"/>
    <n v="1336866863"/>
    <n v="1335570863"/>
    <b v="0"/>
    <x v="25"/>
    <b v="1"/>
    <s v="music/rock"/>
    <n v="103"/>
    <n v="73.569999999999993"/>
    <x v="4"/>
    <x v="11"/>
    <x v="1831"/>
    <d v="2012-05-12T23:54:23"/>
  </r>
  <r>
    <x v="1832"/>
    <x v="1832"/>
    <x v="1830"/>
    <n v="350"/>
    <n v="500"/>
    <x v="0"/>
    <s v="US"/>
    <s v="USD"/>
    <n v="1299243427"/>
    <n v="1296651427"/>
    <b v="0"/>
    <x v="9"/>
    <b v="1"/>
    <s v="music/rock"/>
    <n v="143"/>
    <n v="25"/>
    <x v="4"/>
    <x v="11"/>
    <x v="1832"/>
    <d v="2011-03-04T12:57:07"/>
  </r>
  <r>
    <x v="1833"/>
    <x v="1833"/>
    <x v="1831"/>
    <n v="400"/>
    <n v="1050"/>
    <x v="0"/>
    <s v="US"/>
    <s v="USD"/>
    <n v="1362211140"/>
    <n v="1359421403"/>
    <b v="0"/>
    <x v="20"/>
    <b v="1"/>
    <s v="music/rock"/>
    <n v="263"/>
    <n v="42"/>
    <x v="4"/>
    <x v="11"/>
    <x v="1833"/>
    <d v="2013-03-02T07:59:00"/>
  </r>
  <r>
    <x v="1834"/>
    <x v="1834"/>
    <x v="1832"/>
    <n v="10000"/>
    <n v="11805"/>
    <x v="0"/>
    <s v="US"/>
    <s v="USD"/>
    <n v="1422140895"/>
    <n v="1418684895"/>
    <b v="0"/>
    <x v="240"/>
    <b v="1"/>
    <s v="music/rock"/>
    <n v="119"/>
    <n v="131.16999999999999"/>
    <x v="4"/>
    <x v="11"/>
    <x v="1834"/>
    <d v="2015-01-24T23:08:15"/>
  </r>
  <r>
    <x v="1835"/>
    <x v="1835"/>
    <x v="1833"/>
    <n v="500"/>
    <n v="520"/>
    <x v="0"/>
    <s v="GB"/>
    <s v="GBP"/>
    <n v="1459439471"/>
    <n v="1456851071"/>
    <b v="0"/>
    <x v="202"/>
    <b v="1"/>
    <s v="music/rock"/>
    <n v="104"/>
    <n v="47.27"/>
    <x v="4"/>
    <x v="11"/>
    <x v="1835"/>
    <d v="2016-03-31T15:51:11"/>
  </r>
  <r>
    <x v="1836"/>
    <x v="1836"/>
    <x v="1834"/>
    <n v="5000"/>
    <n v="10017"/>
    <x v="0"/>
    <s v="US"/>
    <s v="USD"/>
    <n v="1361129129"/>
    <n v="1359660329"/>
    <b v="0"/>
    <x v="165"/>
    <b v="1"/>
    <s v="music/rock"/>
    <n v="201"/>
    <n v="182.13"/>
    <x v="4"/>
    <x v="11"/>
    <x v="1836"/>
    <d v="2013-02-17T19:25:29"/>
  </r>
  <r>
    <x v="1837"/>
    <x v="1837"/>
    <x v="1835"/>
    <n v="600"/>
    <n v="1841"/>
    <x v="0"/>
    <s v="US"/>
    <s v="USD"/>
    <n v="1332029335"/>
    <n v="1326848935"/>
    <b v="0"/>
    <x v="209"/>
    <b v="1"/>
    <s v="music/rock"/>
    <n v="307"/>
    <n v="61.37"/>
    <x v="4"/>
    <x v="11"/>
    <x v="1837"/>
    <d v="2012-03-18T00:08:55"/>
  </r>
  <r>
    <x v="1838"/>
    <x v="1838"/>
    <x v="1836"/>
    <n v="1000"/>
    <n v="1001.49"/>
    <x v="0"/>
    <s v="US"/>
    <s v="USD"/>
    <n v="1317438000"/>
    <n v="1314989557"/>
    <b v="0"/>
    <x v="33"/>
    <b v="1"/>
    <s v="music/rock"/>
    <n v="101"/>
    <n v="35.770000000000003"/>
    <x v="4"/>
    <x v="11"/>
    <x v="1838"/>
    <d v="2011-10-01T03:00:00"/>
  </r>
  <r>
    <x v="1839"/>
    <x v="1839"/>
    <x v="1837"/>
    <n v="1000"/>
    <n v="2053"/>
    <x v="0"/>
    <s v="US"/>
    <s v="USD"/>
    <n v="1475342382"/>
    <n v="1472750382"/>
    <b v="0"/>
    <x v="43"/>
    <b v="1"/>
    <s v="music/rock"/>
    <n v="206"/>
    <n v="45.62"/>
    <x v="4"/>
    <x v="11"/>
    <x v="1839"/>
    <d v="2016-10-01T17:19:42"/>
  </r>
  <r>
    <x v="1840"/>
    <x v="1840"/>
    <x v="1838"/>
    <n v="900"/>
    <n v="980"/>
    <x v="0"/>
    <s v="US"/>
    <s v="USD"/>
    <n v="1367902740"/>
    <n v="1366251510"/>
    <b v="0"/>
    <x v="62"/>
    <b v="1"/>
    <s v="music/rock"/>
    <n v="109"/>
    <n v="75.38"/>
    <x v="4"/>
    <x v="11"/>
    <x v="1840"/>
    <d v="2013-05-07T04:59:00"/>
  </r>
  <r>
    <x v="1841"/>
    <x v="1841"/>
    <x v="1839"/>
    <n v="2000"/>
    <n v="2035"/>
    <x v="0"/>
    <s v="US"/>
    <s v="USD"/>
    <n v="1400561940"/>
    <n v="1397679445"/>
    <b v="0"/>
    <x v="244"/>
    <b v="1"/>
    <s v="music/rock"/>
    <n v="102"/>
    <n v="50.88"/>
    <x v="4"/>
    <x v="11"/>
    <x v="1841"/>
    <d v="2014-05-20T04:59:00"/>
  </r>
  <r>
    <x v="1842"/>
    <x v="1842"/>
    <x v="1840"/>
    <n v="2000"/>
    <n v="2505"/>
    <x v="0"/>
    <s v="US"/>
    <s v="USD"/>
    <n v="1425275940"/>
    <n v="1422371381"/>
    <b v="0"/>
    <x v="64"/>
    <b v="1"/>
    <s v="music/rock"/>
    <n v="126"/>
    <n v="119.29"/>
    <x v="4"/>
    <x v="11"/>
    <x v="1842"/>
    <d v="2015-03-02T05:59:00"/>
  </r>
  <r>
    <x v="1843"/>
    <x v="1843"/>
    <x v="1841"/>
    <n v="10000"/>
    <n v="12400.61"/>
    <x v="0"/>
    <s v="US"/>
    <s v="USD"/>
    <n v="1298245954"/>
    <n v="1295653954"/>
    <b v="0"/>
    <x v="179"/>
    <b v="1"/>
    <s v="music/rock"/>
    <n v="125"/>
    <n v="92.54"/>
    <x v="4"/>
    <x v="11"/>
    <x v="1843"/>
    <d v="2011-02-20T23:52:34"/>
  </r>
  <r>
    <x v="1844"/>
    <x v="1844"/>
    <x v="1842"/>
    <n v="1500"/>
    <n v="1521"/>
    <x v="0"/>
    <s v="US"/>
    <s v="USD"/>
    <n v="1307761200"/>
    <n v="1304464914"/>
    <b v="0"/>
    <x v="9"/>
    <b v="1"/>
    <s v="music/rock"/>
    <n v="102"/>
    <n v="76.05"/>
    <x v="4"/>
    <x v="11"/>
    <x v="1844"/>
    <d v="2011-06-11T03:00:00"/>
  </r>
  <r>
    <x v="1845"/>
    <x v="1845"/>
    <x v="1843"/>
    <n v="1000"/>
    <n v="1000"/>
    <x v="0"/>
    <s v="US"/>
    <s v="USD"/>
    <n v="1466139300"/>
    <n v="1464854398"/>
    <b v="0"/>
    <x v="10"/>
    <b v="1"/>
    <s v="music/rock"/>
    <n v="100"/>
    <n v="52.63"/>
    <x v="4"/>
    <x v="11"/>
    <x v="1845"/>
    <d v="2016-06-17T04:55:00"/>
  </r>
  <r>
    <x v="1846"/>
    <x v="1846"/>
    <x v="1844"/>
    <n v="15000"/>
    <n v="20689"/>
    <x v="0"/>
    <s v="US"/>
    <s v="USD"/>
    <n v="1355585777"/>
    <n v="1352993777"/>
    <b v="0"/>
    <x v="335"/>
    <b v="1"/>
    <s v="music/rock"/>
    <n v="138"/>
    <n v="98.99"/>
    <x v="4"/>
    <x v="11"/>
    <x v="1846"/>
    <d v="2012-12-15T15:36:17"/>
  </r>
  <r>
    <x v="1847"/>
    <x v="1847"/>
    <x v="1845"/>
    <n v="2500"/>
    <n v="3022"/>
    <x v="0"/>
    <s v="US"/>
    <s v="USD"/>
    <n v="1429594832"/>
    <n v="1427780432"/>
    <b v="0"/>
    <x v="44"/>
    <b v="1"/>
    <s v="music/rock"/>
    <n v="121"/>
    <n v="79.53"/>
    <x v="4"/>
    <x v="11"/>
    <x v="1847"/>
    <d v="2015-04-21T05:40:32"/>
  </r>
  <r>
    <x v="1848"/>
    <x v="1848"/>
    <x v="1846"/>
    <n v="3000"/>
    <n v="3221"/>
    <x v="0"/>
    <s v="US"/>
    <s v="USD"/>
    <n v="1312095540"/>
    <n v="1306608888"/>
    <b v="0"/>
    <x v="54"/>
    <b v="1"/>
    <s v="music/rock"/>
    <n v="108"/>
    <n v="134.21"/>
    <x v="4"/>
    <x v="11"/>
    <x v="1848"/>
    <d v="2011-07-31T06:59:00"/>
  </r>
  <r>
    <x v="1849"/>
    <x v="1849"/>
    <x v="1847"/>
    <n v="300"/>
    <n v="301"/>
    <x v="0"/>
    <s v="US"/>
    <s v="USD"/>
    <n v="1350505059"/>
    <n v="1347913059"/>
    <b v="0"/>
    <x v="22"/>
    <b v="1"/>
    <s v="music/rock"/>
    <n v="101"/>
    <n v="37.630000000000003"/>
    <x v="4"/>
    <x v="11"/>
    <x v="1849"/>
    <d v="2012-10-17T20:17:39"/>
  </r>
  <r>
    <x v="1850"/>
    <x v="1850"/>
    <x v="1848"/>
    <n v="9000"/>
    <n v="9137"/>
    <x v="0"/>
    <s v="US"/>
    <s v="USD"/>
    <n v="1405033300"/>
    <n v="1402441300"/>
    <b v="0"/>
    <x v="122"/>
    <b v="1"/>
    <s v="music/rock"/>
    <n v="102"/>
    <n v="51.04"/>
    <x v="4"/>
    <x v="11"/>
    <x v="1850"/>
    <d v="2014-07-10T23:01:40"/>
  </r>
  <r>
    <x v="1851"/>
    <x v="1851"/>
    <x v="1849"/>
    <n v="1300"/>
    <n v="1301"/>
    <x v="0"/>
    <s v="US"/>
    <s v="USD"/>
    <n v="1406509200"/>
    <n v="1404769538"/>
    <b v="0"/>
    <x v="55"/>
    <b v="1"/>
    <s v="music/rock"/>
    <n v="101"/>
    <n v="50.04"/>
    <x v="4"/>
    <x v="11"/>
    <x v="1851"/>
    <d v="2014-07-28T01:00:00"/>
  </r>
  <r>
    <x v="1852"/>
    <x v="1852"/>
    <x v="1850"/>
    <n v="15000"/>
    <n v="17545"/>
    <x v="0"/>
    <s v="US"/>
    <s v="USD"/>
    <n v="1429920000"/>
    <n v="1426703452"/>
    <b v="0"/>
    <x v="132"/>
    <b v="1"/>
    <s v="music/rock"/>
    <n v="117"/>
    <n v="133.93"/>
    <x v="4"/>
    <x v="11"/>
    <x v="1852"/>
    <d v="2015-04-25T00:00:00"/>
  </r>
  <r>
    <x v="1853"/>
    <x v="1853"/>
    <x v="1851"/>
    <n v="800"/>
    <n v="815"/>
    <x v="0"/>
    <s v="US"/>
    <s v="USD"/>
    <n v="1352860017"/>
    <n v="1348536417"/>
    <b v="0"/>
    <x v="25"/>
    <b v="1"/>
    <s v="music/rock"/>
    <n v="102"/>
    <n v="58.21"/>
    <x v="4"/>
    <x v="11"/>
    <x v="1853"/>
    <d v="2012-11-14T02:26:57"/>
  </r>
  <r>
    <x v="1854"/>
    <x v="1854"/>
    <x v="1852"/>
    <n v="15000"/>
    <n v="15318.55"/>
    <x v="0"/>
    <s v="US"/>
    <s v="USD"/>
    <n v="1369355437"/>
    <n v="1366763437"/>
    <b v="0"/>
    <x v="49"/>
    <b v="1"/>
    <s v="music/rock"/>
    <n v="103"/>
    <n v="88.04"/>
    <x v="4"/>
    <x v="11"/>
    <x v="1854"/>
    <d v="2013-05-24T00:30:37"/>
  </r>
  <r>
    <x v="1855"/>
    <x v="1855"/>
    <x v="1853"/>
    <n v="8750"/>
    <n v="13480.16"/>
    <x v="0"/>
    <s v="CA"/>
    <s v="CAD"/>
    <n v="1389012940"/>
    <n v="1385124940"/>
    <b v="0"/>
    <x v="277"/>
    <b v="1"/>
    <s v="music/rock"/>
    <n v="155"/>
    <n v="70.58"/>
    <x v="4"/>
    <x v="11"/>
    <x v="1855"/>
    <d v="2014-01-06T12:55:40"/>
  </r>
  <r>
    <x v="1856"/>
    <x v="1856"/>
    <x v="1854"/>
    <n v="2000"/>
    <n v="2025"/>
    <x v="0"/>
    <s v="US"/>
    <s v="USD"/>
    <n v="1405715472"/>
    <n v="1403901072"/>
    <b v="0"/>
    <x v="44"/>
    <b v="1"/>
    <s v="music/rock"/>
    <n v="102"/>
    <n v="53.29"/>
    <x v="4"/>
    <x v="11"/>
    <x v="1856"/>
    <d v="2014-07-18T20:31:12"/>
  </r>
  <r>
    <x v="1857"/>
    <x v="1857"/>
    <x v="1855"/>
    <n v="3000"/>
    <n v="3000"/>
    <x v="0"/>
    <s v="US"/>
    <s v="USD"/>
    <n v="1410546413"/>
    <n v="1407954413"/>
    <b v="0"/>
    <x v="19"/>
    <b v="1"/>
    <s v="music/rock"/>
    <n v="100"/>
    <n v="136.36000000000001"/>
    <x v="4"/>
    <x v="11"/>
    <x v="1857"/>
    <d v="2014-09-12T18:26:53"/>
  </r>
  <r>
    <x v="1858"/>
    <x v="1858"/>
    <x v="1856"/>
    <n v="5555.55"/>
    <n v="6041.55"/>
    <x v="0"/>
    <s v="US"/>
    <s v="USD"/>
    <n v="1324014521"/>
    <n v="1318826921"/>
    <b v="0"/>
    <x v="184"/>
    <b v="1"/>
    <s v="music/rock"/>
    <n v="109"/>
    <n v="40.549999999999997"/>
    <x v="4"/>
    <x v="11"/>
    <x v="1858"/>
    <d v="2011-12-16T05:48:41"/>
  </r>
  <r>
    <x v="1859"/>
    <x v="1859"/>
    <x v="1857"/>
    <n v="3000"/>
    <n v="3955"/>
    <x v="0"/>
    <s v="US"/>
    <s v="USD"/>
    <n v="1316716129"/>
    <n v="1314124129"/>
    <b v="0"/>
    <x v="66"/>
    <b v="1"/>
    <s v="music/rock"/>
    <n v="132"/>
    <n v="70.63"/>
    <x v="4"/>
    <x v="11"/>
    <x v="1859"/>
    <d v="2011-09-22T18:28:49"/>
  </r>
  <r>
    <x v="1860"/>
    <x v="1860"/>
    <x v="1858"/>
    <n v="750"/>
    <n v="1001"/>
    <x v="0"/>
    <s v="US"/>
    <s v="USD"/>
    <n v="1391706084"/>
    <n v="1389891684"/>
    <b v="0"/>
    <x v="10"/>
    <b v="1"/>
    <s v="music/rock"/>
    <n v="134"/>
    <n v="52.68"/>
    <x v="4"/>
    <x v="11"/>
    <x v="1860"/>
    <d v="2014-02-06T17:01:24"/>
  </r>
  <r>
    <x v="1861"/>
    <x v="1861"/>
    <x v="1859"/>
    <n v="250000"/>
    <n v="0"/>
    <x v="2"/>
    <s v="GB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x v="1862"/>
    <x v="1862"/>
    <x v="1860"/>
    <n v="18000"/>
    <n v="1455"/>
    <x v="2"/>
    <s v="US"/>
    <s v="USD"/>
    <n v="1488958200"/>
    <n v="1484912974"/>
    <b v="0"/>
    <x v="38"/>
    <b v="0"/>
    <s v="games/mobile games"/>
    <n v="9"/>
    <n v="90.94"/>
    <x v="6"/>
    <x v="18"/>
    <x v="1862"/>
    <d v="2017-03-08T07:30:00"/>
  </r>
  <r>
    <x v="1863"/>
    <x v="1863"/>
    <x v="1861"/>
    <n v="2500"/>
    <n v="10"/>
    <x v="2"/>
    <s v="US"/>
    <s v="USD"/>
    <n v="1402600085"/>
    <n v="1400008085"/>
    <b v="0"/>
    <x v="84"/>
    <b v="0"/>
    <s v="games/mobile games"/>
    <n v="1"/>
    <n v="5"/>
    <x v="6"/>
    <x v="18"/>
    <x v="1863"/>
    <d v="2014-06-12T19:08:05"/>
  </r>
  <r>
    <x v="1864"/>
    <x v="1864"/>
    <x v="1862"/>
    <n v="6500"/>
    <n v="2788"/>
    <x v="2"/>
    <s v="US"/>
    <s v="USD"/>
    <n v="1399223500"/>
    <n v="1396631500"/>
    <b v="0"/>
    <x v="53"/>
    <b v="0"/>
    <s v="games/mobile games"/>
    <n v="43"/>
    <n v="58.08"/>
    <x v="6"/>
    <x v="18"/>
    <x v="1864"/>
    <d v="2014-05-04T17:11:40"/>
  </r>
  <r>
    <x v="1865"/>
    <x v="1865"/>
    <x v="1863"/>
    <n v="110000"/>
    <n v="4"/>
    <x v="2"/>
    <s v="GB"/>
    <s v="GBP"/>
    <n v="1478425747"/>
    <n v="1475398147"/>
    <b v="0"/>
    <x v="84"/>
    <b v="0"/>
    <s v="games/mobile games"/>
    <n v="1"/>
    <n v="2"/>
    <x v="6"/>
    <x v="18"/>
    <x v="1865"/>
    <d v="2016-11-06T09:49:07"/>
  </r>
  <r>
    <x v="1866"/>
    <x v="1866"/>
    <x v="1864"/>
    <n v="25000"/>
    <n v="125"/>
    <x v="2"/>
    <s v="US"/>
    <s v="USD"/>
    <n v="1488340800"/>
    <n v="1483768497"/>
    <b v="0"/>
    <x v="84"/>
    <b v="0"/>
    <s v="games/mobile games"/>
    <n v="1"/>
    <n v="62.5"/>
    <x v="6"/>
    <x v="18"/>
    <x v="1866"/>
    <d v="2017-03-01T04:00:00"/>
  </r>
  <r>
    <x v="1867"/>
    <x v="1867"/>
    <x v="1865"/>
    <n v="20000"/>
    <n v="10"/>
    <x v="2"/>
    <s v="US"/>
    <s v="USD"/>
    <n v="1478383912"/>
    <n v="1475791912"/>
    <b v="0"/>
    <x v="29"/>
    <b v="0"/>
    <s v="games/mobile games"/>
    <n v="1"/>
    <n v="10"/>
    <x v="6"/>
    <x v="18"/>
    <x v="1867"/>
    <d v="2016-11-05T22:11:52"/>
  </r>
  <r>
    <x v="1868"/>
    <x v="1868"/>
    <x v="1866"/>
    <n v="25000"/>
    <n v="1217"/>
    <x v="2"/>
    <s v="US"/>
    <s v="USD"/>
    <n v="1450166340"/>
    <n v="1448044925"/>
    <b v="0"/>
    <x v="57"/>
    <b v="0"/>
    <s v="games/mobile games"/>
    <n v="5"/>
    <n v="71.59"/>
    <x v="6"/>
    <x v="18"/>
    <x v="1868"/>
    <d v="2015-12-15T07:59:00"/>
  </r>
  <r>
    <x v="1869"/>
    <x v="1869"/>
    <x v="1867"/>
    <n v="10000"/>
    <n v="0"/>
    <x v="2"/>
    <s v="US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x v="1870"/>
    <x v="1870"/>
    <x v="1868"/>
    <n v="3500"/>
    <n v="361"/>
    <x v="2"/>
    <s v="US"/>
    <s v="USD"/>
    <n v="1454213820"/>
    <n v="1451723535"/>
    <b v="0"/>
    <x v="202"/>
    <b v="0"/>
    <s v="games/mobile games"/>
    <n v="11"/>
    <n v="32.82"/>
    <x v="6"/>
    <x v="18"/>
    <x v="1870"/>
    <d v="2016-01-31T04:17:00"/>
  </r>
  <r>
    <x v="1871"/>
    <x v="1871"/>
    <x v="1869"/>
    <n v="6500"/>
    <n v="4666"/>
    <x v="2"/>
    <s v="US"/>
    <s v="USD"/>
    <n v="1416512901"/>
    <n v="1413053301"/>
    <b v="0"/>
    <x v="195"/>
    <b v="0"/>
    <s v="games/mobile games"/>
    <n v="72"/>
    <n v="49.12"/>
    <x v="6"/>
    <x v="18"/>
    <x v="1871"/>
    <d v="2014-11-20T19:48:21"/>
  </r>
  <r>
    <x v="1872"/>
    <x v="1872"/>
    <x v="1870"/>
    <n v="20000"/>
    <n v="212"/>
    <x v="2"/>
    <s v="US"/>
    <s v="USD"/>
    <n v="1435633602"/>
    <n v="1433041602"/>
    <b v="0"/>
    <x v="62"/>
    <b v="0"/>
    <s v="games/mobile games"/>
    <n v="2"/>
    <n v="16.309999999999999"/>
    <x v="6"/>
    <x v="18"/>
    <x v="1872"/>
    <d v="2015-06-30T03:06:42"/>
  </r>
  <r>
    <x v="1873"/>
    <x v="1873"/>
    <x v="1871"/>
    <n v="8000"/>
    <n v="36"/>
    <x v="2"/>
    <s v="CA"/>
    <s v="CAD"/>
    <n v="1436373900"/>
    <n v="1433861210"/>
    <b v="0"/>
    <x v="84"/>
    <b v="0"/>
    <s v="games/mobile games"/>
    <n v="1"/>
    <n v="18"/>
    <x v="6"/>
    <x v="18"/>
    <x v="1873"/>
    <d v="2015-07-08T16:45:00"/>
  </r>
  <r>
    <x v="1874"/>
    <x v="1874"/>
    <x v="1872"/>
    <n v="160000"/>
    <n v="26"/>
    <x v="2"/>
    <s v="US"/>
    <s v="USD"/>
    <n v="1467155733"/>
    <n v="1465427733"/>
    <b v="0"/>
    <x v="84"/>
    <b v="0"/>
    <s v="games/mobile games"/>
    <n v="1"/>
    <n v="13"/>
    <x v="6"/>
    <x v="18"/>
    <x v="1874"/>
    <d v="2016-06-28T23:15:33"/>
  </r>
  <r>
    <x v="1875"/>
    <x v="1875"/>
    <x v="1873"/>
    <n v="10000"/>
    <n v="51"/>
    <x v="2"/>
    <s v="US"/>
    <s v="USD"/>
    <n v="1470519308"/>
    <n v="1465335308"/>
    <b v="0"/>
    <x v="83"/>
    <b v="0"/>
    <s v="games/mobile games"/>
    <n v="1"/>
    <n v="17"/>
    <x v="6"/>
    <x v="18"/>
    <x v="1875"/>
    <d v="2016-08-06T21:35:08"/>
  </r>
  <r>
    <x v="1876"/>
    <x v="1876"/>
    <x v="1874"/>
    <n v="280"/>
    <n v="0"/>
    <x v="2"/>
    <s v="AU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x v="1877"/>
    <x v="1877"/>
    <x v="1875"/>
    <n v="60"/>
    <n v="0"/>
    <x v="2"/>
    <s v="US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x v="1878"/>
    <x v="1878"/>
    <x v="1876"/>
    <n v="8000"/>
    <n v="0"/>
    <x v="2"/>
    <s v="AU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x v="1879"/>
    <x v="1879"/>
    <x v="1877"/>
    <n v="5000"/>
    <n v="6"/>
    <x v="2"/>
    <s v="ES"/>
    <s v="EUR"/>
    <n v="1457966129"/>
    <n v="1455377729"/>
    <b v="0"/>
    <x v="84"/>
    <b v="0"/>
    <s v="games/mobile games"/>
    <n v="1"/>
    <n v="3"/>
    <x v="6"/>
    <x v="18"/>
    <x v="1879"/>
    <d v="2016-03-14T14:35:29"/>
  </r>
  <r>
    <x v="1880"/>
    <x v="1880"/>
    <x v="1878"/>
    <n v="5000"/>
    <n v="1004"/>
    <x v="2"/>
    <s v="GB"/>
    <s v="GBP"/>
    <n v="1459341380"/>
    <n v="1456839380"/>
    <b v="0"/>
    <x v="54"/>
    <b v="0"/>
    <s v="games/mobile games"/>
    <n v="21"/>
    <n v="41.83"/>
    <x v="6"/>
    <x v="18"/>
    <x v="1880"/>
    <d v="2016-03-30T12:36:20"/>
  </r>
  <r>
    <x v="1881"/>
    <x v="1881"/>
    <x v="1879"/>
    <n v="2000"/>
    <n v="3453.69"/>
    <x v="0"/>
    <s v="US"/>
    <s v="USD"/>
    <n v="1425955189"/>
    <n v="1423366789"/>
    <b v="0"/>
    <x v="16"/>
    <b v="1"/>
    <s v="music/indie rock"/>
    <n v="173"/>
    <n v="49.34"/>
    <x v="4"/>
    <x v="14"/>
    <x v="1881"/>
    <d v="2015-03-10T02:39:49"/>
  </r>
  <r>
    <x v="1882"/>
    <x v="1882"/>
    <x v="1880"/>
    <n v="3350"/>
    <n v="3380"/>
    <x v="0"/>
    <s v="US"/>
    <s v="USD"/>
    <n v="1341964080"/>
    <n v="1339109212"/>
    <b v="0"/>
    <x v="75"/>
    <b v="1"/>
    <s v="music/indie rock"/>
    <n v="101"/>
    <n v="41.73"/>
    <x v="4"/>
    <x v="14"/>
    <x v="1882"/>
    <d v="2012-07-10T23:48:00"/>
  </r>
  <r>
    <x v="1883"/>
    <x v="1883"/>
    <x v="1881"/>
    <n v="999"/>
    <n v="1047"/>
    <x v="0"/>
    <s v="US"/>
    <s v="USD"/>
    <n v="1333921508"/>
    <n v="1331333108"/>
    <b v="0"/>
    <x v="58"/>
    <b v="1"/>
    <s v="music/indie rock"/>
    <n v="105"/>
    <n v="32.72"/>
    <x v="4"/>
    <x v="14"/>
    <x v="1883"/>
    <d v="2012-04-08T21:45:08"/>
  </r>
  <r>
    <x v="1884"/>
    <x v="1884"/>
    <x v="1882"/>
    <n v="1000"/>
    <n v="1351"/>
    <x v="0"/>
    <s v="US"/>
    <s v="USD"/>
    <n v="1354017600"/>
    <n v="1350967535"/>
    <b v="0"/>
    <x v="55"/>
    <b v="1"/>
    <s v="music/indie rock"/>
    <n v="136"/>
    <n v="51.96"/>
    <x v="4"/>
    <x v="14"/>
    <x v="1884"/>
    <d v="2012-11-27T12:00:00"/>
  </r>
  <r>
    <x v="1885"/>
    <x v="1885"/>
    <x v="1883"/>
    <n v="4575"/>
    <n v="5322"/>
    <x v="0"/>
    <s v="US"/>
    <s v="USD"/>
    <n v="1344636000"/>
    <n v="1341800110"/>
    <b v="0"/>
    <x v="217"/>
    <b v="1"/>
    <s v="music/indie rock"/>
    <n v="117"/>
    <n v="50.69"/>
    <x v="4"/>
    <x v="14"/>
    <x v="1885"/>
    <d v="2012-08-10T22:00:00"/>
  </r>
  <r>
    <x v="1886"/>
    <x v="1886"/>
    <x v="1884"/>
    <n v="1200"/>
    <n v="1225"/>
    <x v="0"/>
    <s v="US"/>
    <s v="USD"/>
    <n v="1415832338"/>
    <n v="1413236738"/>
    <b v="0"/>
    <x v="60"/>
    <b v="1"/>
    <s v="music/indie rock"/>
    <n v="103"/>
    <n v="42.24"/>
    <x v="4"/>
    <x v="14"/>
    <x v="1886"/>
    <d v="2014-11-12T22:45:38"/>
  </r>
  <r>
    <x v="1887"/>
    <x v="1887"/>
    <x v="1885"/>
    <n v="3000"/>
    <n v="3335"/>
    <x v="0"/>
    <s v="ES"/>
    <s v="EUR"/>
    <n v="1449178200"/>
    <n v="1447614732"/>
    <b v="0"/>
    <x v="22"/>
    <b v="1"/>
    <s v="music/indie rock"/>
    <n v="112"/>
    <n v="416.88"/>
    <x v="4"/>
    <x v="14"/>
    <x v="1887"/>
    <d v="2015-12-03T21:30:00"/>
  </r>
  <r>
    <x v="1888"/>
    <x v="1888"/>
    <x v="1886"/>
    <n v="2500"/>
    <n v="4152"/>
    <x v="0"/>
    <s v="US"/>
    <s v="USD"/>
    <n v="1275368340"/>
    <n v="1272692732"/>
    <b v="0"/>
    <x v="30"/>
    <b v="1"/>
    <s v="music/indie rock"/>
    <n v="167"/>
    <n v="46.65"/>
    <x v="4"/>
    <x v="14"/>
    <x v="1888"/>
    <d v="2010-06-01T04:59:00"/>
  </r>
  <r>
    <x v="1889"/>
    <x v="1889"/>
    <x v="1887"/>
    <n v="2000"/>
    <n v="2132"/>
    <x v="0"/>
    <s v="US"/>
    <s v="USD"/>
    <n v="1363024946"/>
    <n v="1359140546"/>
    <b v="0"/>
    <x v="34"/>
    <b v="1"/>
    <s v="music/indie rock"/>
    <n v="107"/>
    <n v="48.45"/>
    <x v="4"/>
    <x v="14"/>
    <x v="1889"/>
    <d v="2013-03-11T18:02:26"/>
  </r>
  <r>
    <x v="1890"/>
    <x v="1890"/>
    <x v="1888"/>
    <n v="12000"/>
    <n v="17350.13"/>
    <x v="0"/>
    <s v="US"/>
    <s v="USD"/>
    <n v="1355597528"/>
    <n v="1353005528"/>
    <b v="0"/>
    <x v="336"/>
    <b v="1"/>
    <s v="music/indie rock"/>
    <n v="145"/>
    <n v="70.53"/>
    <x v="4"/>
    <x v="14"/>
    <x v="1890"/>
    <d v="2012-12-15T18:52:08"/>
  </r>
  <r>
    <x v="1891"/>
    <x v="1891"/>
    <x v="1889"/>
    <n v="10000"/>
    <n v="10555"/>
    <x v="0"/>
    <s v="US"/>
    <s v="USD"/>
    <n v="1279778400"/>
    <n v="1275851354"/>
    <b v="0"/>
    <x v="148"/>
    <b v="1"/>
    <s v="music/indie rock"/>
    <n v="106"/>
    <n v="87.96"/>
    <x v="4"/>
    <x v="14"/>
    <x v="1891"/>
    <d v="2010-07-22T06:00:00"/>
  </r>
  <r>
    <x v="1892"/>
    <x v="1892"/>
    <x v="1890"/>
    <n v="500"/>
    <n v="683"/>
    <x v="0"/>
    <s v="US"/>
    <s v="USD"/>
    <n v="1307459881"/>
    <n v="1304867881"/>
    <b v="0"/>
    <x v="55"/>
    <b v="1"/>
    <s v="music/indie rock"/>
    <n v="137"/>
    <n v="26.27"/>
    <x v="4"/>
    <x v="14"/>
    <x v="1892"/>
    <d v="2011-06-07T15:18:01"/>
  </r>
  <r>
    <x v="1893"/>
    <x v="1893"/>
    <x v="1891"/>
    <n v="2500"/>
    <n v="2600"/>
    <x v="0"/>
    <s v="US"/>
    <s v="USD"/>
    <n v="1302926340"/>
    <n v="1301524585"/>
    <b v="0"/>
    <x v="43"/>
    <b v="1"/>
    <s v="music/indie rock"/>
    <n v="104"/>
    <n v="57.78"/>
    <x v="4"/>
    <x v="14"/>
    <x v="1893"/>
    <d v="2011-04-16T03:59:00"/>
  </r>
  <r>
    <x v="1894"/>
    <x v="1894"/>
    <x v="1892"/>
    <n v="1000"/>
    <n v="1145"/>
    <x v="0"/>
    <s v="US"/>
    <s v="USD"/>
    <n v="1329082983"/>
    <n v="1326404583"/>
    <b v="0"/>
    <x v="9"/>
    <b v="1"/>
    <s v="music/indie rock"/>
    <n v="115"/>
    <n v="57.25"/>
    <x v="4"/>
    <x v="14"/>
    <x v="1894"/>
    <d v="2012-02-12T21:43:03"/>
  </r>
  <r>
    <x v="1895"/>
    <x v="1895"/>
    <x v="1893"/>
    <n v="9072"/>
    <n v="9228"/>
    <x v="0"/>
    <s v="US"/>
    <s v="USD"/>
    <n v="1445363722"/>
    <n v="1442771722"/>
    <b v="0"/>
    <x v="5"/>
    <b v="1"/>
    <s v="music/indie rock"/>
    <n v="102"/>
    <n v="196.34"/>
    <x v="4"/>
    <x v="14"/>
    <x v="1895"/>
    <d v="2015-10-20T17:55:22"/>
  </r>
  <r>
    <x v="1896"/>
    <x v="1896"/>
    <x v="1894"/>
    <n v="451"/>
    <n v="559"/>
    <x v="0"/>
    <s v="US"/>
    <s v="USD"/>
    <n v="1334250165"/>
    <n v="1331658165"/>
    <b v="0"/>
    <x v="62"/>
    <b v="1"/>
    <s v="music/indie rock"/>
    <n v="124"/>
    <n v="43"/>
    <x v="4"/>
    <x v="14"/>
    <x v="1896"/>
    <d v="2012-04-12T17:02:45"/>
  </r>
  <r>
    <x v="1897"/>
    <x v="1897"/>
    <x v="1895"/>
    <n v="6350"/>
    <n v="6506"/>
    <x v="0"/>
    <s v="US"/>
    <s v="USD"/>
    <n v="1393966800"/>
    <n v="1392040806"/>
    <b v="0"/>
    <x v="275"/>
    <b v="1"/>
    <s v="music/indie rock"/>
    <n v="103"/>
    <n v="35.549999999999997"/>
    <x v="4"/>
    <x v="14"/>
    <x v="1897"/>
    <d v="2014-03-04T21:00:00"/>
  </r>
  <r>
    <x v="1898"/>
    <x v="1898"/>
    <x v="1896"/>
    <n v="1000"/>
    <n v="1445"/>
    <x v="0"/>
    <s v="US"/>
    <s v="USD"/>
    <n v="1454349600"/>
    <n v="1451277473"/>
    <b v="0"/>
    <x v="64"/>
    <b v="1"/>
    <s v="music/indie rock"/>
    <n v="145"/>
    <n v="68.81"/>
    <x v="4"/>
    <x v="14"/>
    <x v="1898"/>
    <d v="2016-02-01T18:00:00"/>
  </r>
  <r>
    <x v="1899"/>
    <x v="1899"/>
    <x v="1897"/>
    <n v="900"/>
    <n v="1200"/>
    <x v="0"/>
    <s v="US"/>
    <s v="USD"/>
    <n v="1427319366"/>
    <n v="1424730966"/>
    <b v="0"/>
    <x v="288"/>
    <b v="1"/>
    <s v="music/indie rock"/>
    <n v="134"/>
    <n v="28.57"/>
    <x v="4"/>
    <x v="14"/>
    <x v="1899"/>
    <d v="2015-03-25T21:36:06"/>
  </r>
  <r>
    <x v="1900"/>
    <x v="1900"/>
    <x v="1898"/>
    <n v="2500"/>
    <n v="2734.11"/>
    <x v="0"/>
    <s v="US"/>
    <s v="USD"/>
    <n v="1349517540"/>
    <n v="1347137731"/>
    <b v="0"/>
    <x v="241"/>
    <b v="1"/>
    <s v="music/indie rock"/>
    <n v="110"/>
    <n v="50.63"/>
    <x v="4"/>
    <x v="14"/>
    <x v="1900"/>
    <d v="2012-10-06T09:59:00"/>
  </r>
  <r>
    <x v="1901"/>
    <x v="1901"/>
    <x v="1899"/>
    <n v="99000"/>
    <n v="2670"/>
    <x v="2"/>
    <s v="GB"/>
    <s v="GBP"/>
    <n v="1432299600"/>
    <n v="1429707729"/>
    <b v="0"/>
    <x v="20"/>
    <b v="0"/>
    <s v="technology/gadgets"/>
    <n v="3"/>
    <n v="106.8"/>
    <x v="2"/>
    <x v="29"/>
    <x v="1901"/>
    <d v="2015-05-22T13:00:00"/>
  </r>
  <r>
    <x v="1902"/>
    <x v="1902"/>
    <x v="1900"/>
    <n v="1000"/>
    <n v="12"/>
    <x v="2"/>
    <s v="NL"/>
    <s v="EUR"/>
    <n v="1425495447"/>
    <n v="1422903447"/>
    <b v="0"/>
    <x v="83"/>
    <b v="0"/>
    <s v="technology/gadgets"/>
    <n v="2"/>
    <n v="4"/>
    <x v="2"/>
    <x v="29"/>
    <x v="1902"/>
    <d v="2015-03-04T18:57:27"/>
  </r>
  <r>
    <x v="1903"/>
    <x v="1903"/>
    <x v="1901"/>
    <n v="3000"/>
    <n v="1398"/>
    <x v="2"/>
    <s v="US"/>
    <s v="USD"/>
    <n v="1485541791"/>
    <n v="1480357791"/>
    <b v="0"/>
    <x v="14"/>
    <b v="0"/>
    <s v="technology/gadgets"/>
    <n v="47"/>
    <n v="34.1"/>
    <x v="2"/>
    <x v="29"/>
    <x v="1903"/>
    <d v="2017-01-27T18:29:51"/>
  </r>
  <r>
    <x v="1904"/>
    <x v="1904"/>
    <x v="1902"/>
    <n v="50000"/>
    <n v="50"/>
    <x v="2"/>
    <s v="US"/>
    <s v="USD"/>
    <n v="1451752021"/>
    <n v="1447864021"/>
    <b v="0"/>
    <x v="84"/>
    <b v="0"/>
    <s v="technology/gadgets"/>
    <n v="1"/>
    <n v="25"/>
    <x v="2"/>
    <x v="29"/>
    <x v="1904"/>
    <d v="2016-01-02T16:27:01"/>
  </r>
  <r>
    <x v="1905"/>
    <x v="1905"/>
    <x v="1903"/>
    <n v="25000"/>
    <n v="42"/>
    <x v="2"/>
    <s v="US"/>
    <s v="USD"/>
    <n v="1410127994"/>
    <n v="1407535994"/>
    <b v="0"/>
    <x v="80"/>
    <b v="0"/>
    <s v="technology/gadgets"/>
    <n v="1"/>
    <n v="10.5"/>
    <x v="2"/>
    <x v="29"/>
    <x v="1905"/>
    <d v="2014-09-07T22:13:14"/>
  </r>
  <r>
    <x v="1906"/>
    <x v="1906"/>
    <x v="1904"/>
    <n v="50000"/>
    <n v="21380"/>
    <x v="2"/>
    <s v="US"/>
    <s v="USD"/>
    <n v="1466697983"/>
    <n v="1464105983"/>
    <b v="0"/>
    <x v="221"/>
    <b v="0"/>
    <s v="technology/gadgets"/>
    <n v="43"/>
    <n v="215.96"/>
    <x v="2"/>
    <x v="29"/>
    <x v="1906"/>
    <d v="2016-06-23T16:06:23"/>
  </r>
  <r>
    <x v="1907"/>
    <x v="1907"/>
    <x v="1905"/>
    <n v="30000"/>
    <n v="85"/>
    <x v="2"/>
    <s v="US"/>
    <s v="USD"/>
    <n v="1400853925"/>
    <n v="1399557925"/>
    <b v="0"/>
    <x v="80"/>
    <b v="0"/>
    <s v="technology/gadgets"/>
    <n v="1"/>
    <n v="21.25"/>
    <x v="2"/>
    <x v="29"/>
    <x v="1907"/>
    <d v="2014-05-23T14:05:25"/>
  </r>
  <r>
    <x v="1908"/>
    <x v="1908"/>
    <x v="1906"/>
    <n v="25000"/>
    <n v="433"/>
    <x v="2"/>
    <s v="US"/>
    <s v="USD"/>
    <n v="1483048900"/>
    <n v="1480456900"/>
    <b v="0"/>
    <x v="80"/>
    <b v="0"/>
    <s v="technology/gadgets"/>
    <n v="2"/>
    <n v="108.25"/>
    <x v="2"/>
    <x v="29"/>
    <x v="1908"/>
    <d v="2016-12-29T22:01:40"/>
  </r>
  <r>
    <x v="1909"/>
    <x v="1909"/>
    <x v="1907"/>
    <n v="35000"/>
    <n v="4939"/>
    <x v="2"/>
    <s v="US"/>
    <s v="USD"/>
    <n v="1414059479"/>
    <n v="1411467479"/>
    <b v="0"/>
    <x v="44"/>
    <b v="0"/>
    <s v="technology/gadgets"/>
    <n v="15"/>
    <n v="129.97"/>
    <x v="2"/>
    <x v="29"/>
    <x v="1909"/>
    <d v="2014-10-23T10:17:59"/>
  </r>
  <r>
    <x v="1910"/>
    <x v="1910"/>
    <x v="1908"/>
    <n v="85000"/>
    <n v="33486"/>
    <x v="2"/>
    <s v="NL"/>
    <s v="EUR"/>
    <n v="1446331500"/>
    <n v="1442531217"/>
    <b v="0"/>
    <x v="168"/>
    <b v="0"/>
    <s v="technology/gadgets"/>
    <n v="40"/>
    <n v="117.49"/>
    <x v="2"/>
    <x v="29"/>
    <x v="1910"/>
    <d v="2015-10-31T22:45:00"/>
  </r>
  <r>
    <x v="1911"/>
    <x v="1911"/>
    <x v="1909"/>
    <n v="42500"/>
    <n v="10"/>
    <x v="2"/>
    <s v="NZ"/>
    <s v="NZD"/>
    <n v="1407545334"/>
    <n v="1404953334"/>
    <b v="0"/>
    <x v="29"/>
    <b v="0"/>
    <s v="technology/gadgets"/>
    <n v="1"/>
    <n v="10"/>
    <x v="2"/>
    <x v="29"/>
    <x v="1911"/>
    <d v="2014-08-09T00:48:54"/>
  </r>
  <r>
    <x v="1912"/>
    <x v="1912"/>
    <x v="1910"/>
    <n v="5000"/>
    <n v="2965"/>
    <x v="2"/>
    <s v="US"/>
    <s v="USD"/>
    <n v="1433395560"/>
    <n v="1430803560"/>
    <b v="0"/>
    <x v="288"/>
    <b v="0"/>
    <s v="technology/gadgets"/>
    <n v="60"/>
    <n v="70.599999999999994"/>
    <x v="2"/>
    <x v="29"/>
    <x v="1912"/>
    <d v="2015-06-04T05:26:00"/>
  </r>
  <r>
    <x v="1913"/>
    <x v="1913"/>
    <x v="1911"/>
    <n v="48000"/>
    <n v="637"/>
    <x v="2"/>
    <s v="GB"/>
    <s v="GBP"/>
    <n v="1412770578"/>
    <n v="1410178578"/>
    <b v="0"/>
    <x v="55"/>
    <b v="0"/>
    <s v="technology/gadgets"/>
    <n v="2"/>
    <n v="24.5"/>
    <x v="2"/>
    <x v="29"/>
    <x v="1913"/>
    <d v="2014-10-08T12:16:18"/>
  </r>
  <r>
    <x v="1914"/>
    <x v="1914"/>
    <x v="1912"/>
    <n v="666"/>
    <n v="60"/>
    <x v="2"/>
    <s v="US"/>
    <s v="USD"/>
    <n v="1414814340"/>
    <n v="1413519073"/>
    <b v="0"/>
    <x v="84"/>
    <b v="0"/>
    <s v="technology/gadgets"/>
    <n v="10"/>
    <n v="30"/>
    <x v="2"/>
    <x v="29"/>
    <x v="1914"/>
    <d v="2014-11-01T03:59:00"/>
  </r>
  <r>
    <x v="1915"/>
    <x v="1915"/>
    <x v="1913"/>
    <n v="500"/>
    <n v="8"/>
    <x v="2"/>
    <s v="US"/>
    <s v="USD"/>
    <n v="1409620222"/>
    <n v="1407892222"/>
    <b v="0"/>
    <x v="80"/>
    <b v="0"/>
    <s v="technology/gadgets"/>
    <n v="2"/>
    <n v="2"/>
    <x v="2"/>
    <x v="29"/>
    <x v="1915"/>
    <d v="2014-09-02T01:10:22"/>
  </r>
  <r>
    <x v="1916"/>
    <x v="1916"/>
    <x v="1914"/>
    <n v="20000"/>
    <n v="102"/>
    <x v="2"/>
    <s v="US"/>
    <s v="USD"/>
    <n v="1478542375"/>
    <n v="1476378775"/>
    <b v="0"/>
    <x v="79"/>
    <b v="0"/>
    <s v="technology/gadgets"/>
    <n v="1"/>
    <n v="17"/>
    <x v="2"/>
    <x v="29"/>
    <x v="1916"/>
    <d v="2016-11-07T18:12:55"/>
  </r>
  <r>
    <x v="1917"/>
    <x v="1917"/>
    <x v="1915"/>
    <n v="390000"/>
    <n v="205025"/>
    <x v="2"/>
    <s v="HK"/>
    <s v="HKD"/>
    <n v="1486708133"/>
    <n v="1484116133"/>
    <b v="0"/>
    <x v="16"/>
    <b v="0"/>
    <s v="technology/gadgets"/>
    <n v="53"/>
    <n v="2928.93"/>
    <x v="2"/>
    <x v="29"/>
    <x v="1917"/>
    <d v="2017-02-10T06:28:53"/>
  </r>
  <r>
    <x v="1918"/>
    <x v="1918"/>
    <x v="1916"/>
    <n v="25000"/>
    <n v="260"/>
    <x v="2"/>
    <s v="US"/>
    <s v="USD"/>
    <n v="1407869851"/>
    <n v="1404845851"/>
    <b v="0"/>
    <x v="82"/>
    <b v="0"/>
    <s v="technology/gadgets"/>
    <n v="2"/>
    <n v="28.89"/>
    <x v="2"/>
    <x v="29"/>
    <x v="1918"/>
    <d v="2014-08-12T18:57:31"/>
  </r>
  <r>
    <x v="1919"/>
    <x v="1919"/>
    <x v="1917"/>
    <n v="500"/>
    <n v="237"/>
    <x v="2"/>
    <s v="US"/>
    <s v="USD"/>
    <n v="1432069249"/>
    <n v="1429477249"/>
    <b v="0"/>
    <x v="22"/>
    <b v="0"/>
    <s v="technology/gadgets"/>
    <n v="48"/>
    <n v="29.63"/>
    <x v="2"/>
    <x v="29"/>
    <x v="1919"/>
    <d v="2015-05-19T21:00:49"/>
  </r>
  <r>
    <x v="1920"/>
    <x v="1920"/>
    <x v="1918"/>
    <n v="10000"/>
    <n v="4303"/>
    <x v="2"/>
    <s v="GB"/>
    <s v="GBP"/>
    <n v="1445468400"/>
    <n v="1443042061"/>
    <b v="0"/>
    <x v="217"/>
    <b v="0"/>
    <s v="technology/gadgets"/>
    <n v="44"/>
    <n v="40.98"/>
    <x v="2"/>
    <x v="29"/>
    <x v="1920"/>
    <d v="2015-10-21T23:00:00"/>
  </r>
  <r>
    <x v="1921"/>
    <x v="1921"/>
    <x v="1919"/>
    <n v="1500"/>
    <n v="2052"/>
    <x v="0"/>
    <s v="US"/>
    <s v="USD"/>
    <n v="1342243143"/>
    <n v="1339651143"/>
    <b v="0"/>
    <x v="44"/>
    <b v="1"/>
    <s v="music/indie rock"/>
    <n v="137"/>
    <n v="54"/>
    <x v="4"/>
    <x v="14"/>
    <x v="1921"/>
    <d v="2012-07-14T05:19:03"/>
  </r>
  <r>
    <x v="1922"/>
    <x v="1922"/>
    <x v="1920"/>
    <n v="2000"/>
    <n v="2311"/>
    <x v="0"/>
    <s v="US"/>
    <s v="USD"/>
    <n v="1386828507"/>
    <n v="1384236507"/>
    <b v="0"/>
    <x v="31"/>
    <b v="1"/>
    <s v="music/indie rock"/>
    <n v="116"/>
    <n v="36.11"/>
    <x v="4"/>
    <x v="14"/>
    <x v="1922"/>
    <d v="2013-12-12T06:08:27"/>
  </r>
  <r>
    <x v="1923"/>
    <x v="1923"/>
    <x v="1921"/>
    <n v="125"/>
    <n v="301"/>
    <x v="0"/>
    <s v="US"/>
    <s v="USD"/>
    <n v="1317099540"/>
    <n v="1313612532"/>
    <b v="0"/>
    <x v="62"/>
    <b v="1"/>
    <s v="music/indie rock"/>
    <n v="241"/>
    <n v="23.15"/>
    <x v="4"/>
    <x v="14"/>
    <x v="1923"/>
    <d v="2011-09-27T04:59:00"/>
  </r>
  <r>
    <x v="1924"/>
    <x v="1924"/>
    <x v="1922"/>
    <n v="3000"/>
    <n v="3432"/>
    <x v="0"/>
    <s v="US"/>
    <s v="USD"/>
    <n v="1389814380"/>
    <n v="1387390555"/>
    <b v="0"/>
    <x v="51"/>
    <b v="1"/>
    <s v="music/indie rock"/>
    <n v="115"/>
    <n v="104"/>
    <x v="4"/>
    <x v="14"/>
    <x v="1924"/>
    <d v="2014-01-15T19:33:00"/>
  </r>
  <r>
    <x v="1925"/>
    <x v="1925"/>
    <x v="1923"/>
    <n v="1500"/>
    <n v="1655"/>
    <x v="0"/>
    <s v="US"/>
    <s v="USD"/>
    <n v="1381449600"/>
    <n v="1379540288"/>
    <b v="0"/>
    <x v="47"/>
    <b v="1"/>
    <s v="music/indie rock"/>
    <n v="111"/>
    <n v="31.83"/>
    <x v="4"/>
    <x v="14"/>
    <x v="1925"/>
    <d v="2013-10-11T00:00:00"/>
  </r>
  <r>
    <x v="1926"/>
    <x v="1926"/>
    <x v="1924"/>
    <n v="1500"/>
    <n v="2930.69"/>
    <x v="0"/>
    <s v="US"/>
    <s v="USD"/>
    <n v="1288657560"/>
    <n v="1286319256"/>
    <b v="0"/>
    <x v="329"/>
    <b v="1"/>
    <s v="music/indie rock"/>
    <n v="196"/>
    <n v="27.39"/>
    <x v="4"/>
    <x v="14"/>
    <x v="1926"/>
    <d v="2010-11-02T00:26:00"/>
  </r>
  <r>
    <x v="1927"/>
    <x v="1927"/>
    <x v="1925"/>
    <n v="600"/>
    <n v="620"/>
    <x v="0"/>
    <s v="US"/>
    <s v="USD"/>
    <n v="1331182740"/>
    <n v="1329856839"/>
    <b v="0"/>
    <x v="202"/>
    <b v="1"/>
    <s v="music/indie rock"/>
    <n v="104"/>
    <n v="56.36"/>
    <x v="4"/>
    <x v="14"/>
    <x v="1927"/>
    <d v="2012-03-08T04:59:00"/>
  </r>
  <r>
    <x v="1928"/>
    <x v="1928"/>
    <x v="1926"/>
    <n v="2550"/>
    <n v="2630"/>
    <x v="0"/>
    <s v="US"/>
    <s v="USD"/>
    <n v="1367940794"/>
    <n v="1365348794"/>
    <b v="0"/>
    <x v="69"/>
    <b v="1"/>
    <s v="music/indie rock"/>
    <n v="104"/>
    <n v="77.349999999999994"/>
    <x v="4"/>
    <x v="14"/>
    <x v="1928"/>
    <d v="2013-05-07T15:33:14"/>
  </r>
  <r>
    <x v="1929"/>
    <x v="1929"/>
    <x v="1927"/>
    <n v="3200"/>
    <n v="3210"/>
    <x v="0"/>
    <s v="US"/>
    <s v="USD"/>
    <n v="1309825866"/>
    <n v="1306197066"/>
    <b v="0"/>
    <x v="11"/>
    <b v="1"/>
    <s v="music/indie rock"/>
    <n v="101"/>
    <n v="42.8"/>
    <x v="4"/>
    <x v="14"/>
    <x v="1929"/>
    <d v="2011-07-05T00:31:06"/>
  </r>
  <r>
    <x v="1930"/>
    <x v="1930"/>
    <x v="1928"/>
    <n v="1000"/>
    <n v="1270"/>
    <x v="0"/>
    <s v="US"/>
    <s v="USD"/>
    <n v="1373203482"/>
    <n v="1368019482"/>
    <b v="0"/>
    <x v="55"/>
    <b v="1"/>
    <s v="music/indie rock"/>
    <n v="127"/>
    <n v="48.85"/>
    <x v="4"/>
    <x v="14"/>
    <x v="1930"/>
    <d v="2013-07-07T13:24:42"/>
  </r>
  <r>
    <x v="1931"/>
    <x v="1931"/>
    <x v="1929"/>
    <n v="2000"/>
    <n v="2412.02"/>
    <x v="0"/>
    <s v="US"/>
    <s v="USD"/>
    <n v="1337657400"/>
    <n v="1336512309"/>
    <b v="0"/>
    <x v="133"/>
    <b v="1"/>
    <s v="music/indie rock"/>
    <n v="121"/>
    <n v="48.24"/>
    <x v="4"/>
    <x v="14"/>
    <x v="1931"/>
    <d v="2012-05-22T03:30:00"/>
  </r>
  <r>
    <x v="1932"/>
    <x v="1932"/>
    <x v="1930"/>
    <n v="5250"/>
    <n v="5617"/>
    <x v="0"/>
    <s v="US"/>
    <s v="USD"/>
    <n v="1327433173"/>
    <n v="1325618773"/>
    <b v="0"/>
    <x v="144"/>
    <b v="1"/>
    <s v="music/indie rock"/>
    <n v="107"/>
    <n v="70.209999999999994"/>
    <x v="4"/>
    <x v="14"/>
    <x v="1932"/>
    <d v="2012-01-24T19:26:13"/>
  </r>
  <r>
    <x v="1933"/>
    <x v="1933"/>
    <x v="1931"/>
    <n v="6000"/>
    <n v="10346"/>
    <x v="0"/>
    <s v="US"/>
    <s v="USD"/>
    <n v="1411787307"/>
    <n v="1409195307"/>
    <b v="0"/>
    <x v="238"/>
    <b v="1"/>
    <s v="music/indie rock"/>
    <n v="173"/>
    <n v="94.05"/>
    <x v="4"/>
    <x v="14"/>
    <x v="1933"/>
    <d v="2014-09-27T03:08:27"/>
  </r>
  <r>
    <x v="1934"/>
    <x v="1934"/>
    <x v="1932"/>
    <n v="5000"/>
    <n v="6181"/>
    <x v="0"/>
    <s v="US"/>
    <s v="USD"/>
    <n v="1324789200"/>
    <n v="1321649321"/>
    <b v="0"/>
    <x v="99"/>
    <b v="1"/>
    <s v="music/indie rock"/>
    <n v="124"/>
    <n v="80.27"/>
    <x v="4"/>
    <x v="14"/>
    <x v="1934"/>
    <d v="2011-12-25T05:00:00"/>
  </r>
  <r>
    <x v="1935"/>
    <x v="1935"/>
    <x v="1933"/>
    <n v="2500"/>
    <n v="2710"/>
    <x v="0"/>
    <s v="US"/>
    <s v="USD"/>
    <n v="1403326740"/>
    <n v="1400106171"/>
    <b v="0"/>
    <x v="133"/>
    <b v="1"/>
    <s v="music/indie rock"/>
    <n v="109"/>
    <n v="54.2"/>
    <x v="4"/>
    <x v="14"/>
    <x v="1935"/>
    <d v="2014-06-21T04:59:00"/>
  </r>
  <r>
    <x v="1936"/>
    <x v="1936"/>
    <x v="1934"/>
    <n v="7500"/>
    <n v="8739.01"/>
    <x v="0"/>
    <s v="US"/>
    <s v="USD"/>
    <n v="1323151140"/>
    <n v="1320528070"/>
    <b v="0"/>
    <x v="108"/>
    <b v="1"/>
    <s v="music/indie rock"/>
    <n v="117"/>
    <n v="60.27"/>
    <x v="4"/>
    <x v="14"/>
    <x v="1936"/>
    <d v="2011-12-06T05:59:00"/>
  </r>
  <r>
    <x v="1937"/>
    <x v="1937"/>
    <x v="1935"/>
    <n v="600"/>
    <n v="1123.47"/>
    <x v="0"/>
    <s v="US"/>
    <s v="USD"/>
    <n v="1339732740"/>
    <n v="1338346281"/>
    <b v="0"/>
    <x v="60"/>
    <b v="1"/>
    <s v="music/indie rock"/>
    <n v="188"/>
    <n v="38.74"/>
    <x v="4"/>
    <x v="14"/>
    <x v="1937"/>
    <d v="2012-06-15T03:59:00"/>
  </r>
  <r>
    <x v="1938"/>
    <x v="1938"/>
    <x v="1936"/>
    <n v="15000"/>
    <n v="17390"/>
    <x v="0"/>
    <s v="US"/>
    <s v="USD"/>
    <n v="1372741200"/>
    <n v="1370067231"/>
    <b v="0"/>
    <x v="229"/>
    <b v="1"/>
    <s v="music/indie rock"/>
    <n v="116"/>
    <n v="152.54"/>
    <x v="4"/>
    <x v="14"/>
    <x v="1938"/>
    <d v="2013-07-02T05:00:00"/>
  </r>
  <r>
    <x v="1939"/>
    <x v="1939"/>
    <x v="1937"/>
    <n v="10000"/>
    <n v="11070"/>
    <x v="0"/>
    <s v="US"/>
    <s v="USD"/>
    <n v="1362955108"/>
    <n v="1360366708"/>
    <b v="0"/>
    <x v="93"/>
    <b v="1"/>
    <s v="music/indie rock"/>
    <n v="111"/>
    <n v="115.31"/>
    <x v="4"/>
    <x v="14"/>
    <x v="1939"/>
    <d v="2013-03-10T22:38:28"/>
  </r>
  <r>
    <x v="1940"/>
    <x v="1940"/>
    <x v="1938"/>
    <n v="650"/>
    <n v="1111"/>
    <x v="0"/>
    <s v="US"/>
    <s v="USD"/>
    <n v="1308110340"/>
    <n v="1304770233"/>
    <b v="0"/>
    <x v="162"/>
    <b v="1"/>
    <s v="music/indie rock"/>
    <n v="171"/>
    <n v="35.840000000000003"/>
    <x v="4"/>
    <x v="14"/>
    <x v="1940"/>
    <d v="2011-06-15T03:59:00"/>
  </r>
  <r>
    <x v="1941"/>
    <x v="1941"/>
    <x v="1939"/>
    <n v="250000"/>
    <n v="315295.89"/>
    <x v="0"/>
    <s v="US"/>
    <s v="USD"/>
    <n v="1400137131"/>
    <n v="1397545131"/>
    <b v="1"/>
    <x v="337"/>
    <b v="1"/>
    <s v="technology/hardware"/>
    <n v="127"/>
    <n v="64.569999999999993"/>
    <x v="2"/>
    <x v="30"/>
    <x v="1941"/>
    <d v="2014-05-15T06:58:51"/>
  </r>
  <r>
    <x v="1942"/>
    <x v="1942"/>
    <x v="1940"/>
    <n v="6000"/>
    <n v="8306.42"/>
    <x v="0"/>
    <s v="US"/>
    <s v="USD"/>
    <n v="1309809140"/>
    <n v="1302033140"/>
    <b v="1"/>
    <x v="195"/>
    <b v="1"/>
    <s v="technology/hardware"/>
    <n v="139"/>
    <n v="87.44"/>
    <x v="2"/>
    <x v="30"/>
    <x v="1942"/>
    <d v="2011-07-04T19:52:20"/>
  </r>
  <r>
    <x v="1943"/>
    <x v="1943"/>
    <x v="1941"/>
    <n v="10000"/>
    <n v="170525"/>
    <x v="0"/>
    <s v="US"/>
    <s v="USD"/>
    <n v="1470896916"/>
    <n v="1467008916"/>
    <b v="1"/>
    <x v="338"/>
    <b v="1"/>
    <s v="technology/hardware"/>
    <n v="1706"/>
    <n v="68.819999999999993"/>
    <x v="2"/>
    <x v="30"/>
    <x v="1943"/>
    <d v="2016-08-11T06:28:36"/>
  </r>
  <r>
    <x v="1944"/>
    <x v="1944"/>
    <x v="1942"/>
    <n v="40000"/>
    <n v="315222.2"/>
    <x v="0"/>
    <s v="US"/>
    <s v="USD"/>
    <n v="1398952890"/>
    <n v="1396360890"/>
    <b v="1"/>
    <x v="339"/>
    <b v="1"/>
    <s v="technology/hardware"/>
    <n v="789"/>
    <n v="176.2"/>
    <x v="2"/>
    <x v="30"/>
    <x v="1944"/>
    <d v="2014-05-01T14:01:30"/>
  </r>
  <r>
    <x v="1945"/>
    <x v="1945"/>
    <x v="1943"/>
    <n v="100000"/>
    <n v="348018"/>
    <x v="0"/>
    <s v="ES"/>
    <s v="EUR"/>
    <n v="1436680958"/>
    <n v="1433224958"/>
    <b v="1"/>
    <x v="340"/>
    <b v="1"/>
    <s v="technology/hardware"/>
    <n v="349"/>
    <n v="511.79"/>
    <x v="2"/>
    <x v="30"/>
    <x v="1945"/>
    <d v="2015-07-12T06:02:38"/>
  </r>
  <r>
    <x v="1946"/>
    <x v="1946"/>
    <x v="1944"/>
    <n v="7500"/>
    <n v="11231"/>
    <x v="0"/>
    <s v="US"/>
    <s v="USD"/>
    <n v="1397961361"/>
    <n v="1392780961"/>
    <b v="1"/>
    <x v="16"/>
    <b v="1"/>
    <s v="technology/hardware"/>
    <n v="150"/>
    <n v="160.44"/>
    <x v="2"/>
    <x v="30"/>
    <x v="1946"/>
    <d v="2014-04-20T02:36:01"/>
  </r>
  <r>
    <x v="1947"/>
    <x v="1947"/>
    <x v="1945"/>
    <n v="800"/>
    <n v="805.07"/>
    <x v="0"/>
    <s v="US"/>
    <s v="USD"/>
    <n v="1258955940"/>
    <n v="1255730520"/>
    <b v="1"/>
    <x v="23"/>
    <b v="1"/>
    <s v="technology/hardware"/>
    <n v="101"/>
    <n v="35"/>
    <x v="2"/>
    <x v="30"/>
    <x v="1947"/>
    <d v="2009-11-23T05:59:00"/>
  </r>
  <r>
    <x v="1948"/>
    <x v="1948"/>
    <x v="1946"/>
    <n v="100000"/>
    <n v="800211"/>
    <x v="0"/>
    <s v="US"/>
    <s v="USD"/>
    <n v="1465232520"/>
    <n v="1460557809"/>
    <b v="1"/>
    <x v="341"/>
    <b v="1"/>
    <s v="technology/hardware"/>
    <n v="801"/>
    <n v="188.51"/>
    <x v="2"/>
    <x v="30"/>
    <x v="1948"/>
    <d v="2016-06-06T17:02:00"/>
  </r>
  <r>
    <x v="1949"/>
    <x v="1949"/>
    <x v="1947"/>
    <n v="50000"/>
    <n v="53001.3"/>
    <x v="0"/>
    <s v="GB"/>
    <s v="GBP"/>
    <n v="1404986951"/>
    <n v="1402394951"/>
    <b v="1"/>
    <x v="342"/>
    <b v="1"/>
    <s v="technology/hardware"/>
    <n v="107"/>
    <n v="56.2"/>
    <x v="2"/>
    <x v="30"/>
    <x v="1949"/>
    <d v="2014-07-10T10:09:11"/>
  </r>
  <r>
    <x v="1950"/>
    <x v="1950"/>
    <x v="1948"/>
    <n v="48000"/>
    <n v="96248.960000000006"/>
    <x v="0"/>
    <s v="US"/>
    <s v="USD"/>
    <n v="1303446073"/>
    <n v="1300767673"/>
    <b v="1"/>
    <x v="343"/>
    <b v="1"/>
    <s v="technology/hardware"/>
    <n v="201"/>
    <n v="51.31"/>
    <x v="2"/>
    <x v="30"/>
    <x v="1950"/>
    <d v="2011-04-22T04:21:13"/>
  </r>
  <r>
    <x v="1951"/>
    <x v="1951"/>
    <x v="1949"/>
    <n v="50000"/>
    <n v="106222"/>
    <x v="0"/>
    <s v="US"/>
    <s v="USD"/>
    <n v="1478516737"/>
    <n v="1475921137"/>
    <b v="1"/>
    <x v="344"/>
    <b v="1"/>
    <s v="technology/hardware"/>
    <n v="213"/>
    <n v="127.36"/>
    <x v="2"/>
    <x v="30"/>
    <x v="1951"/>
    <d v="2016-11-07T11:05:37"/>
  </r>
  <r>
    <x v="1952"/>
    <x v="1952"/>
    <x v="1950"/>
    <n v="35000"/>
    <n v="69465.33"/>
    <x v="0"/>
    <s v="CA"/>
    <s v="CAD"/>
    <n v="1381934015"/>
    <n v="1378737215"/>
    <b v="1"/>
    <x v="345"/>
    <b v="1"/>
    <s v="technology/hardware"/>
    <n v="199"/>
    <n v="101.86"/>
    <x v="2"/>
    <x v="30"/>
    <x v="1952"/>
    <d v="2013-10-16T14:33:35"/>
  </r>
  <r>
    <x v="1953"/>
    <x v="1953"/>
    <x v="1951"/>
    <n v="15000"/>
    <n v="33892"/>
    <x v="0"/>
    <s v="US"/>
    <s v="USD"/>
    <n v="1330657200"/>
    <n v="1328158065"/>
    <b v="1"/>
    <x v="206"/>
    <b v="1"/>
    <s v="technology/hardware"/>
    <n v="226"/>
    <n v="230.56"/>
    <x v="2"/>
    <x v="30"/>
    <x v="1953"/>
    <d v="2012-03-02T03:00:00"/>
  </r>
  <r>
    <x v="1954"/>
    <x v="1954"/>
    <x v="1952"/>
    <n v="50000"/>
    <n v="349474"/>
    <x v="0"/>
    <s v="US"/>
    <s v="USD"/>
    <n v="1457758800"/>
    <n v="1453730176"/>
    <b v="1"/>
    <x v="119"/>
    <b v="1"/>
    <s v="technology/hardware"/>
    <n v="699"/>
    <n v="842.11"/>
    <x v="2"/>
    <x v="30"/>
    <x v="1954"/>
    <d v="2016-03-12T05:00:00"/>
  </r>
  <r>
    <x v="1955"/>
    <x v="1955"/>
    <x v="1953"/>
    <n v="42000"/>
    <n v="167410.01999999999"/>
    <x v="0"/>
    <s v="US"/>
    <s v="USD"/>
    <n v="1337799600"/>
    <n v="1334989881"/>
    <b v="1"/>
    <x v="126"/>
    <b v="1"/>
    <s v="technology/hardware"/>
    <n v="399"/>
    <n v="577.28"/>
    <x v="2"/>
    <x v="30"/>
    <x v="1955"/>
    <d v="2012-05-23T19:00:00"/>
  </r>
  <r>
    <x v="1956"/>
    <x v="1956"/>
    <x v="1954"/>
    <n v="60000"/>
    <n v="176420"/>
    <x v="0"/>
    <s v="US"/>
    <s v="USD"/>
    <n v="1429391405"/>
    <n v="1425507005"/>
    <b v="1"/>
    <x v="346"/>
    <b v="1"/>
    <s v="technology/hardware"/>
    <n v="295"/>
    <n v="483.34"/>
    <x v="2"/>
    <x v="30"/>
    <x v="1956"/>
    <d v="2015-04-18T21:10:05"/>
  </r>
  <r>
    <x v="1957"/>
    <x v="1957"/>
    <x v="1955"/>
    <n v="30000"/>
    <n v="50251.41"/>
    <x v="0"/>
    <s v="US"/>
    <s v="USD"/>
    <n v="1351304513"/>
    <n v="1348712513"/>
    <b v="1"/>
    <x v="347"/>
    <b v="1"/>
    <s v="technology/hardware"/>
    <n v="168"/>
    <n v="76.14"/>
    <x v="2"/>
    <x v="30"/>
    <x v="1957"/>
    <d v="2012-10-27T02:21:53"/>
  </r>
  <r>
    <x v="1958"/>
    <x v="1958"/>
    <x v="1956"/>
    <n v="7000"/>
    <n v="100490.02"/>
    <x v="0"/>
    <s v="US"/>
    <s v="USD"/>
    <n v="1364078561"/>
    <n v="1361490161"/>
    <b v="1"/>
    <x v="348"/>
    <b v="1"/>
    <s v="technology/hardware"/>
    <n v="1436"/>
    <n v="74.11"/>
    <x v="2"/>
    <x v="30"/>
    <x v="1958"/>
    <d v="2013-03-23T22:42:41"/>
  </r>
  <r>
    <x v="1959"/>
    <x v="1959"/>
    <x v="1957"/>
    <n v="10000"/>
    <n v="15673.44"/>
    <x v="0"/>
    <s v="US"/>
    <s v="USD"/>
    <n v="1412121600"/>
    <n v="1408565860"/>
    <b v="1"/>
    <x v="349"/>
    <b v="1"/>
    <s v="technology/hardware"/>
    <n v="157"/>
    <n v="36.97"/>
    <x v="2"/>
    <x v="30"/>
    <x v="1959"/>
    <d v="2014-10-01T00:00:00"/>
  </r>
  <r>
    <x v="1960"/>
    <x v="1960"/>
    <x v="1958"/>
    <n v="70000"/>
    <n v="82532"/>
    <x v="0"/>
    <s v="SE"/>
    <s v="SEK"/>
    <n v="1419151341"/>
    <n v="1416559341"/>
    <b v="1"/>
    <x v="51"/>
    <b v="1"/>
    <s v="technology/hardware"/>
    <n v="118"/>
    <n v="2500.9699999999998"/>
    <x v="2"/>
    <x v="30"/>
    <x v="1960"/>
    <d v="2014-12-21T08:42:21"/>
  </r>
  <r>
    <x v="1961"/>
    <x v="1961"/>
    <x v="1959"/>
    <n v="10000"/>
    <n v="110538.12"/>
    <x v="0"/>
    <s v="US"/>
    <s v="USD"/>
    <n v="1349495940"/>
    <n v="1346042417"/>
    <b v="1"/>
    <x v="350"/>
    <b v="1"/>
    <s v="technology/hardware"/>
    <n v="1106"/>
    <n v="67.69"/>
    <x v="2"/>
    <x v="30"/>
    <x v="1961"/>
    <d v="2012-10-06T03:59:00"/>
  </r>
  <r>
    <x v="1962"/>
    <x v="1962"/>
    <x v="1960"/>
    <n v="10000"/>
    <n v="19292.5"/>
    <x v="0"/>
    <s v="US"/>
    <s v="USD"/>
    <n v="1400006636"/>
    <n v="1397414636"/>
    <b v="1"/>
    <x v="351"/>
    <b v="1"/>
    <s v="technology/hardware"/>
    <n v="193"/>
    <n v="63.05"/>
    <x v="2"/>
    <x v="30"/>
    <x v="1962"/>
    <d v="2014-05-13T18:43:56"/>
  </r>
  <r>
    <x v="1963"/>
    <x v="1963"/>
    <x v="1961"/>
    <n v="19000"/>
    <n v="24108"/>
    <x v="0"/>
    <s v="GB"/>
    <s v="GBP"/>
    <n v="1410862734"/>
    <n v="1407838734"/>
    <b v="1"/>
    <x v="242"/>
    <b v="1"/>
    <s v="technology/hardware"/>
    <n v="127"/>
    <n v="117.6"/>
    <x v="2"/>
    <x v="30"/>
    <x v="1963"/>
    <d v="2014-09-16T10:18:54"/>
  </r>
  <r>
    <x v="1964"/>
    <x v="1964"/>
    <x v="1962"/>
    <n v="89200"/>
    <n v="231543.12"/>
    <x v="0"/>
    <s v="IT"/>
    <s v="EUR"/>
    <n v="1461306772"/>
    <n v="1458714772"/>
    <b v="1"/>
    <x v="352"/>
    <b v="1"/>
    <s v="technology/hardware"/>
    <n v="260"/>
    <n v="180.75"/>
    <x v="2"/>
    <x v="30"/>
    <x v="1964"/>
    <d v="2016-04-22T06:32:52"/>
  </r>
  <r>
    <x v="1965"/>
    <x v="1965"/>
    <x v="1963"/>
    <n v="5000"/>
    <n v="13114"/>
    <x v="0"/>
    <s v="US"/>
    <s v="USD"/>
    <n v="1326330000"/>
    <n v="1324433310"/>
    <b v="1"/>
    <x v="273"/>
    <b v="1"/>
    <s v="technology/hardware"/>
    <n v="263"/>
    <n v="127.32"/>
    <x v="2"/>
    <x v="30"/>
    <x v="1965"/>
    <d v="2012-01-12T01:00:00"/>
  </r>
  <r>
    <x v="1966"/>
    <x v="1966"/>
    <x v="1964"/>
    <n v="100000"/>
    <n v="206743.09"/>
    <x v="0"/>
    <s v="US"/>
    <s v="USD"/>
    <n v="1408021098"/>
    <n v="1405429098"/>
    <b v="1"/>
    <x v="353"/>
    <b v="1"/>
    <s v="technology/hardware"/>
    <n v="207"/>
    <n v="136.63999999999999"/>
    <x v="2"/>
    <x v="30"/>
    <x v="1966"/>
    <d v="2014-08-14T12:58:18"/>
  </r>
  <r>
    <x v="1967"/>
    <x v="1967"/>
    <x v="1965"/>
    <n v="20000"/>
    <n v="74026"/>
    <x v="0"/>
    <s v="US"/>
    <s v="USD"/>
    <n v="1398959729"/>
    <n v="1396367729"/>
    <b v="1"/>
    <x v="316"/>
    <b v="1"/>
    <s v="technology/hardware"/>
    <n v="371"/>
    <n v="182.78"/>
    <x v="2"/>
    <x v="30"/>
    <x v="1967"/>
    <d v="2014-05-01T15:55:29"/>
  </r>
  <r>
    <x v="1968"/>
    <x v="1968"/>
    <x v="1966"/>
    <n v="50000"/>
    <n v="142483"/>
    <x v="0"/>
    <s v="US"/>
    <s v="USD"/>
    <n v="1480777515"/>
    <n v="1478095515"/>
    <b v="1"/>
    <x v="354"/>
    <b v="1"/>
    <s v="technology/hardware"/>
    <n v="285"/>
    <n v="279.38"/>
    <x v="2"/>
    <x v="30"/>
    <x v="1968"/>
    <d v="2016-12-03T15:05:15"/>
  </r>
  <r>
    <x v="1969"/>
    <x v="1969"/>
    <x v="1967"/>
    <n v="20000"/>
    <n v="115816"/>
    <x v="0"/>
    <s v="GB"/>
    <s v="GBP"/>
    <n v="1470423668"/>
    <n v="1467831668"/>
    <b v="1"/>
    <x v="355"/>
    <b v="1"/>
    <s v="technology/hardware"/>
    <n v="580"/>
    <n v="61.38"/>
    <x v="2"/>
    <x v="30"/>
    <x v="1969"/>
    <d v="2016-08-05T19:01:08"/>
  </r>
  <r>
    <x v="1970"/>
    <x v="1970"/>
    <x v="1968"/>
    <n v="5000"/>
    <n v="56590"/>
    <x v="0"/>
    <s v="US"/>
    <s v="USD"/>
    <n v="1366429101"/>
    <n v="1361248701"/>
    <b v="1"/>
    <x v="356"/>
    <b v="1"/>
    <s v="technology/hardware"/>
    <n v="1132"/>
    <n v="80.73"/>
    <x v="2"/>
    <x v="30"/>
    <x v="1970"/>
    <d v="2013-04-20T03:38:21"/>
  </r>
  <r>
    <x v="1971"/>
    <x v="1971"/>
    <x v="1969"/>
    <n v="400000"/>
    <n v="1052110.8700000001"/>
    <x v="0"/>
    <s v="US"/>
    <s v="USD"/>
    <n v="1384488000"/>
    <n v="1381752061"/>
    <b v="1"/>
    <x v="357"/>
    <b v="1"/>
    <s v="technology/hardware"/>
    <n v="264"/>
    <n v="272.36"/>
    <x v="2"/>
    <x v="30"/>
    <x v="1971"/>
    <d v="2013-11-15T04:00:00"/>
  </r>
  <r>
    <x v="1972"/>
    <x v="1972"/>
    <x v="1970"/>
    <n v="2500"/>
    <n v="16862"/>
    <x v="0"/>
    <s v="US"/>
    <s v="USD"/>
    <n v="1353201444"/>
    <n v="1350605844"/>
    <b v="1"/>
    <x v="146"/>
    <b v="1"/>
    <s v="technology/hardware"/>
    <n v="675"/>
    <n v="70.849999999999994"/>
    <x v="2"/>
    <x v="30"/>
    <x v="1972"/>
    <d v="2012-11-18T01:17:24"/>
  </r>
  <r>
    <x v="1973"/>
    <x v="1973"/>
    <x v="1971"/>
    <n v="198000"/>
    <n v="508525.01"/>
    <x v="0"/>
    <s v="US"/>
    <s v="USD"/>
    <n v="1470466800"/>
    <n v="1467134464"/>
    <b v="1"/>
    <x v="358"/>
    <b v="1"/>
    <s v="technology/hardware"/>
    <n v="257"/>
    <n v="247.94"/>
    <x v="2"/>
    <x v="30"/>
    <x v="1973"/>
    <d v="2016-08-06T07:00:00"/>
  </r>
  <r>
    <x v="1974"/>
    <x v="1974"/>
    <x v="1972"/>
    <n v="20000"/>
    <n v="75099.199999999997"/>
    <x v="0"/>
    <s v="GB"/>
    <s v="GBP"/>
    <n v="1376899269"/>
    <n v="1371715269"/>
    <b v="1"/>
    <x v="359"/>
    <b v="1"/>
    <s v="technology/hardware"/>
    <n v="376"/>
    <n v="186.81"/>
    <x v="2"/>
    <x v="30"/>
    <x v="1974"/>
    <d v="2013-08-19T08:01:09"/>
  </r>
  <r>
    <x v="1975"/>
    <x v="1975"/>
    <x v="1973"/>
    <n v="16000"/>
    <n v="33393.339999999997"/>
    <x v="0"/>
    <s v="US"/>
    <s v="USD"/>
    <n v="1362938851"/>
    <n v="1360346851"/>
    <b v="1"/>
    <x v="35"/>
    <b v="1"/>
    <s v="technology/hardware"/>
    <n v="209"/>
    <n v="131.99"/>
    <x v="2"/>
    <x v="30"/>
    <x v="1975"/>
    <d v="2013-03-10T18:07:31"/>
  </r>
  <r>
    <x v="1976"/>
    <x v="1976"/>
    <x v="1974"/>
    <n v="4000"/>
    <n v="13864"/>
    <x v="0"/>
    <s v="GB"/>
    <s v="GBP"/>
    <n v="1373751325"/>
    <n v="1371159325"/>
    <b v="1"/>
    <x v="360"/>
    <b v="1"/>
    <s v="technology/hardware"/>
    <n v="347"/>
    <n v="29.31"/>
    <x v="2"/>
    <x v="30"/>
    <x v="1976"/>
    <d v="2013-07-13T21:35:25"/>
  </r>
  <r>
    <x v="1977"/>
    <x v="1977"/>
    <x v="1975"/>
    <n v="50000"/>
    <n v="201165"/>
    <x v="0"/>
    <s v="US"/>
    <s v="USD"/>
    <n v="1450511940"/>
    <n v="1446527540"/>
    <b v="1"/>
    <x v="361"/>
    <b v="1"/>
    <s v="technology/hardware"/>
    <n v="403"/>
    <n v="245.02"/>
    <x v="2"/>
    <x v="30"/>
    <x v="1977"/>
    <d v="2015-12-19T07:59:00"/>
  </r>
  <r>
    <x v="1978"/>
    <x v="1978"/>
    <x v="1976"/>
    <n v="50000"/>
    <n v="513422.57"/>
    <x v="0"/>
    <s v="US"/>
    <s v="USD"/>
    <n v="1339484400"/>
    <n v="1336627492"/>
    <b v="1"/>
    <x v="362"/>
    <b v="1"/>
    <s v="technology/hardware"/>
    <n v="1027"/>
    <n v="1323.25"/>
    <x v="2"/>
    <x v="30"/>
    <x v="1978"/>
    <d v="2012-06-12T07:00:00"/>
  </r>
  <r>
    <x v="1979"/>
    <x v="1979"/>
    <x v="1977"/>
    <n v="200000"/>
    <n v="229802.31"/>
    <x v="0"/>
    <s v="US"/>
    <s v="USD"/>
    <n v="1447909140"/>
    <n v="1444734146"/>
    <b v="1"/>
    <x v="363"/>
    <b v="1"/>
    <s v="technology/hardware"/>
    <n v="115"/>
    <n v="282.66000000000003"/>
    <x v="2"/>
    <x v="30"/>
    <x v="1979"/>
    <d v="2015-11-19T04:59:00"/>
  </r>
  <r>
    <x v="1980"/>
    <x v="1980"/>
    <x v="1978"/>
    <n v="50000"/>
    <n v="177412.01"/>
    <x v="0"/>
    <s v="DE"/>
    <s v="EUR"/>
    <n v="1459684862"/>
    <n v="1456232462"/>
    <b v="1"/>
    <x v="364"/>
    <b v="1"/>
    <s v="technology/hardware"/>
    <n v="355"/>
    <n v="91.21"/>
    <x v="2"/>
    <x v="30"/>
    <x v="1980"/>
    <d v="2016-04-03T12:01:02"/>
  </r>
  <r>
    <x v="1981"/>
    <x v="1981"/>
    <x v="1979"/>
    <n v="7500"/>
    <n v="381"/>
    <x v="2"/>
    <s v="CA"/>
    <s v="CAD"/>
    <n v="1404926665"/>
    <n v="1402334665"/>
    <b v="0"/>
    <x v="8"/>
    <b v="0"/>
    <s v="photography/people"/>
    <n v="6"/>
    <n v="31.75"/>
    <x v="8"/>
    <x v="31"/>
    <x v="1981"/>
    <d v="2014-07-09T17:24:25"/>
  </r>
  <r>
    <x v="1982"/>
    <x v="1982"/>
    <x v="1980"/>
    <n v="180000"/>
    <n v="0"/>
    <x v="2"/>
    <s v="HK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x v="1983"/>
    <x v="1983"/>
    <x v="1981"/>
    <n v="33000"/>
    <n v="1419"/>
    <x v="2"/>
    <s v="US"/>
    <s v="USD"/>
    <n v="1472799600"/>
    <n v="1470874618"/>
    <b v="0"/>
    <x v="38"/>
    <b v="0"/>
    <s v="photography/people"/>
    <n v="5"/>
    <n v="88.69"/>
    <x v="8"/>
    <x v="31"/>
    <x v="1983"/>
    <d v="2016-09-02T07:00:00"/>
  </r>
  <r>
    <x v="1984"/>
    <x v="1984"/>
    <x v="1982"/>
    <n v="15000"/>
    <n v="3172"/>
    <x v="2"/>
    <s v="US"/>
    <s v="USD"/>
    <n v="1417377481"/>
    <n v="1412189881"/>
    <b v="0"/>
    <x v="63"/>
    <b v="0"/>
    <s v="photography/people"/>
    <n v="22"/>
    <n v="453.14"/>
    <x v="8"/>
    <x v="31"/>
    <x v="1984"/>
    <d v="2014-11-30T19:58:01"/>
  </r>
  <r>
    <x v="1985"/>
    <x v="1985"/>
    <x v="1983"/>
    <n v="1600"/>
    <n v="51"/>
    <x v="2"/>
    <s v="GB"/>
    <s v="GBP"/>
    <n v="1470178800"/>
    <n v="1467650771"/>
    <b v="0"/>
    <x v="80"/>
    <b v="0"/>
    <s v="photography/people"/>
    <n v="4"/>
    <n v="12.75"/>
    <x v="8"/>
    <x v="31"/>
    <x v="1985"/>
    <d v="2016-08-02T23:00:00"/>
  </r>
  <r>
    <x v="1986"/>
    <x v="1986"/>
    <x v="1984"/>
    <n v="2000"/>
    <n v="1"/>
    <x v="2"/>
    <s v="GB"/>
    <s v="GBP"/>
    <n v="1457947483"/>
    <n v="1455359083"/>
    <b v="0"/>
    <x v="29"/>
    <b v="0"/>
    <s v="photography/people"/>
    <n v="1"/>
    <n v="1"/>
    <x v="8"/>
    <x v="31"/>
    <x v="1986"/>
    <d v="2016-03-14T09:24:43"/>
  </r>
  <r>
    <x v="1987"/>
    <x v="1987"/>
    <x v="1985"/>
    <n v="5500"/>
    <n v="2336"/>
    <x v="2"/>
    <s v="GB"/>
    <s v="GBP"/>
    <n v="1425223276"/>
    <n v="1422631276"/>
    <b v="0"/>
    <x v="33"/>
    <b v="0"/>
    <s v="photography/people"/>
    <n v="43"/>
    <n v="83.43"/>
    <x v="8"/>
    <x v="31"/>
    <x v="1987"/>
    <d v="2015-03-01T15:21:16"/>
  </r>
  <r>
    <x v="1988"/>
    <x v="1988"/>
    <x v="1986"/>
    <n v="6000"/>
    <n v="25"/>
    <x v="2"/>
    <s v="US"/>
    <s v="USD"/>
    <n v="1440094742"/>
    <n v="1437502742"/>
    <b v="0"/>
    <x v="29"/>
    <b v="0"/>
    <s v="photography/people"/>
    <n v="1"/>
    <n v="25"/>
    <x v="8"/>
    <x v="31"/>
    <x v="1988"/>
    <d v="2015-08-20T18:19:02"/>
  </r>
  <r>
    <x v="1989"/>
    <x v="1989"/>
    <x v="1987"/>
    <n v="5000"/>
    <n v="50"/>
    <x v="2"/>
    <s v="US"/>
    <s v="USD"/>
    <n v="1481473208"/>
    <n v="1478881208"/>
    <b v="0"/>
    <x v="29"/>
    <b v="0"/>
    <s v="photography/people"/>
    <n v="1"/>
    <n v="50"/>
    <x v="8"/>
    <x v="31"/>
    <x v="1989"/>
    <d v="2016-12-11T16:20:08"/>
  </r>
  <r>
    <x v="1990"/>
    <x v="1990"/>
    <x v="1988"/>
    <n v="3000"/>
    <n v="509"/>
    <x v="2"/>
    <s v="US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x v="1991"/>
    <x v="1991"/>
    <x v="1989"/>
    <n v="2000"/>
    <n v="140"/>
    <x v="2"/>
    <s v="US"/>
    <s v="USD"/>
    <n v="1435958786"/>
    <n v="1434144386"/>
    <b v="0"/>
    <x v="83"/>
    <b v="0"/>
    <s v="photography/people"/>
    <n v="7"/>
    <n v="46.67"/>
    <x v="8"/>
    <x v="31"/>
    <x v="1991"/>
    <d v="2015-07-03T21:26:26"/>
  </r>
  <r>
    <x v="1992"/>
    <x v="1992"/>
    <x v="1990"/>
    <n v="1500"/>
    <n v="2"/>
    <x v="2"/>
    <s v="US"/>
    <s v="USD"/>
    <n v="1424229991"/>
    <n v="1421637991"/>
    <b v="0"/>
    <x v="84"/>
    <b v="0"/>
    <s v="photography/people"/>
    <n v="1"/>
    <n v="1"/>
    <x v="8"/>
    <x v="31"/>
    <x v="1992"/>
    <d v="2015-02-18T03:26:31"/>
  </r>
  <r>
    <x v="1993"/>
    <x v="1993"/>
    <x v="1991"/>
    <n v="2000"/>
    <n v="0"/>
    <x v="2"/>
    <s v="GB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x v="1994"/>
    <x v="1994"/>
    <x v="1992"/>
    <n v="3200"/>
    <n v="0"/>
    <x v="2"/>
    <s v="US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x v="1995"/>
    <x v="1995"/>
    <x v="1993"/>
    <n v="1000"/>
    <n v="78"/>
    <x v="2"/>
    <s v="CA"/>
    <s v="CAD"/>
    <n v="1437082736"/>
    <n v="1435354736"/>
    <b v="0"/>
    <x v="83"/>
    <b v="0"/>
    <s v="photography/people"/>
    <n v="8"/>
    <n v="26"/>
    <x v="8"/>
    <x v="31"/>
    <x v="1995"/>
    <d v="2015-07-16T21:38:56"/>
  </r>
  <r>
    <x v="1996"/>
    <x v="1996"/>
    <x v="1994"/>
    <n v="133800"/>
    <n v="0"/>
    <x v="2"/>
    <s v="US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x v="1997"/>
    <x v="1997"/>
    <x v="1995"/>
    <n v="6500"/>
    <n v="0"/>
    <x v="2"/>
    <s v="US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x v="1998"/>
    <x v="1998"/>
    <x v="1996"/>
    <n v="2500"/>
    <n v="655"/>
    <x v="2"/>
    <s v="US"/>
    <s v="USD"/>
    <n v="1406861438"/>
    <n v="1402973438"/>
    <b v="0"/>
    <x v="83"/>
    <b v="0"/>
    <s v="photography/people"/>
    <n v="27"/>
    <n v="218.33"/>
    <x v="8"/>
    <x v="31"/>
    <x v="1998"/>
    <d v="2014-08-01T02:50:38"/>
  </r>
  <r>
    <x v="1999"/>
    <x v="1999"/>
    <x v="1997"/>
    <n v="31000"/>
    <n v="236"/>
    <x v="2"/>
    <s v="GB"/>
    <s v="GBP"/>
    <n v="1415882108"/>
    <n v="1413286508"/>
    <b v="0"/>
    <x v="63"/>
    <b v="0"/>
    <s v="photography/people"/>
    <n v="1"/>
    <n v="33.71"/>
    <x v="8"/>
    <x v="31"/>
    <x v="1999"/>
    <d v="2014-11-13T12:35:08"/>
  </r>
  <r>
    <x v="2000"/>
    <x v="2000"/>
    <x v="1998"/>
    <n v="5000"/>
    <n v="625"/>
    <x v="2"/>
    <s v="CA"/>
    <s v="CAD"/>
    <n v="1452120613"/>
    <n v="1449528613"/>
    <b v="0"/>
    <x v="20"/>
    <b v="0"/>
    <s v="photography/people"/>
    <n v="13"/>
    <n v="25"/>
    <x v="8"/>
    <x v="31"/>
    <x v="2000"/>
    <d v="2016-01-06T22:50:13"/>
  </r>
  <r>
    <x v="2001"/>
    <x v="2001"/>
    <x v="1999"/>
    <n v="55000"/>
    <n v="210171"/>
    <x v="0"/>
    <s v="DE"/>
    <s v="EUR"/>
    <n v="1434139200"/>
    <n v="1431406916"/>
    <b v="1"/>
    <x v="365"/>
    <b v="1"/>
    <s v="technology/hardware"/>
    <n v="383"/>
    <n v="128.38999999999999"/>
    <x v="2"/>
    <x v="30"/>
    <x v="2001"/>
    <d v="2015-06-12T20:00:00"/>
  </r>
  <r>
    <x v="2002"/>
    <x v="2002"/>
    <x v="2000"/>
    <n v="50000"/>
    <n v="108397.11"/>
    <x v="0"/>
    <s v="US"/>
    <s v="USD"/>
    <n v="1485191143"/>
    <n v="1482599143"/>
    <b v="1"/>
    <x v="366"/>
    <b v="1"/>
    <s v="technology/hardware"/>
    <n v="217"/>
    <n v="78.83"/>
    <x v="2"/>
    <x v="30"/>
    <x v="2002"/>
    <d v="2017-01-23T17:05:43"/>
  </r>
  <r>
    <x v="2003"/>
    <x v="2003"/>
    <x v="2001"/>
    <n v="500"/>
    <n v="1560"/>
    <x v="0"/>
    <s v="US"/>
    <s v="USD"/>
    <n v="1278111600"/>
    <n v="1276830052"/>
    <b v="1"/>
    <x v="57"/>
    <b v="1"/>
    <s v="technology/hardware"/>
    <n v="312"/>
    <n v="91.76"/>
    <x v="2"/>
    <x v="30"/>
    <x v="2003"/>
    <d v="2010-07-02T23:00:00"/>
  </r>
  <r>
    <x v="2004"/>
    <x v="2004"/>
    <x v="2002"/>
    <n v="50000"/>
    <n v="117210.24000000001"/>
    <x v="0"/>
    <s v="US"/>
    <s v="USD"/>
    <n v="1405002663"/>
    <n v="1402410663"/>
    <b v="1"/>
    <x v="178"/>
    <b v="1"/>
    <s v="technology/hardware"/>
    <n v="235"/>
    <n v="331.1"/>
    <x v="2"/>
    <x v="30"/>
    <x v="2004"/>
    <d v="2014-07-10T14:31:03"/>
  </r>
  <r>
    <x v="2005"/>
    <x v="2005"/>
    <x v="2003"/>
    <n v="30000"/>
    <n v="37104.03"/>
    <x v="0"/>
    <s v="US"/>
    <s v="USD"/>
    <n v="1381895940"/>
    <n v="1379532618"/>
    <b v="1"/>
    <x v="277"/>
    <b v="1"/>
    <s v="technology/hardware"/>
    <n v="124"/>
    <n v="194.26"/>
    <x v="2"/>
    <x v="30"/>
    <x v="2005"/>
    <d v="2013-10-16T03:59:00"/>
  </r>
  <r>
    <x v="2006"/>
    <x v="2006"/>
    <x v="2004"/>
    <n v="50000"/>
    <n v="123920"/>
    <x v="0"/>
    <s v="US"/>
    <s v="USD"/>
    <n v="1417611645"/>
    <n v="1414584045"/>
    <b v="1"/>
    <x v="175"/>
    <b v="1"/>
    <s v="technology/hardware"/>
    <n v="248"/>
    <n v="408.98"/>
    <x v="2"/>
    <x v="30"/>
    <x v="2006"/>
    <d v="2014-12-03T13:00:45"/>
  </r>
  <r>
    <x v="2007"/>
    <x v="2007"/>
    <x v="2005"/>
    <n v="10000"/>
    <n v="11570.92"/>
    <x v="0"/>
    <s v="US"/>
    <s v="USD"/>
    <n v="1282622400"/>
    <n v="1276891586"/>
    <b v="1"/>
    <x v="89"/>
    <b v="1"/>
    <s v="technology/hardware"/>
    <n v="116"/>
    <n v="84.46"/>
    <x v="2"/>
    <x v="30"/>
    <x v="2007"/>
    <d v="2010-08-24T04:00:00"/>
  </r>
  <r>
    <x v="2008"/>
    <x v="2008"/>
    <x v="2006"/>
    <n v="1570.79"/>
    <n v="1839"/>
    <x v="0"/>
    <s v="US"/>
    <s v="USD"/>
    <n v="1316442622"/>
    <n v="1312641022"/>
    <b v="1"/>
    <x v="14"/>
    <b v="1"/>
    <s v="technology/hardware"/>
    <n v="118"/>
    <n v="44.85"/>
    <x v="2"/>
    <x v="30"/>
    <x v="2008"/>
    <d v="2011-09-19T14:30:22"/>
  </r>
  <r>
    <x v="2009"/>
    <x v="2009"/>
    <x v="2007"/>
    <n v="50000"/>
    <n v="152579"/>
    <x v="0"/>
    <s v="DE"/>
    <s v="EUR"/>
    <n v="1479890743"/>
    <n v="1476776743"/>
    <b v="1"/>
    <x v="367"/>
    <b v="1"/>
    <s v="technology/hardware"/>
    <n v="306"/>
    <n v="383.36"/>
    <x v="2"/>
    <x v="30"/>
    <x v="2009"/>
    <d v="2016-11-23T08:45:43"/>
  </r>
  <r>
    <x v="2010"/>
    <x v="2010"/>
    <x v="2008"/>
    <n v="30000"/>
    <n v="96015.9"/>
    <x v="0"/>
    <s v="US"/>
    <s v="USD"/>
    <n v="1471564491"/>
    <n v="1468972491"/>
    <b v="1"/>
    <x v="368"/>
    <b v="1"/>
    <s v="technology/hardware"/>
    <n v="321"/>
    <n v="55.28"/>
    <x v="2"/>
    <x v="30"/>
    <x v="2010"/>
    <d v="2016-08-18T23:54:51"/>
  </r>
  <r>
    <x v="2011"/>
    <x v="2011"/>
    <x v="2009"/>
    <n v="50000"/>
    <n v="409782"/>
    <x v="0"/>
    <s v="AT"/>
    <s v="EUR"/>
    <n v="1452553200"/>
    <n v="1449650173"/>
    <b v="1"/>
    <x v="369"/>
    <b v="1"/>
    <s v="technology/hardware"/>
    <n v="820"/>
    <n v="422.02"/>
    <x v="2"/>
    <x v="30"/>
    <x v="2011"/>
    <d v="2016-01-11T23:00:00"/>
  </r>
  <r>
    <x v="2012"/>
    <x v="2012"/>
    <x v="2010"/>
    <n v="5000"/>
    <n v="11745"/>
    <x v="0"/>
    <s v="US"/>
    <s v="USD"/>
    <n v="1423165441"/>
    <n v="1420573441"/>
    <b v="1"/>
    <x v="275"/>
    <b v="1"/>
    <s v="technology/hardware"/>
    <n v="235"/>
    <n v="64.180000000000007"/>
    <x v="2"/>
    <x v="30"/>
    <x v="2012"/>
    <d v="2015-02-05T19:44:01"/>
  </r>
  <r>
    <x v="2013"/>
    <x v="2013"/>
    <x v="2011"/>
    <n v="160000"/>
    <n v="791862"/>
    <x v="0"/>
    <s v="US"/>
    <s v="USD"/>
    <n v="1468019014"/>
    <n v="1462835014"/>
    <b v="1"/>
    <x v="370"/>
    <b v="1"/>
    <s v="technology/hardware"/>
    <n v="495"/>
    <n v="173.58"/>
    <x v="2"/>
    <x v="30"/>
    <x v="2013"/>
    <d v="2016-07-08T23:03:34"/>
  </r>
  <r>
    <x v="2014"/>
    <x v="2014"/>
    <x v="2012"/>
    <n v="30000"/>
    <n v="2344134.67"/>
    <x v="0"/>
    <s v="US"/>
    <s v="USD"/>
    <n v="1364184539"/>
    <n v="1361250539"/>
    <b v="1"/>
    <x v="371"/>
    <b v="1"/>
    <s v="technology/hardware"/>
    <n v="7814"/>
    <n v="88.6"/>
    <x v="2"/>
    <x v="30"/>
    <x v="2014"/>
    <d v="2013-03-25T04:08:59"/>
  </r>
  <r>
    <x v="2015"/>
    <x v="2015"/>
    <x v="2013"/>
    <n v="7200"/>
    <n v="8136.01"/>
    <x v="0"/>
    <s v="US"/>
    <s v="USD"/>
    <n v="1315602163"/>
    <n v="1313010163"/>
    <b v="1"/>
    <x v="372"/>
    <b v="1"/>
    <s v="technology/hardware"/>
    <n v="114"/>
    <n v="50.22"/>
    <x v="2"/>
    <x v="30"/>
    <x v="2015"/>
    <d v="2011-09-09T21:02:43"/>
  </r>
  <r>
    <x v="2016"/>
    <x v="2016"/>
    <x v="2014"/>
    <n v="10000"/>
    <n v="92154.22"/>
    <x v="0"/>
    <s v="US"/>
    <s v="USD"/>
    <n v="1362863299"/>
    <n v="1360271299"/>
    <b v="1"/>
    <x v="373"/>
    <b v="1"/>
    <s v="technology/hardware"/>
    <n v="922"/>
    <n v="192.39"/>
    <x v="2"/>
    <x v="30"/>
    <x v="2016"/>
    <d v="2013-03-09T21:08:19"/>
  </r>
  <r>
    <x v="2017"/>
    <x v="2017"/>
    <x v="2015"/>
    <n v="25000"/>
    <n v="31275.599999999999"/>
    <x v="0"/>
    <s v="US"/>
    <s v="USD"/>
    <n v="1332561600"/>
    <n v="1329873755"/>
    <b v="1"/>
    <x v="374"/>
    <b v="1"/>
    <s v="technology/hardware"/>
    <n v="126"/>
    <n v="73.42"/>
    <x v="2"/>
    <x v="30"/>
    <x v="2017"/>
    <d v="2012-03-24T04:00:00"/>
  </r>
  <r>
    <x v="2018"/>
    <x v="2018"/>
    <x v="2016"/>
    <n v="65000"/>
    <n v="66458.23"/>
    <x v="0"/>
    <s v="IE"/>
    <s v="EUR"/>
    <n v="1439455609"/>
    <n v="1436863609"/>
    <b v="1"/>
    <x v="375"/>
    <b v="1"/>
    <s v="technology/hardware"/>
    <n v="103"/>
    <n v="147.68"/>
    <x v="2"/>
    <x v="30"/>
    <x v="2018"/>
    <d v="2015-08-13T08:46:49"/>
  </r>
  <r>
    <x v="2019"/>
    <x v="2019"/>
    <x v="2017"/>
    <n v="40000"/>
    <n v="193963.9"/>
    <x v="0"/>
    <s v="US"/>
    <s v="USD"/>
    <n v="1474563621"/>
    <n v="1471971621"/>
    <b v="1"/>
    <x v="376"/>
    <b v="1"/>
    <s v="technology/hardware"/>
    <n v="485"/>
    <n v="108.97"/>
    <x v="2"/>
    <x v="30"/>
    <x v="2019"/>
    <d v="2016-09-22T17:00:21"/>
  </r>
  <r>
    <x v="2020"/>
    <x v="2020"/>
    <x v="2018"/>
    <n v="1500"/>
    <n v="2885"/>
    <x v="0"/>
    <s v="US"/>
    <s v="USD"/>
    <n v="1400108640"/>
    <n v="1396923624"/>
    <b v="1"/>
    <x v="259"/>
    <b v="1"/>
    <s v="technology/hardware"/>
    <n v="193"/>
    <n v="23.65"/>
    <x v="2"/>
    <x v="30"/>
    <x v="2020"/>
    <d v="2014-05-14T23:04:00"/>
  </r>
  <r>
    <x v="2021"/>
    <x v="2021"/>
    <x v="2019"/>
    <n v="5000"/>
    <n v="14055"/>
    <x v="0"/>
    <s v="US"/>
    <s v="USD"/>
    <n v="1411522897"/>
    <n v="1407634897"/>
    <b v="1"/>
    <x v="195"/>
    <b v="1"/>
    <s v="technology/hardware"/>
    <n v="282"/>
    <n v="147.94999999999999"/>
    <x v="2"/>
    <x v="30"/>
    <x v="2021"/>
    <d v="2014-09-24T01:41:37"/>
  </r>
  <r>
    <x v="2022"/>
    <x v="2022"/>
    <x v="2020"/>
    <n v="100000"/>
    <n v="125137"/>
    <x v="0"/>
    <s v="US"/>
    <s v="USD"/>
    <n v="1465652372"/>
    <n v="1463060372"/>
    <b v="1"/>
    <x v="166"/>
    <b v="1"/>
    <s v="technology/hardware"/>
    <n v="126"/>
    <n v="385.04"/>
    <x v="2"/>
    <x v="30"/>
    <x v="2022"/>
    <d v="2016-06-11T13:39:32"/>
  </r>
  <r>
    <x v="2023"/>
    <x v="2023"/>
    <x v="2021"/>
    <n v="100000"/>
    <n v="161459"/>
    <x v="0"/>
    <s v="US"/>
    <s v="USD"/>
    <n v="1434017153"/>
    <n v="1431425153"/>
    <b v="1"/>
    <x v="377"/>
    <b v="1"/>
    <s v="technology/hardware"/>
    <n v="162"/>
    <n v="457.39"/>
    <x v="2"/>
    <x v="30"/>
    <x v="2023"/>
    <d v="2015-06-11T10:05:53"/>
  </r>
  <r>
    <x v="2024"/>
    <x v="2024"/>
    <x v="2022"/>
    <n v="4000"/>
    <n v="23414"/>
    <x v="0"/>
    <s v="US"/>
    <s v="USD"/>
    <n v="1344826800"/>
    <n v="1341875544"/>
    <b v="1"/>
    <x v="217"/>
    <b v="1"/>
    <s v="technology/hardware"/>
    <n v="586"/>
    <n v="222.99"/>
    <x v="2"/>
    <x v="30"/>
    <x v="2024"/>
    <d v="2012-08-13T03:00:00"/>
  </r>
  <r>
    <x v="2025"/>
    <x v="2025"/>
    <x v="2023"/>
    <n v="80000"/>
    <n v="160920"/>
    <x v="0"/>
    <s v="DE"/>
    <s v="EUR"/>
    <n v="1433996746"/>
    <n v="1431404746"/>
    <b v="1"/>
    <x v="378"/>
    <b v="1"/>
    <s v="technology/hardware"/>
    <n v="202"/>
    <n v="220.74"/>
    <x v="2"/>
    <x v="30"/>
    <x v="2025"/>
    <d v="2015-06-11T04:25:46"/>
  </r>
  <r>
    <x v="2026"/>
    <x v="2026"/>
    <x v="2024"/>
    <n v="25000"/>
    <n v="33370.769999999997"/>
    <x v="0"/>
    <s v="US"/>
    <s v="USD"/>
    <n v="1398052740"/>
    <n v="1394127585"/>
    <b v="1"/>
    <x v="379"/>
    <b v="1"/>
    <s v="technology/hardware"/>
    <n v="134"/>
    <n v="73.5"/>
    <x v="2"/>
    <x v="30"/>
    <x v="2026"/>
    <d v="2014-04-21T03:59:00"/>
  </r>
  <r>
    <x v="2027"/>
    <x v="2027"/>
    <x v="2025"/>
    <n v="100000"/>
    <n v="120249"/>
    <x v="0"/>
    <s v="US"/>
    <s v="USD"/>
    <n v="1427740319"/>
    <n v="1423855919"/>
    <b v="1"/>
    <x v="380"/>
    <b v="1"/>
    <s v="technology/hardware"/>
    <n v="121"/>
    <n v="223.1"/>
    <x v="2"/>
    <x v="30"/>
    <x v="2027"/>
    <d v="2015-03-30T18:31:59"/>
  </r>
  <r>
    <x v="2028"/>
    <x v="2028"/>
    <x v="2026"/>
    <n v="3000"/>
    <n v="3785"/>
    <x v="0"/>
    <s v="US"/>
    <s v="USD"/>
    <n v="1268690100"/>
    <n v="1265493806"/>
    <b v="1"/>
    <x v="1"/>
    <b v="1"/>
    <s v="technology/hardware"/>
    <n v="127"/>
    <n v="47.91"/>
    <x v="2"/>
    <x v="30"/>
    <x v="2028"/>
    <d v="2010-03-15T21:55:00"/>
  </r>
  <r>
    <x v="2029"/>
    <x v="2029"/>
    <x v="2027"/>
    <n v="2500"/>
    <n v="9030"/>
    <x v="0"/>
    <s v="US"/>
    <s v="USD"/>
    <n v="1409099481"/>
    <n v="1406507481"/>
    <b v="1"/>
    <x v="225"/>
    <b v="1"/>
    <s v="technology/hardware"/>
    <n v="362"/>
    <n v="96.06"/>
    <x v="2"/>
    <x v="30"/>
    <x v="2029"/>
    <d v="2014-08-27T00:31:21"/>
  </r>
  <r>
    <x v="2030"/>
    <x v="2030"/>
    <x v="2028"/>
    <n v="32768"/>
    <n v="74134"/>
    <x v="0"/>
    <s v="GB"/>
    <s v="GBP"/>
    <n v="1354233296"/>
    <n v="1351641296"/>
    <b v="1"/>
    <x v="381"/>
    <b v="1"/>
    <s v="technology/hardware"/>
    <n v="227"/>
    <n v="118.61"/>
    <x v="2"/>
    <x v="30"/>
    <x v="2030"/>
    <d v="2012-11-29T23:54:56"/>
  </r>
  <r>
    <x v="2031"/>
    <x v="2031"/>
    <x v="2029"/>
    <n v="50000"/>
    <n v="60175"/>
    <x v="0"/>
    <s v="NL"/>
    <s v="EUR"/>
    <n v="1420765200"/>
    <n v="1417506853"/>
    <b v="1"/>
    <x v="278"/>
    <b v="1"/>
    <s v="technology/hardware"/>
    <n v="121"/>
    <n v="118.45"/>
    <x v="2"/>
    <x v="30"/>
    <x v="2031"/>
    <d v="2015-01-09T01:00:00"/>
  </r>
  <r>
    <x v="2032"/>
    <x v="2032"/>
    <x v="2030"/>
    <n v="25000"/>
    <n v="76047"/>
    <x v="0"/>
    <s v="US"/>
    <s v="USD"/>
    <n v="1481778000"/>
    <n v="1479216874"/>
    <b v="1"/>
    <x v="382"/>
    <b v="1"/>
    <s v="technology/hardware"/>
    <n v="305"/>
    <n v="143.21"/>
    <x v="2"/>
    <x v="30"/>
    <x v="2032"/>
    <d v="2016-12-15T05:00:00"/>
  </r>
  <r>
    <x v="2033"/>
    <x v="2033"/>
    <x v="2031"/>
    <n v="25000"/>
    <n v="44669"/>
    <x v="0"/>
    <s v="US"/>
    <s v="USD"/>
    <n v="1398477518"/>
    <n v="1395885518"/>
    <b v="1"/>
    <x v="150"/>
    <b v="1"/>
    <s v="technology/hardware"/>
    <n v="179"/>
    <n v="282.72000000000003"/>
    <x v="2"/>
    <x v="30"/>
    <x v="2033"/>
    <d v="2014-04-26T01:58:38"/>
  </r>
  <r>
    <x v="2034"/>
    <x v="2034"/>
    <x v="2032"/>
    <n v="78000"/>
    <n v="301719.59000000003"/>
    <x v="0"/>
    <s v="US"/>
    <s v="USD"/>
    <n v="1430981880"/>
    <n v="1426216033"/>
    <b v="1"/>
    <x v="278"/>
    <b v="1"/>
    <s v="technology/hardware"/>
    <n v="387"/>
    <n v="593.94000000000005"/>
    <x v="2"/>
    <x v="30"/>
    <x v="2034"/>
    <d v="2015-05-07T06:58:00"/>
  </r>
  <r>
    <x v="2035"/>
    <x v="2035"/>
    <x v="2033"/>
    <n v="80000"/>
    <n v="168829.14"/>
    <x v="0"/>
    <s v="US"/>
    <s v="USD"/>
    <n v="1450486800"/>
    <n v="1446562807"/>
    <b v="1"/>
    <x v="383"/>
    <b v="1"/>
    <s v="technology/hardware"/>
    <n v="212"/>
    <n v="262.16000000000003"/>
    <x v="2"/>
    <x v="30"/>
    <x v="2035"/>
    <d v="2015-12-19T01:00:00"/>
  </r>
  <r>
    <x v="2036"/>
    <x v="2036"/>
    <x v="2034"/>
    <n v="30000"/>
    <n v="39500.5"/>
    <x v="0"/>
    <s v="US"/>
    <s v="USD"/>
    <n v="1399668319"/>
    <n v="1397076319"/>
    <b v="1"/>
    <x v="384"/>
    <b v="1"/>
    <s v="technology/hardware"/>
    <n v="132"/>
    <n v="46.58"/>
    <x v="2"/>
    <x v="30"/>
    <x v="2036"/>
    <d v="2014-05-09T20:45:19"/>
  </r>
  <r>
    <x v="2037"/>
    <x v="2037"/>
    <x v="2035"/>
    <n v="10000"/>
    <n v="30047.64"/>
    <x v="0"/>
    <s v="US"/>
    <s v="USD"/>
    <n v="1388383353"/>
    <n v="1383195753"/>
    <b v="1"/>
    <x v="385"/>
    <b v="1"/>
    <s v="technology/hardware"/>
    <n v="301"/>
    <n v="70.040000000000006"/>
    <x v="2"/>
    <x v="30"/>
    <x v="2037"/>
    <d v="2013-12-30T06:02:33"/>
  </r>
  <r>
    <x v="2038"/>
    <x v="2038"/>
    <x v="2036"/>
    <n v="8000"/>
    <n v="33641"/>
    <x v="0"/>
    <s v="GB"/>
    <s v="GBP"/>
    <n v="1372701600"/>
    <n v="1369895421"/>
    <b v="1"/>
    <x v="386"/>
    <b v="1"/>
    <s v="technology/hardware"/>
    <n v="421"/>
    <n v="164.91"/>
    <x v="2"/>
    <x v="30"/>
    <x v="2038"/>
    <d v="2013-07-01T18:00:00"/>
  </r>
  <r>
    <x v="2039"/>
    <x v="2039"/>
    <x v="2037"/>
    <n v="125000"/>
    <n v="170271"/>
    <x v="0"/>
    <s v="US"/>
    <s v="USD"/>
    <n v="1480568340"/>
    <n v="1477996325"/>
    <b v="1"/>
    <x v="169"/>
    <b v="1"/>
    <s v="technology/hardware"/>
    <n v="137"/>
    <n v="449.26"/>
    <x v="2"/>
    <x v="30"/>
    <x v="2039"/>
    <d v="2016-12-01T04:59:00"/>
  </r>
  <r>
    <x v="2040"/>
    <x v="2040"/>
    <x v="2038"/>
    <n v="3000"/>
    <n v="7445.14"/>
    <x v="0"/>
    <s v="US"/>
    <s v="USD"/>
    <n v="1384557303"/>
    <n v="1383257703"/>
    <b v="1"/>
    <x v="197"/>
    <b v="1"/>
    <s v="technology/hardware"/>
    <n v="249"/>
    <n v="27.47"/>
    <x v="2"/>
    <x v="30"/>
    <x v="2040"/>
    <d v="2013-11-15T23:15:03"/>
  </r>
  <r>
    <x v="2041"/>
    <x v="2041"/>
    <x v="2039"/>
    <n v="9500"/>
    <n v="17277"/>
    <x v="0"/>
    <s v="US"/>
    <s v="USD"/>
    <n v="1478785027"/>
    <n v="1476189427"/>
    <b v="0"/>
    <x v="148"/>
    <b v="1"/>
    <s v="technology/hardware"/>
    <n v="182"/>
    <n v="143.97999999999999"/>
    <x v="2"/>
    <x v="30"/>
    <x v="2041"/>
    <d v="2016-11-10T13:37:07"/>
  </r>
  <r>
    <x v="2042"/>
    <x v="2042"/>
    <x v="2040"/>
    <n v="10000"/>
    <n v="12353"/>
    <x v="0"/>
    <s v="US"/>
    <s v="USD"/>
    <n v="1453481974"/>
    <n v="1448297974"/>
    <b v="0"/>
    <x v="205"/>
    <b v="1"/>
    <s v="technology/hardware"/>
    <n v="124"/>
    <n v="88.24"/>
    <x v="2"/>
    <x v="30"/>
    <x v="2042"/>
    <d v="2016-01-22T16:59:34"/>
  </r>
  <r>
    <x v="2043"/>
    <x v="2043"/>
    <x v="2041"/>
    <n v="1385"/>
    <n v="7011"/>
    <x v="0"/>
    <s v="US"/>
    <s v="USD"/>
    <n v="1481432340"/>
    <n v="1476764077"/>
    <b v="0"/>
    <x v="189"/>
    <b v="1"/>
    <s v="technology/hardware"/>
    <n v="507"/>
    <n v="36.33"/>
    <x v="2"/>
    <x v="30"/>
    <x v="2043"/>
    <d v="2016-12-11T04:59:00"/>
  </r>
  <r>
    <x v="2044"/>
    <x v="2044"/>
    <x v="2042"/>
    <n v="15000"/>
    <n v="16232"/>
    <x v="0"/>
    <s v="US"/>
    <s v="USD"/>
    <n v="1434212714"/>
    <n v="1431620714"/>
    <b v="0"/>
    <x v="387"/>
    <b v="1"/>
    <s v="technology/hardware"/>
    <n v="109"/>
    <n v="90.18"/>
    <x v="2"/>
    <x v="30"/>
    <x v="2044"/>
    <d v="2015-06-13T16:25:14"/>
  </r>
  <r>
    <x v="2045"/>
    <x v="2045"/>
    <x v="2043"/>
    <n v="4900"/>
    <n v="40140.01"/>
    <x v="0"/>
    <s v="US"/>
    <s v="USD"/>
    <n v="1341799647"/>
    <n v="1339207647"/>
    <b v="0"/>
    <x v="40"/>
    <b v="1"/>
    <s v="technology/hardware"/>
    <n v="820"/>
    <n v="152.62"/>
    <x v="2"/>
    <x v="30"/>
    <x v="2045"/>
    <d v="2012-07-09T02:07:27"/>
  </r>
  <r>
    <x v="2046"/>
    <x v="2046"/>
    <x v="2044"/>
    <n v="10000"/>
    <n v="12110"/>
    <x v="0"/>
    <s v="US"/>
    <s v="USD"/>
    <n v="1369282044"/>
    <n v="1366690044"/>
    <b v="0"/>
    <x v="37"/>
    <b v="1"/>
    <s v="technology/hardware"/>
    <n v="122"/>
    <n v="55.81"/>
    <x v="2"/>
    <x v="30"/>
    <x v="2046"/>
    <d v="2013-05-23T04:07:24"/>
  </r>
  <r>
    <x v="2047"/>
    <x v="2047"/>
    <x v="2045"/>
    <n v="98000"/>
    <n v="100939"/>
    <x v="0"/>
    <s v="AU"/>
    <s v="AUD"/>
    <n v="1429228800"/>
    <n v="1426714870"/>
    <b v="0"/>
    <x v="388"/>
    <b v="1"/>
    <s v="technology/hardware"/>
    <n v="103"/>
    <n v="227.85"/>
    <x v="2"/>
    <x v="30"/>
    <x v="2047"/>
    <d v="2015-04-17T00:00:00"/>
  </r>
  <r>
    <x v="2048"/>
    <x v="2048"/>
    <x v="2046"/>
    <n v="85000"/>
    <n v="126082.45"/>
    <x v="0"/>
    <s v="US"/>
    <s v="USD"/>
    <n v="1369323491"/>
    <n v="1366731491"/>
    <b v="0"/>
    <x v="389"/>
    <b v="1"/>
    <s v="technology/hardware"/>
    <n v="149"/>
    <n v="91.83"/>
    <x v="2"/>
    <x v="30"/>
    <x v="2048"/>
    <d v="2013-05-23T15:38:11"/>
  </r>
  <r>
    <x v="2049"/>
    <x v="2049"/>
    <x v="2047"/>
    <n v="50000"/>
    <n v="60095.35"/>
    <x v="0"/>
    <s v="GB"/>
    <s v="GBP"/>
    <n v="1386025140"/>
    <n v="1382963963"/>
    <b v="0"/>
    <x v="390"/>
    <b v="1"/>
    <s v="technology/hardware"/>
    <n v="121"/>
    <n v="80.989999999999995"/>
    <x v="2"/>
    <x v="30"/>
    <x v="2049"/>
    <d v="2013-12-02T22:59:00"/>
  </r>
  <r>
    <x v="2050"/>
    <x v="2050"/>
    <x v="2048"/>
    <n v="10000"/>
    <n v="47327"/>
    <x v="0"/>
    <s v="US"/>
    <s v="USD"/>
    <n v="1433036578"/>
    <n v="1429580578"/>
    <b v="0"/>
    <x v="203"/>
    <b v="1"/>
    <s v="technology/hardware"/>
    <n v="474"/>
    <n v="278.39"/>
    <x v="2"/>
    <x v="30"/>
    <x v="2050"/>
    <d v="2015-05-31T01:42:58"/>
  </r>
  <r>
    <x v="2051"/>
    <x v="2051"/>
    <x v="2049"/>
    <n v="8000"/>
    <n v="10429"/>
    <x v="0"/>
    <s v="US"/>
    <s v="USD"/>
    <n v="1388017937"/>
    <n v="1385425937"/>
    <b v="0"/>
    <x v="391"/>
    <b v="1"/>
    <s v="technology/hardware"/>
    <n v="131"/>
    <n v="43.1"/>
    <x v="2"/>
    <x v="30"/>
    <x v="2051"/>
    <d v="2013-12-26T00:32:17"/>
  </r>
  <r>
    <x v="2052"/>
    <x v="2052"/>
    <x v="2050"/>
    <n v="50000"/>
    <n v="176524"/>
    <x v="0"/>
    <s v="US"/>
    <s v="USD"/>
    <n v="1455933653"/>
    <n v="1452045653"/>
    <b v="0"/>
    <x v="392"/>
    <b v="1"/>
    <s v="technology/hardware"/>
    <n v="354"/>
    <n v="326.29000000000002"/>
    <x v="2"/>
    <x v="30"/>
    <x v="2052"/>
    <d v="2016-02-20T02:00:53"/>
  </r>
  <r>
    <x v="2053"/>
    <x v="2053"/>
    <x v="2051"/>
    <n v="5000"/>
    <n v="5051"/>
    <x v="0"/>
    <s v="US"/>
    <s v="USD"/>
    <n v="1448466551"/>
    <n v="1445870951"/>
    <b v="0"/>
    <x v="212"/>
    <b v="1"/>
    <s v="technology/hardware"/>
    <n v="102"/>
    <n v="41.74"/>
    <x v="2"/>
    <x v="30"/>
    <x v="2053"/>
    <d v="2015-11-25T15:49:11"/>
  </r>
  <r>
    <x v="2054"/>
    <x v="2054"/>
    <x v="2052"/>
    <n v="35000"/>
    <n v="39757"/>
    <x v="0"/>
    <s v="GB"/>
    <s v="GBP"/>
    <n v="1399033810"/>
    <n v="1396441810"/>
    <b v="0"/>
    <x v="393"/>
    <b v="1"/>
    <s v="technology/hardware"/>
    <n v="114"/>
    <n v="64.02"/>
    <x v="2"/>
    <x v="30"/>
    <x v="2054"/>
    <d v="2014-05-02T12:30:10"/>
  </r>
  <r>
    <x v="2055"/>
    <x v="2055"/>
    <x v="2053"/>
    <n v="6000"/>
    <n v="10045"/>
    <x v="0"/>
    <s v="US"/>
    <s v="USD"/>
    <n v="1417579200"/>
    <n v="1415031043"/>
    <b v="0"/>
    <x v="21"/>
    <b v="1"/>
    <s v="technology/hardware"/>
    <n v="168"/>
    <n v="99.46"/>
    <x v="2"/>
    <x v="30"/>
    <x v="2055"/>
    <d v="2014-12-03T04:00:00"/>
  </r>
  <r>
    <x v="2056"/>
    <x v="2056"/>
    <x v="2054"/>
    <n v="50000"/>
    <n v="76726"/>
    <x v="0"/>
    <s v="US"/>
    <s v="USD"/>
    <n v="1366222542"/>
    <n v="1363630542"/>
    <b v="0"/>
    <x v="394"/>
    <b v="1"/>
    <s v="technology/hardware"/>
    <n v="154"/>
    <n v="138.49"/>
    <x v="2"/>
    <x v="30"/>
    <x v="2056"/>
    <d v="2013-04-17T18:15:42"/>
  </r>
  <r>
    <x v="2057"/>
    <x v="2057"/>
    <x v="2055"/>
    <n v="15000"/>
    <n v="30334.83"/>
    <x v="0"/>
    <s v="GB"/>
    <s v="GBP"/>
    <n v="1456487532"/>
    <n v="1453895532"/>
    <b v="0"/>
    <x v="395"/>
    <b v="1"/>
    <s v="technology/hardware"/>
    <n v="203"/>
    <n v="45.55"/>
    <x v="2"/>
    <x v="30"/>
    <x v="2057"/>
    <d v="2016-02-26T11:52:12"/>
  </r>
  <r>
    <x v="2058"/>
    <x v="2058"/>
    <x v="2056"/>
    <n v="2560"/>
    <n v="4308"/>
    <x v="0"/>
    <s v="GB"/>
    <s v="GBP"/>
    <n v="1425326400"/>
    <n v="1421916830"/>
    <b v="0"/>
    <x v="396"/>
    <b v="1"/>
    <s v="technology/hardware"/>
    <n v="169"/>
    <n v="10.51"/>
    <x v="2"/>
    <x v="30"/>
    <x v="2058"/>
    <d v="2015-03-02T20:00:00"/>
  </r>
  <r>
    <x v="2059"/>
    <x v="2059"/>
    <x v="2057"/>
    <n v="30000"/>
    <n v="43037"/>
    <x v="0"/>
    <s v="US"/>
    <s v="USD"/>
    <n v="1454277540"/>
    <n v="1450880854"/>
    <b v="0"/>
    <x v="269"/>
    <b v="1"/>
    <s v="technology/hardware"/>
    <n v="144"/>
    <n v="114.77"/>
    <x v="2"/>
    <x v="30"/>
    <x v="2059"/>
    <d v="2016-01-31T21:59:00"/>
  </r>
  <r>
    <x v="2060"/>
    <x v="2060"/>
    <x v="2058"/>
    <n v="25000"/>
    <n v="49100"/>
    <x v="0"/>
    <s v="US"/>
    <s v="USD"/>
    <n v="1406129150"/>
    <n v="1400945150"/>
    <b v="0"/>
    <x v="397"/>
    <b v="1"/>
    <s v="technology/hardware"/>
    <n v="197"/>
    <n v="36"/>
    <x v="2"/>
    <x v="30"/>
    <x v="2060"/>
    <d v="2014-07-23T15:25:50"/>
  </r>
  <r>
    <x v="2061"/>
    <x v="2061"/>
    <x v="2059"/>
    <n v="5000"/>
    <n v="5396"/>
    <x v="0"/>
    <s v="US"/>
    <s v="USD"/>
    <n v="1483208454"/>
    <n v="1480616454"/>
    <b v="0"/>
    <x v="2"/>
    <b v="1"/>
    <s v="technology/hardware"/>
    <n v="108"/>
    <n v="154.16999999999999"/>
    <x v="2"/>
    <x v="30"/>
    <x v="2061"/>
    <d v="2016-12-31T18:20:54"/>
  </r>
  <r>
    <x v="2062"/>
    <x v="2062"/>
    <x v="2060"/>
    <n v="100000"/>
    <n v="114977"/>
    <x v="0"/>
    <s v="DK"/>
    <s v="DKK"/>
    <n v="1458807098"/>
    <n v="1456218698"/>
    <b v="0"/>
    <x v="398"/>
    <b v="1"/>
    <s v="technology/hardware"/>
    <n v="115"/>
    <n v="566.39"/>
    <x v="2"/>
    <x v="30"/>
    <x v="2062"/>
    <d v="2016-03-24T08:11:38"/>
  </r>
  <r>
    <x v="2063"/>
    <x v="2063"/>
    <x v="2061"/>
    <n v="4000"/>
    <n v="5922"/>
    <x v="0"/>
    <s v="DE"/>
    <s v="EUR"/>
    <n v="1463333701"/>
    <n v="1460482501"/>
    <b v="0"/>
    <x v="72"/>
    <b v="1"/>
    <s v="technology/hardware"/>
    <n v="149"/>
    <n v="120.86"/>
    <x v="2"/>
    <x v="30"/>
    <x v="2063"/>
    <d v="2016-05-15T17:35:01"/>
  </r>
  <r>
    <x v="2064"/>
    <x v="2064"/>
    <x v="2062"/>
    <n v="261962"/>
    <n v="500784.27"/>
    <x v="0"/>
    <s v="US"/>
    <s v="USD"/>
    <n v="1370001600"/>
    <n v="1366879523"/>
    <b v="0"/>
    <x v="399"/>
    <b v="1"/>
    <s v="technology/hardware"/>
    <n v="192"/>
    <n v="86.16"/>
    <x v="2"/>
    <x v="30"/>
    <x v="2064"/>
    <d v="2013-05-31T12:00:00"/>
  </r>
  <r>
    <x v="2065"/>
    <x v="2065"/>
    <x v="2063"/>
    <n v="40000"/>
    <n v="79686.05"/>
    <x v="0"/>
    <s v="GB"/>
    <s v="GBP"/>
    <n v="1387958429"/>
    <n v="1385366429"/>
    <b v="0"/>
    <x v="400"/>
    <b v="1"/>
    <s v="technology/hardware"/>
    <n v="200"/>
    <n v="51.21"/>
    <x v="2"/>
    <x v="30"/>
    <x v="2065"/>
    <d v="2013-12-25T08:00:29"/>
  </r>
  <r>
    <x v="2066"/>
    <x v="2066"/>
    <x v="2064"/>
    <n v="2000"/>
    <n v="4372"/>
    <x v="0"/>
    <s v="US"/>
    <s v="USD"/>
    <n v="1408818683"/>
    <n v="1406226683"/>
    <b v="0"/>
    <x v="71"/>
    <b v="1"/>
    <s v="technology/hardware"/>
    <n v="219"/>
    <n v="67.260000000000005"/>
    <x v="2"/>
    <x v="30"/>
    <x v="2066"/>
    <d v="2014-08-23T18:31:23"/>
  </r>
  <r>
    <x v="2067"/>
    <x v="2067"/>
    <x v="2065"/>
    <n v="495"/>
    <n v="628"/>
    <x v="0"/>
    <s v="GB"/>
    <s v="GBP"/>
    <n v="1432499376"/>
    <n v="1429648176"/>
    <b v="0"/>
    <x v="73"/>
    <b v="1"/>
    <s v="technology/hardware"/>
    <n v="127"/>
    <n v="62.8"/>
    <x v="2"/>
    <x v="30"/>
    <x v="2067"/>
    <d v="2015-05-24T20:29:36"/>
  </r>
  <r>
    <x v="2068"/>
    <x v="2068"/>
    <x v="2066"/>
    <n v="25000"/>
    <n v="26305.97"/>
    <x v="0"/>
    <s v="US"/>
    <s v="USD"/>
    <n v="1476994315"/>
    <n v="1474402315"/>
    <b v="0"/>
    <x v="88"/>
    <b v="1"/>
    <s v="technology/hardware"/>
    <n v="106"/>
    <n v="346.13"/>
    <x v="2"/>
    <x v="30"/>
    <x v="2068"/>
    <d v="2016-10-20T20:11:55"/>
  </r>
  <r>
    <x v="2069"/>
    <x v="2069"/>
    <x v="2067"/>
    <n v="50000"/>
    <n v="64203.33"/>
    <x v="0"/>
    <s v="US"/>
    <s v="USD"/>
    <n v="1451776791"/>
    <n v="1449098391"/>
    <b v="0"/>
    <x v="40"/>
    <b v="1"/>
    <s v="technology/hardware"/>
    <n v="129"/>
    <n v="244.12"/>
    <x v="2"/>
    <x v="30"/>
    <x v="2069"/>
    <d v="2016-01-02T23:19:51"/>
  </r>
  <r>
    <x v="2070"/>
    <x v="2070"/>
    <x v="2068"/>
    <n v="125000"/>
    <n v="396659"/>
    <x v="0"/>
    <s v="DE"/>
    <s v="EUR"/>
    <n v="1467128723"/>
    <n v="1464536723"/>
    <b v="0"/>
    <x v="401"/>
    <b v="1"/>
    <s v="technology/hardware"/>
    <n v="318"/>
    <n v="259.25"/>
    <x v="2"/>
    <x v="30"/>
    <x v="2070"/>
    <d v="2016-06-28T15:45:23"/>
  </r>
  <r>
    <x v="2071"/>
    <x v="2071"/>
    <x v="2069"/>
    <n v="20000"/>
    <n v="56146"/>
    <x v="0"/>
    <s v="US"/>
    <s v="USD"/>
    <n v="1475390484"/>
    <n v="1471502484"/>
    <b v="0"/>
    <x v="402"/>
    <b v="1"/>
    <s v="technology/hardware"/>
    <n v="281"/>
    <n v="201.96"/>
    <x v="2"/>
    <x v="30"/>
    <x v="2071"/>
    <d v="2016-10-02T06:41:24"/>
  </r>
  <r>
    <x v="2072"/>
    <x v="2072"/>
    <x v="2070"/>
    <n v="71500"/>
    <n v="79173"/>
    <x v="0"/>
    <s v="US"/>
    <s v="USD"/>
    <n v="1462629432"/>
    <n v="1460037432"/>
    <b v="0"/>
    <x v="403"/>
    <b v="1"/>
    <s v="technology/hardware"/>
    <n v="111"/>
    <n v="226.21"/>
    <x v="2"/>
    <x v="30"/>
    <x v="2072"/>
    <d v="2016-05-07T13:57:12"/>
  </r>
  <r>
    <x v="2073"/>
    <x v="2073"/>
    <x v="2071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x v="30"/>
    <x v="2073"/>
    <d v="2015-05-08T16:01:58"/>
  </r>
  <r>
    <x v="2074"/>
    <x v="2074"/>
    <x v="2072"/>
    <n v="600"/>
    <n v="615"/>
    <x v="0"/>
    <s v="US"/>
    <s v="USD"/>
    <n v="1462564182"/>
    <n v="1459972182"/>
    <b v="0"/>
    <x v="83"/>
    <b v="1"/>
    <s v="technology/hardware"/>
    <n v="103"/>
    <n v="205"/>
    <x v="2"/>
    <x v="30"/>
    <x v="2074"/>
    <d v="2016-05-06T19:49:42"/>
  </r>
  <r>
    <x v="2075"/>
    <x v="2075"/>
    <x v="2073"/>
    <n v="9999"/>
    <n v="167820.6"/>
    <x v="0"/>
    <s v="US"/>
    <s v="USD"/>
    <n v="1374769288"/>
    <n v="1372177288"/>
    <b v="0"/>
    <x v="405"/>
    <b v="1"/>
    <s v="technology/hardware"/>
    <n v="1679"/>
    <n v="20.47"/>
    <x v="2"/>
    <x v="30"/>
    <x v="2075"/>
    <d v="2013-07-25T16:21:28"/>
  </r>
  <r>
    <x v="2076"/>
    <x v="2076"/>
    <x v="2074"/>
    <n v="179000"/>
    <n v="972594.99"/>
    <x v="0"/>
    <s v="GB"/>
    <s v="GBP"/>
    <n v="1406149689"/>
    <n v="1402693689"/>
    <b v="0"/>
    <x v="406"/>
    <b v="1"/>
    <s v="technology/hardware"/>
    <n v="544"/>
    <n v="116.35"/>
    <x v="2"/>
    <x v="30"/>
    <x v="2076"/>
    <d v="2014-07-23T21:08:09"/>
  </r>
  <r>
    <x v="2077"/>
    <x v="2077"/>
    <x v="2075"/>
    <n v="50000"/>
    <n v="57754"/>
    <x v="0"/>
    <s v="US"/>
    <s v="USD"/>
    <n v="1433538000"/>
    <n v="1428541276"/>
    <b v="0"/>
    <x v="101"/>
    <b v="1"/>
    <s v="technology/hardware"/>
    <n v="116"/>
    <n v="307.2"/>
    <x v="2"/>
    <x v="30"/>
    <x v="2077"/>
    <d v="2015-06-05T21:00:00"/>
  </r>
  <r>
    <x v="2078"/>
    <x v="2078"/>
    <x v="2076"/>
    <n v="20000"/>
    <n v="26241"/>
    <x v="0"/>
    <s v="ES"/>
    <s v="EUR"/>
    <n v="1482085857"/>
    <n v="1479493857"/>
    <b v="0"/>
    <x v="53"/>
    <b v="1"/>
    <s v="technology/hardware"/>
    <n v="132"/>
    <n v="546.69000000000005"/>
    <x v="2"/>
    <x v="30"/>
    <x v="2078"/>
    <d v="2016-12-18T18:30:57"/>
  </r>
  <r>
    <x v="2079"/>
    <x v="2079"/>
    <x v="2077"/>
    <n v="10000"/>
    <n v="28817"/>
    <x v="0"/>
    <s v="GB"/>
    <s v="GBP"/>
    <n v="1435258800"/>
    <n v="1432659793"/>
    <b v="0"/>
    <x v="407"/>
    <b v="1"/>
    <s v="technology/hardware"/>
    <n v="289"/>
    <n v="47.47"/>
    <x v="2"/>
    <x v="30"/>
    <x v="2079"/>
    <d v="2015-06-25T19:00:00"/>
  </r>
  <r>
    <x v="2080"/>
    <x v="2080"/>
    <x v="2078"/>
    <n v="1000"/>
    <n v="5078"/>
    <x v="0"/>
    <s v="US"/>
    <s v="USD"/>
    <n v="1447286300"/>
    <n v="1444690700"/>
    <b v="0"/>
    <x v="133"/>
    <b v="1"/>
    <s v="technology/hardware"/>
    <n v="508"/>
    <n v="101.56"/>
    <x v="2"/>
    <x v="30"/>
    <x v="2080"/>
    <d v="2015-11-11T23:58:20"/>
  </r>
  <r>
    <x v="2081"/>
    <x v="2081"/>
    <x v="2079"/>
    <n v="3500"/>
    <n v="4010"/>
    <x v="0"/>
    <s v="US"/>
    <s v="USD"/>
    <n v="1337144340"/>
    <n v="1333597555"/>
    <b v="0"/>
    <x v="165"/>
    <b v="1"/>
    <s v="music/indie rock"/>
    <n v="115"/>
    <n v="72.91"/>
    <x v="4"/>
    <x v="14"/>
    <x v="2081"/>
    <d v="2012-05-16T04:59:00"/>
  </r>
  <r>
    <x v="2082"/>
    <x v="2082"/>
    <x v="2080"/>
    <n v="1500"/>
    <n v="1661"/>
    <x v="0"/>
    <s v="US"/>
    <s v="USD"/>
    <n v="1322106796"/>
    <n v="1316919196"/>
    <b v="0"/>
    <x v="44"/>
    <b v="1"/>
    <s v="music/indie rock"/>
    <n v="111"/>
    <n v="43.71"/>
    <x v="4"/>
    <x v="14"/>
    <x v="2082"/>
    <d v="2011-11-24T03:53:16"/>
  </r>
  <r>
    <x v="2083"/>
    <x v="2083"/>
    <x v="2081"/>
    <n v="750"/>
    <n v="850"/>
    <x v="0"/>
    <s v="US"/>
    <s v="USD"/>
    <n v="1338830395"/>
    <n v="1336238395"/>
    <b v="0"/>
    <x v="20"/>
    <b v="1"/>
    <s v="music/indie rock"/>
    <n v="114"/>
    <n v="34"/>
    <x v="4"/>
    <x v="14"/>
    <x v="2083"/>
    <d v="2012-06-04T17:19:55"/>
  </r>
  <r>
    <x v="2084"/>
    <x v="2084"/>
    <x v="2082"/>
    <n v="3000"/>
    <n v="3250"/>
    <x v="0"/>
    <s v="US"/>
    <s v="USD"/>
    <n v="1399186740"/>
    <n v="1396468782"/>
    <b v="0"/>
    <x v="67"/>
    <b v="1"/>
    <s v="music/indie rock"/>
    <n v="109"/>
    <n v="70.650000000000006"/>
    <x v="4"/>
    <x v="14"/>
    <x v="2084"/>
    <d v="2014-05-04T06:59:00"/>
  </r>
  <r>
    <x v="2085"/>
    <x v="2085"/>
    <x v="2083"/>
    <n v="6000"/>
    <n v="7412"/>
    <x v="0"/>
    <s v="US"/>
    <s v="USD"/>
    <n v="1342382587"/>
    <n v="1339790587"/>
    <b v="0"/>
    <x v="183"/>
    <b v="1"/>
    <s v="music/indie rock"/>
    <n v="124"/>
    <n v="89.3"/>
    <x v="4"/>
    <x v="14"/>
    <x v="2085"/>
    <d v="2012-07-15T20:03:07"/>
  </r>
  <r>
    <x v="2086"/>
    <x v="2086"/>
    <x v="2084"/>
    <n v="4000"/>
    <n v="4028"/>
    <x v="0"/>
    <s v="US"/>
    <s v="USD"/>
    <n v="1323838740"/>
    <n v="1321200332"/>
    <b v="0"/>
    <x v="2"/>
    <b v="1"/>
    <s v="music/indie rock"/>
    <n v="101"/>
    <n v="115.09"/>
    <x v="4"/>
    <x v="14"/>
    <x v="2086"/>
    <d v="2011-12-14T04:59:00"/>
  </r>
  <r>
    <x v="2087"/>
    <x v="2087"/>
    <x v="2085"/>
    <n v="1500"/>
    <n v="1553"/>
    <x v="0"/>
    <s v="US"/>
    <s v="USD"/>
    <n v="1315457658"/>
    <n v="1312865658"/>
    <b v="0"/>
    <x v="20"/>
    <b v="1"/>
    <s v="music/indie rock"/>
    <n v="104"/>
    <n v="62.12"/>
    <x v="4"/>
    <x v="14"/>
    <x v="2087"/>
    <d v="2011-09-08T04:54:18"/>
  </r>
  <r>
    <x v="2088"/>
    <x v="2088"/>
    <x v="2086"/>
    <n v="3000"/>
    <n v="3465.32"/>
    <x v="0"/>
    <s v="US"/>
    <s v="USD"/>
    <n v="1284177540"/>
    <n v="1281028152"/>
    <b v="0"/>
    <x v="11"/>
    <b v="1"/>
    <s v="music/indie rock"/>
    <n v="116"/>
    <n v="46.2"/>
    <x v="4"/>
    <x v="14"/>
    <x v="2088"/>
    <d v="2010-09-11T03:59:00"/>
  </r>
  <r>
    <x v="2089"/>
    <x v="2089"/>
    <x v="2087"/>
    <n v="2500"/>
    <n v="3010.01"/>
    <x v="0"/>
    <s v="US"/>
    <s v="USD"/>
    <n v="1375408194"/>
    <n v="1372384194"/>
    <b v="0"/>
    <x v="95"/>
    <b v="1"/>
    <s v="music/indie rock"/>
    <n v="121"/>
    <n v="48.55"/>
    <x v="4"/>
    <x v="14"/>
    <x v="2089"/>
    <d v="2013-08-02T01:49:54"/>
  </r>
  <r>
    <x v="2090"/>
    <x v="2090"/>
    <x v="2088"/>
    <n v="8000"/>
    <n v="9203.23"/>
    <x v="0"/>
    <s v="US"/>
    <s v="USD"/>
    <n v="1361696955"/>
    <n v="1359104955"/>
    <b v="0"/>
    <x v="322"/>
    <b v="1"/>
    <s v="music/indie rock"/>
    <n v="116"/>
    <n v="57.52"/>
    <x v="4"/>
    <x v="14"/>
    <x v="2090"/>
    <d v="2013-02-24T09:09:15"/>
  </r>
  <r>
    <x v="2091"/>
    <x v="2091"/>
    <x v="2089"/>
    <n v="18000"/>
    <n v="21684.2"/>
    <x v="0"/>
    <s v="US"/>
    <s v="USD"/>
    <n v="1299009600"/>
    <n v="1294818278"/>
    <b v="0"/>
    <x v="336"/>
    <b v="1"/>
    <s v="music/indie rock"/>
    <n v="121"/>
    <n v="88.15"/>
    <x v="4"/>
    <x v="14"/>
    <x v="2091"/>
    <d v="2011-03-01T20:00:00"/>
  </r>
  <r>
    <x v="2092"/>
    <x v="2092"/>
    <x v="2090"/>
    <n v="6000"/>
    <n v="6077"/>
    <x v="0"/>
    <s v="US"/>
    <s v="USD"/>
    <n v="1318006732"/>
    <n v="1312822732"/>
    <b v="0"/>
    <x v="165"/>
    <b v="1"/>
    <s v="music/indie rock"/>
    <n v="102"/>
    <n v="110.49"/>
    <x v="4"/>
    <x v="14"/>
    <x v="2092"/>
    <d v="2011-10-07T16:58:52"/>
  </r>
  <r>
    <x v="2093"/>
    <x v="2093"/>
    <x v="2091"/>
    <n v="1500"/>
    <n v="1537"/>
    <x v="0"/>
    <s v="US"/>
    <s v="USD"/>
    <n v="1356211832"/>
    <n v="1351024232"/>
    <b v="0"/>
    <x v="23"/>
    <b v="1"/>
    <s v="music/indie rock"/>
    <n v="103"/>
    <n v="66.83"/>
    <x v="4"/>
    <x v="14"/>
    <x v="2093"/>
    <d v="2012-12-22T21:30:32"/>
  </r>
  <r>
    <x v="2094"/>
    <x v="2094"/>
    <x v="2092"/>
    <n v="3500"/>
    <n v="4219"/>
    <x v="0"/>
    <s v="US"/>
    <s v="USD"/>
    <n v="1330916400"/>
    <n v="1327969730"/>
    <b v="0"/>
    <x v="250"/>
    <b v="1"/>
    <s v="music/indie rock"/>
    <n v="121"/>
    <n v="58.6"/>
    <x v="4"/>
    <x v="14"/>
    <x v="2094"/>
    <d v="2012-03-05T03:00:00"/>
  </r>
  <r>
    <x v="2095"/>
    <x v="2095"/>
    <x v="2093"/>
    <n v="2500"/>
    <n v="2500"/>
    <x v="0"/>
    <s v="US"/>
    <s v="USD"/>
    <n v="1317576973"/>
    <n v="1312392973"/>
    <b v="0"/>
    <x v="19"/>
    <b v="1"/>
    <s v="music/indie rock"/>
    <n v="100"/>
    <n v="113.64"/>
    <x v="4"/>
    <x v="14"/>
    <x v="2095"/>
    <d v="2011-10-02T17:36:13"/>
  </r>
  <r>
    <x v="2096"/>
    <x v="2096"/>
    <x v="2094"/>
    <n v="600"/>
    <n v="610"/>
    <x v="0"/>
    <s v="US"/>
    <s v="USD"/>
    <n v="1351223940"/>
    <n v="1349892735"/>
    <b v="0"/>
    <x v="25"/>
    <b v="1"/>
    <s v="music/indie rock"/>
    <n v="102"/>
    <n v="43.57"/>
    <x v="4"/>
    <x v="14"/>
    <x v="2096"/>
    <d v="2012-10-26T03:59:00"/>
  </r>
  <r>
    <x v="2097"/>
    <x v="2097"/>
    <x v="2095"/>
    <n v="3000"/>
    <n v="3000"/>
    <x v="0"/>
    <s v="US"/>
    <s v="USD"/>
    <n v="1322751735"/>
    <n v="1317564135"/>
    <b v="0"/>
    <x v="44"/>
    <b v="1"/>
    <s v="music/indie rock"/>
    <n v="100"/>
    <n v="78.95"/>
    <x v="4"/>
    <x v="14"/>
    <x v="2097"/>
    <d v="2011-12-01T15:02:15"/>
  </r>
  <r>
    <x v="2098"/>
    <x v="2098"/>
    <x v="2096"/>
    <n v="6000"/>
    <n v="6020"/>
    <x v="0"/>
    <s v="US"/>
    <s v="USD"/>
    <n v="1331174635"/>
    <n v="1328582635"/>
    <b v="0"/>
    <x v="58"/>
    <b v="1"/>
    <s v="music/indie rock"/>
    <n v="101"/>
    <n v="188.13"/>
    <x v="4"/>
    <x v="14"/>
    <x v="2098"/>
    <d v="2012-03-08T02:43:55"/>
  </r>
  <r>
    <x v="2099"/>
    <x v="2099"/>
    <x v="2097"/>
    <n v="3000"/>
    <n v="3971"/>
    <x v="0"/>
    <s v="US"/>
    <s v="USD"/>
    <n v="1435808400"/>
    <n v="1434650084"/>
    <b v="0"/>
    <x v="287"/>
    <b v="1"/>
    <s v="music/indie rock"/>
    <n v="133"/>
    <n v="63.03"/>
    <x v="4"/>
    <x v="14"/>
    <x v="2099"/>
    <d v="2015-07-02T03:40:00"/>
  </r>
  <r>
    <x v="2100"/>
    <x v="2100"/>
    <x v="2098"/>
    <n v="600"/>
    <n v="820"/>
    <x v="0"/>
    <s v="US"/>
    <s v="USD"/>
    <n v="1341028740"/>
    <n v="1339704141"/>
    <b v="0"/>
    <x v="74"/>
    <b v="1"/>
    <s v="music/indie rock"/>
    <n v="137"/>
    <n v="30.37"/>
    <x v="4"/>
    <x v="14"/>
    <x v="2100"/>
    <d v="2012-06-30T03:59:00"/>
  </r>
  <r>
    <x v="2101"/>
    <x v="2101"/>
    <x v="2099"/>
    <n v="2000"/>
    <n v="2265"/>
    <x v="0"/>
    <s v="US"/>
    <s v="USD"/>
    <n v="1329104114"/>
    <n v="1323920114"/>
    <b v="0"/>
    <x v="34"/>
    <b v="1"/>
    <s v="music/indie rock"/>
    <n v="114"/>
    <n v="51.48"/>
    <x v="4"/>
    <x v="14"/>
    <x v="2101"/>
    <d v="2012-02-13T03:35:14"/>
  </r>
  <r>
    <x v="2102"/>
    <x v="2102"/>
    <x v="2100"/>
    <n v="1000"/>
    <n v="1360"/>
    <x v="0"/>
    <s v="US"/>
    <s v="USD"/>
    <n v="1304628648"/>
    <n v="1302036648"/>
    <b v="0"/>
    <x v="44"/>
    <b v="1"/>
    <s v="music/indie rock"/>
    <n v="136"/>
    <n v="35.79"/>
    <x v="4"/>
    <x v="14"/>
    <x v="2102"/>
    <d v="2011-05-05T20:50:48"/>
  </r>
  <r>
    <x v="2103"/>
    <x v="2103"/>
    <x v="2101"/>
    <n v="7777"/>
    <n v="11364"/>
    <x v="0"/>
    <s v="US"/>
    <s v="USD"/>
    <n v="1352488027"/>
    <n v="1349892427"/>
    <b v="0"/>
    <x v="248"/>
    <b v="1"/>
    <s v="music/indie rock"/>
    <n v="147"/>
    <n v="98.82"/>
    <x v="4"/>
    <x v="14"/>
    <x v="2103"/>
    <d v="2012-11-09T19:07:07"/>
  </r>
  <r>
    <x v="2104"/>
    <x v="2104"/>
    <x v="2102"/>
    <n v="800"/>
    <n v="1036"/>
    <x v="0"/>
    <s v="US"/>
    <s v="USD"/>
    <n v="1369958400"/>
    <n v="1367286434"/>
    <b v="0"/>
    <x v="77"/>
    <b v="1"/>
    <s v="music/indie rock"/>
    <n v="130"/>
    <n v="28"/>
    <x v="4"/>
    <x v="14"/>
    <x v="2104"/>
    <d v="2013-05-31T00:00:00"/>
  </r>
  <r>
    <x v="2105"/>
    <x v="2105"/>
    <x v="2103"/>
    <n v="2000"/>
    <n v="5080"/>
    <x v="0"/>
    <s v="US"/>
    <s v="USD"/>
    <n v="1416542400"/>
    <n v="1415472953"/>
    <b v="0"/>
    <x v="221"/>
    <b v="1"/>
    <s v="music/indie rock"/>
    <n v="254"/>
    <n v="51.31"/>
    <x v="4"/>
    <x v="14"/>
    <x v="2105"/>
    <d v="2014-11-21T04:00:00"/>
  </r>
  <r>
    <x v="2106"/>
    <x v="2106"/>
    <x v="2104"/>
    <n v="2200"/>
    <n v="2355"/>
    <x v="0"/>
    <s v="US"/>
    <s v="USD"/>
    <n v="1359176974"/>
    <n v="1356584974"/>
    <b v="0"/>
    <x v="34"/>
    <b v="1"/>
    <s v="music/indie rock"/>
    <n v="108"/>
    <n v="53.52"/>
    <x v="4"/>
    <x v="14"/>
    <x v="2106"/>
    <d v="2013-01-26T05:09:34"/>
  </r>
  <r>
    <x v="2107"/>
    <x v="2107"/>
    <x v="2105"/>
    <n v="2000"/>
    <n v="2154.66"/>
    <x v="0"/>
    <s v="US"/>
    <s v="USD"/>
    <n v="1415815393"/>
    <n v="1413997393"/>
    <b v="0"/>
    <x v="6"/>
    <b v="1"/>
    <s v="music/indie rock"/>
    <n v="108"/>
    <n v="37.15"/>
    <x v="4"/>
    <x v="14"/>
    <x v="2107"/>
    <d v="2014-11-12T18:03:13"/>
  </r>
  <r>
    <x v="2108"/>
    <x v="2108"/>
    <x v="2106"/>
    <n v="16000"/>
    <n v="17170"/>
    <x v="0"/>
    <s v="US"/>
    <s v="USD"/>
    <n v="1347249300"/>
    <n v="1344917580"/>
    <b v="0"/>
    <x v="277"/>
    <b v="1"/>
    <s v="music/indie rock"/>
    <n v="108"/>
    <n v="89.9"/>
    <x v="4"/>
    <x v="14"/>
    <x v="2108"/>
    <d v="2012-09-10T03:55:00"/>
  </r>
  <r>
    <x v="2109"/>
    <x v="2109"/>
    <x v="2107"/>
    <n v="4000"/>
    <n v="4261"/>
    <x v="0"/>
    <s v="US"/>
    <s v="USD"/>
    <n v="1436115617"/>
    <n v="1433523617"/>
    <b v="0"/>
    <x v="244"/>
    <b v="1"/>
    <s v="music/indie rock"/>
    <n v="107"/>
    <n v="106.53"/>
    <x v="4"/>
    <x v="14"/>
    <x v="2109"/>
    <d v="2015-07-05T17:00:17"/>
  </r>
  <r>
    <x v="2110"/>
    <x v="2110"/>
    <x v="2108"/>
    <n v="2000"/>
    <n v="2007"/>
    <x v="0"/>
    <s v="US"/>
    <s v="USD"/>
    <n v="1401253140"/>
    <n v="1398873969"/>
    <b v="0"/>
    <x v="44"/>
    <b v="1"/>
    <s v="music/indie rock"/>
    <n v="101"/>
    <n v="52.82"/>
    <x v="4"/>
    <x v="14"/>
    <x v="2110"/>
    <d v="2014-05-28T04:59:00"/>
  </r>
  <r>
    <x v="2111"/>
    <x v="2111"/>
    <x v="2109"/>
    <n v="2000"/>
    <n v="2130"/>
    <x v="0"/>
    <s v="US"/>
    <s v="USD"/>
    <n v="1313370000"/>
    <n v="1307594625"/>
    <b v="0"/>
    <x v="70"/>
    <b v="1"/>
    <s v="music/indie rock"/>
    <n v="107"/>
    <n v="54.62"/>
    <x v="4"/>
    <x v="14"/>
    <x v="2111"/>
    <d v="2011-08-15T01:00:00"/>
  </r>
  <r>
    <x v="2112"/>
    <x v="2112"/>
    <x v="2110"/>
    <n v="300"/>
    <n v="300"/>
    <x v="0"/>
    <s v="US"/>
    <s v="USD"/>
    <n v="1366064193"/>
    <n v="1364854593"/>
    <b v="0"/>
    <x v="202"/>
    <b v="1"/>
    <s v="music/indie rock"/>
    <n v="100"/>
    <n v="27.27"/>
    <x v="4"/>
    <x v="14"/>
    <x v="2112"/>
    <d v="2013-04-15T22:16:33"/>
  </r>
  <r>
    <x v="2113"/>
    <x v="2113"/>
    <x v="2111"/>
    <n v="7000"/>
    <n v="7340"/>
    <x v="0"/>
    <s v="US"/>
    <s v="USD"/>
    <n v="1411505176"/>
    <n v="1408481176"/>
    <b v="0"/>
    <x v="329"/>
    <b v="1"/>
    <s v="music/indie rock"/>
    <n v="105"/>
    <n v="68.599999999999994"/>
    <x v="4"/>
    <x v="14"/>
    <x v="2113"/>
    <d v="2014-09-23T20:46:16"/>
  </r>
  <r>
    <x v="2114"/>
    <x v="2114"/>
    <x v="2112"/>
    <n v="5000"/>
    <n v="5235"/>
    <x v="0"/>
    <s v="US"/>
    <s v="USD"/>
    <n v="1291870740"/>
    <n v="1286480070"/>
    <b v="0"/>
    <x v="206"/>
    <b v="1"/>
    <s v="music/indie rock"/>
    <n v="105"/>
    <n v="35.61"/>
    <x v="4"/>
    <x v="14"/>
    <x v="2114"/>
    <d v="2010-12-09T04:59:00"/>
  </r>
  <r>
    <x v="2115"/>
    <x v="2115"/>
    <x v="2113"/>
    <n v="1500"/>
    <n v="3385"/>
    <x v="0"/>
    <s v="US"/>
    <s v="USD"/>
    <n v="1298167001"/>
    <n v="1295575001"/>
    <b v="0"/>
    <x v="17"/>
    <b v="1"/>
    <s v="music/indie rock"/>
    <n v="226"/>
    <n v="94.03"/>
    <x v="4"/>
    <x v="14"/>
    <x v="2115"/>
    <d v="2011-02-20T01:56:41"/>
  </r>
  <r>
    <x v="2116"/>
    <x v="2116"/>
    <x v="2114"/>
    <n v="48000"/>
    <n v="48434"/>
    <x v="0"/>
    <s v="US"/>
    <s v="USD"/>
    <n v="1349203203"/>
    <n v="1345056003"/>
    <b v="0"/>
    <x v="297"/>
    <b v="1"/>
    <s v="music/indie rock"/>
    <n v="101"/>
    <n v="526.46"/>
    <x v="4"/>
    <x v="14"/>
    <x v="2116"/>
    <d v="2012-10-02T18:40:03"/>
  </r>
  <r>
    <x v="2117"/>
    <x v="2117"/>
    <x v="2115"/>
    <n v="1200"/>
    <n v="1773"/>
    <x v="0"/>
    <s v="US"/>
    <s v="USD"/>
    <n v="1445921940"/>
    <n v="1444699549"/>
    <b v="0"/>
    <x v="2"/>
    <b v="1"/>
    <s v="music/indie rock"/>
    <n v="148"/>
    <n v="50.66"/>
    <x v="4"/>
    <x v="14"/>
    <x v="2117"/>
    <d v="2015-10-27T04:59:00"/>
  </r>
  <r>
    <x v="2118"/>
    <x v="2118"/>
    <x v="2116"/>
    <n v="1000"/>
    <n v="1346.11"/>
    <x v="0"/>
    <s v="US"/>
    <s v="USD"/>
    <n v="1311538136"/>
    <n v="1308946136"/>
    <b v="0"/>
    <x v="57"/>
    <b v="1"/>
    <s v="music/indie rock"/>
    <n v="135"/>
    <n v="79.180000000000007"/>
    <x v="4"/>
    <x v="14"/>
    <x v="2118"/>
    <d v="2011-07-24T20:08:56"/>
  </r>
  <r>
    <x v="2119"/>
    <x v="2119"/>
    <x v="2117"/>
    <n v="2000"/>
    <n v="2015"/>
    <x v="0"/>
    <s v="US"/>
    <s v="USD"/>
    <n v="1345086445"/>
    <n v="1342494445"/>
    <b v="0"/>
    <x v="19"/>
    <b v="1"/>
    <s v="music/indie rock"/>
    <n v="101"/>
    <n v="91.59"/>
    <x v="4"/>
    <x v="14"/>
    <x v="2119"/>
    <d v="2012-08-16T03:07:25"/>
  </r>
  <r>
    <x v="2120"/>
    <x v="2120"/>
    <x v="2118"/>
    <n v="8000"/>
    <n v="8070.43"/>
    <x v="0"/>
    <s v="US"/>
    <s v="USD"/>
    <n v="1388617736"/>
    <n v="1384384136"/>
    <b v="0"/>
    <x v="50"/>
    <b v="1"/>
    <s v="music/indie rock"/>
    <n v="101"/>
    <n v="116.96"/>
    <x v="4"/>
    <x v="14"/>
    <x v="2120"/>
    <d v="2014-01-01T23:08:56"/>
  </r>
  <r>
    <x v="2121"/>
    <x v="2121"/>
    <x v="2119"/>
    <n v="50000"/>
    <n v="284"/>
    <x v="2"/>
    <s v="CH"/>
    <s v="CHF"/>
    <n v="1484156948"/>
    <n v="1481564948"/>
    <b v="0"/>
    <x v="73"/>
    <b v="0"/>
    <s v="games/video games"/>
    <n v="1"/>
    <n v="28.4"/>
    <x v="6"/>
    <x v="17"/>
    <x v="2121"/>
    <d v="2017-01-11T17:49:08"/>
  </r>
  <r>
    <x v="2122"/>
    <x v="2122"/>
    <x v="2120"/>
    <n v="80000"/>
    <n v="310"/>
    <x v="2"/>
    <s v="MX"/>
    <s v="MXN"/>
    <n v="1483773169"/>
    <n v="1481181169"/>
    <b v="0"/>
    <x v="83"/>
    <b v="0"/>
    <s v="games/video games"/>
    <n v="1"/>
    <n v="103.33"/>
    <x v="6"/>
    <x v="17"/>
    <x v="2122"/>
    <d v="2017-01-07T07:12:49"/>
  </r>
  <r>
    <x v="2123"/>
    <x v="2123"/>
    <x v="2121"/>
    <n v="500"/>
    <n v="50"/>
    <x v="2"/>
    <s v="US"/>
    <s v="USD"/>
    <n v="1268636340"/>
    <n v="1263982307"/>
    <b v="0"/>
    <x v="81"/>
    <b v="0"/>
    <s v="games/video games"/>
    <n v="10"/>
    <n v="10"/>
    <x v="6"/>
    <x v="17"/>
    <x v="2123"/>
    <d v="2010-03-15T06:59:00"/>
  </r>
  <r>
    <x v="2124"/>
    <x v="2124"/>
    <x v="2122"/>
    <n v="1100"/>
    <n v="115"/>
    <x v="2"/>
    <s v="US"/>
    <s v="USD"/>
    <n v="1291093200"/>
    <n v="1286930435"/>
    <b v="0"/>
    <x v="81"/>
    <b v="0"/>
    <s v="games/video games"/>
    <n v="11"/>
    <n v="23"/>
    <x v="6"/>
    <x v="17"/>
    <x v="2124"/>
    <d v="2010-11-30T05:00:00"/>
  </r>
  <r>
    <x v="2125"/>
    <x v="2125"/>
    <x v="2123"/>
    <n v="60000"/>
    <n v="852"/>
    <x v="2"/>
    <s v="US"/>
    <s v="USD"/>
    <n v="1438734833"/>
    <n v="1436142833"/>
    <b v="0"/>
    <x v="74"/>
    <b v="0"/>
    <s v="games/video games"/>
    <n v="2"/>
    <n v="31.56"/>
    <x v="6"/>
    <x v="17"/>
    <x v="2125"/>
    <d v="2015-08-05T00:33:53"/>
  </r>
  <r>
    <x v="2126"/>
    <x v="2126"/>
    <x v="2124"/>
    <n v="20000"/>
    <n v="10"/>
    <x v="2"/>
    <s v="US"/>
    <s v="USD"/>
    <n v="1418080887"/>
    <n v="1415488887"/>
    <b v="0"/>
    <x v="84"/>
    <b v="0"/>
    <s v="games/video games"/>
    <n v="1"/>
    <n v="5"/>
    <x v="6"/>
    <x v="17"/>
    <x v="2126"/>
    <d v="2014-12-08T23:21:27"/>
  </r>
  <r>
    <x v="2127"/>
    <x v="2127"/>
    <x v="2125"/>
    <n v="28000"/>
    <n v="8076"/>
    <x v="2"/>
    <s v="GB"/>
    <s v="GBP"/>
    <n v="1426158463"/>
    <n v="1423570063"/>
    <b v="0"/>
    <x v="163"/>
    <b v="0"/>
    <s v="games/video games"/>
    <n v="29"/>
    <n v="34.22"/>
    <x v="6"/>
    <x v="17"/>
    <x v="2127"/>
    <d v="2015-03-12T11:07:43"/>
  </r>
  <r>
    <x v="2128"/>
    <x v="2128"/>
    <x v="2126"/>
    <n v="15000"/>
    <n v="25"/>
    <x v="2"/>
    <s v="CA"/>
    <s v="CAD"/>
    <n v="1411324369"/>
    <n v="1406140369"/>
    <b v="0"/>
    <x v="29"/>
    <b v="0"/>
    <s v="games/video games"/>
    <n v="1"/>
    <n v="25"/>
    <x v="6"/>
    <x v="17"/>
    <x v="2128"/>
    <d v="2014-09-21T18:32:49"/>
  </r>
  <r>
    <x v="2129"/>
    <x v="2129"/>
    <x v="2127"/>
    <n v="2000"/>
    <n v="236"/>
    <x v="2"/>
    <s v="US"/>
    <s v="USD"/>
    <n v="1457570100"/>
    <n v="1454978100"/>
    <b v="0"/>
    <x v="8"/>
    <b v="0"/>
    <s v="games/video games"/>
    <n v="12"/>
    <n v="19.670000000000002"/>
    <x v="6"/>
    <x v="17"/>
    <x v="2129"/>
    <d v="2016-03-10T00:35:00"/>
  </r>
  <r>
    <x v="2130"/>
    <x v="2130"/>
    <x v="2128"/>
    <n v="42000"/>
    <n v="85"/>
    <x v="2"/>
    <s v="US"/>
    <s v="USD"/>
    <n v="1408154663"/>
    <n v="1405130663"/>
    <b v="0"/>
    <x v="80"/>
    <b v="0"/>
    <s v="games/video games"/>
    <n v="1"/>
    <n v="21.25"/>
    <x v="6"/>
    <x v="17"/>
    <x v="2130"/>
    <d v="2014-08-16T02:04:23"/>
  </r>
  <r>
    <x v="2131"/>
    <x v="2131"/>
    <x v="2129"/>
    <n v="500"/>
    <n v="25"/>
    <x v="2"/>
    <s v="US"/>
    <s v="USD"/>
    <n v="1436677091"/>
    <n v="1434085091"/>
    <b v="0"/>
    <x v="83"/>
    <b v="0"/>
    <s v="games/video games"/>
    <n v="5"/>
    <n v="8.33"/>
    <x v="6"/>
    <x v="17"/>
    <x v="2131"/>
    <d v="2015-07-12T04:58:11"/>
  </r>
  <r>
    <x v="2132"/>
    <x v="2132"/>
    <x v="2130"/>
    <n v="100000"/>
    <n v="2112.9899999999998"/>
    <x v="2"/>
    <s v="US"/>
    <s v="USD"/>
    <n v="1391427692"/>
    <n v="1388835692"/>
    <b v="0"/>
    <x v="221"/>
    <b v="0"/>
    <s v="games/video games"/>
    <n v="3"/>
    <n v="21.34"/>
    <x v="6"/>
    <x v="17"/>
    <x v="2132"/>
    <d v="2014-02-03T11:41:32"/>
  </r>
  <r>
    <x v="2133"/>
    <x v="2133"/>
    <x v="2131"/>
    <n v="1000"/>
    <n v="16"/>
    <x v="2"/>
    <s v="US"/>
    <s v="USD"/>
    <n v="1303628340"/>
    <n v="1300328399"/>
    <b v="0"/>
    <x v="83"/>
    <b v="0"/>
    <s v="games/video games"/>
    <n v="2"/>
    <n v="5.33"/>
    <x v="6"/>
    <x v="17"/>
    <x v="2133"/>
    <d v="2011-04-24T06:59:00"/>
  </r>
  <r>
    <x v="2134"/>
    <x v="2134"/>
    <x v="2132"/>
    <n v="6000"/>
    <n v="104"/>
    <x v="2"/>
    <s v="US"/>
    <s v="USD"/>
    <n v="1367097391"/>
    <n v="1364505391"/>
    <b v="0"/>
    <x v="83"/>
    <b v="0"/>
    <s v="games/video games"/>
    <n v="2"/>
    <n v="34.67"/>
    <x v="6"/>
    <x v="17"/>
    <x v="2134"/>
    <d v="2013-04-27T21:16:31"/>
  </r>
  <r>
    <x v="2135"/>
    <x v="2135"/>
    <x v="2133"/>
    <n v="5000"/>
    <n v="478"/>
    <x v="2"/>
    <s v="US"/>
    <s v="USD"/>
    <n v="1349392033"/>
    <n v="1346800033"/>
    <b v="0"/>
    <x v="19"/>
    <b v="0"/>
    <s v="games/video games"/>
    <n v="10"/>
    <n v="21.73"/>
    <x v="6"/>
    <x v="17"/>
    <x v="2135"/>
    <d v="2012-10-04T23:07:13"/>
  </r>
  <r>
    <x v="2136"/>
    <x v="2136"/>
    <x v="2134"/>
    <n v="80000"/>
    <n v="47.69"/>
    <x v="2"/>
    <s v="US"/>
    <s v="USD"/>
    <n v="1382184786"/>
    <n v="1379592786"/>
    <b v="0"/>
    <x v="80"/>
    <b v="0"/>
    <s v="games/video games"/>
    <n v="1"/>
    <n v="11.92"/>
    <x v="6"/>
    <x v="17"/>
    <x v="2136"/>
    <d v="2013-10-19T12:13:06"/>
  </r>
  <r>
    <x v="2137"/>
    <x v="2137"/>
    <x v="2135"/>
    <n v="50000"/>
    <n v="14203"/>
    <x v="2"/>
    <s v="CA"/>
    <s v="CAD"/>
    <n v="1417804229"/>
    <n v="1415212229"/>
    <b v="0"/>
    <x v="408"/>
    <b v="0"/>
    <s v="games/video games"/>
    <n v="29"/>
    <n v="26.6"/>
    <x v="6"/>
    <x v="17"/>
    <x v="2137"/>
    <d v="2014-12-05T18:30:29"/>
  </r>
  <r>
    <x v="2138"/>
    <x v="2138"/>
    <x v="2136"/>
    <n v="1000"/>
    <n v="128"/>
    <x v="2"/>
    <s v="GB"/>
    <s v="GBP"/>
    <n v="1383959939"/>
    <n v="1381364339"/>
    <b v="0"/>
    <x v="8"/>
    <b v="0"/>
    <s v="games/video games"/>
    <n v="13"/>
    <n v="10.67"/>
    <x v="6"/>
    <x v="17"/>
    <x v="2138"/>
    <d v="2013-11-09T01:18:59"/>
  </r>
  <r>
    <x v="2139"/>
    <x v="2139"/>
    <x v="2137"/>
    <n v="30000"/>
    <n v="1626"/>
    <x v="2"/>
    <s v="US"/>
    <s v="USD"/>
    <n v="1478196008"/>
    <n v="1475604008"/>
    <b v="0"/>
    <x v="66"/>
    <b v="0"/>
    <s v="games/video games"/>
    <n v="6"/>
    <n v="29.04"/>
    <x v="6"/>
    <x v="17"/>
    <x v="2139"/>
    <d v="2016-11-03T18:00:08"/>
  </r>
  <r>
    <x v="2140"/>
    <x v="2140"/>
    <x v="2138"/>
    <n v="500000"/>
    <n v="560"/>
    <x v="2"/>
    <s v="US"/>
    <s v="USD"/>
    <n v="1357934424"/>
    <n v="1355342424"/>
    <b v="0"/>
    <x v="202"/>
    <b v="0"/>
    <s v="games/video games"/>
    <n v="1"/>
    <n v="50.91"/>
    <x v="6"/>
    <x v="17"/>
    <x v="2140"/>
    <d v="2013-01-11T20:00:24"/>
  </r>
  <r>
    <x v="2141"/>
    <x v="2141"/>
    <x v="2139"/>
    <n v="15000"/>
    <n v="0"/>
    <x v="2"/>
    <s v="US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x v="2142"/>
    <x v="2142"/>
    <x v="2140"/>
    <n v="10500"/>
    <n v="601"/>
    <x v="2"/>
    <s v="DE"/>
    <s v="EUR"/>
    <n v="1451494210"/>
    <n v="1449075010"/>
    <b v="0"/>
    <x v="8"/>
    <b v="0"/>
    <s v="games/video games"/>
    <n v="6"/>
    <n v="50.08"/>
    <x v="6"/>
    <x v="17"/>
    <x v="2142"/>
    <d v="2015-12-30T16:50:10"/>
  </r>
  <r>
    <x v="2143"/>
    <x v="2143"/>
    <x v="2141"/>
    <n v="2000"/>
    <n v="225"/>
    <x v="2"/>
    <s v="US"/>
    <s v="USD"/>
    <n v="1279738800"/>
    <n v="1275599812"/>
    <b v="0"/>
    <x v="81"/>
    <b v="0"/>
    <s v="games/video games"/>
    <n v="12"/>
    <n v="45"/>
    <x v="6"/>
    <x v="17"/>
    <x v="2143"/>
    <d v="2010-07-21T19:00:00"/>
  </r>
  <r>
    <x v="2144"/>
    <x v="2144"/>
    <x v="2142"/>
    <n v="35500"/>
    <n v="607"/>
    <x v="2"/>
    <s v="US"/>
    <s v="USD"/>
    <n v="1379164040"/>
    <n v="1376399240"/>
    <b v="0"/>
    <x v="54"/>
    <b v="0"/>
    <s v="games/video games"/>
    <n v="2"/>
    <n v="25.29"/>
    <x v="6"/>
    <x v="17"/>
    <x v="2144"/>
    <d v="2013-09-14T13:07:20"/>
  </r>
  <r>
    <x v="2145"/>
    <x v="2145"/>
    <x v="2143"/>
    <n v="15000"/>
    <n v="4565"/>
    <x v="2"/>
    <s v="US"/>
    <s v="USD"/>
    <n v="1385534514"/>
    <n v="1382938914"/>
    <b v="0"/>
    <x v="30"/>
    <b v="0"/>
    <s v="games/video games"/>
    <n v="31"/>
    <n v="51.29"/>
    <x v="6"/>
    <x v="17"/>
    <x v="2145"/>
    <d v="2013-11-27T06:41:54"/>
  </r>
  <r>
    <x v="2146"/>
    <x v="2146"/>
    <x v="2144"/>
    <n v="5000"/>
    <n v="1"/>
    <x v="2"/>
    <s v="US"/>
    <s v="USD"/>
    <n v="1455207510"/>
    <n v="1453997910"/>
    <b v="0"/>
    <x v="29"/>
    <b v="0"/>
    <s v="games/video games"/>
    <n v="1"/>
    <n v="1"/>
    <x v="6"/>
    <x v="17"/>
    <x v="2146"/>
    <d v="2016-02-11T16:18:30"/>
  </r>
  <r>
    <x v="2147"/>
    <x v="2147"/>
    <x v="2145"/>
    <n v="390000"/>
    <n v="2716"/>
    <x v="2"/>
    <s v="US"/>
    <s v="USD"/>
    <n v="1416125148"/>
    <n v="1413356748"/>
    <b v="0"/>
    <x v="165"/>
    <b v="0"/>
    <s v="games/video games"/>
    <n v="1"/>
    <n v="49.38"/>
    <x v="6"/>
    <x v="17"/>
    <x v="2147"/>
    <d v="2014-11-16T08:05:48"/>
  </r>
  <r>
    <x v="2148"/>
    <x v="2148"/>
    <x v="2146"/>
    <n v="100"/>
    <n v="2"/>
    <x v="2"/>
    <s v="GB"/>
    <s v="GBP"/>
    <n v="1427992582"/>
    <n v="1425404182"/>
    <b v="0"/>
    <x v="84"/>
    <b v="0"/>
    <s v="games/video games"/>
    <n v="2"/>
    <n v="1"/>
    <x v="6"/>
    <x v="17"/>
    <x v="2148"/>
    <d v="2015-04-02T16:36:22"/>
  </r>
  <r>
    <x v="2149"/>
    <x v="2149"/>
    <x v="2147"/>
    <n v="2000"/>
    <n v="0"/>
    <x v="2"/>
    <s v="US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x v="2150"/>
    <x v="2150"/>
    <x v="2148"/>
    <n v="50000"/>
    <n v="405"/>
    <x v="2"/>
    <s v="NO"/>
    <s v="NOK"/>
    <n v="1468392599"/>
    <n v="1465800599"/>
    <b v="0"/>
    <x v="80"/>
    <b v="0"/>
    <s v="games/video games"/>
    <n v="1"/>
    <n v="101.25"/>
    <x v="6"/>
    <x v="17"/>
    <x v="2150"/>
    <d v="2016-07-13T06:49:59"/>
  </r>
  <r>
    <x v="2151"/>
    <x v="2151"/>
    <x v="2149"/>
    <n v="45000"/>
    <n v="118"/>
    <x v="2"/>
    <s v="US"/>
    <s v="USD"/>
    <n v="1467231614"/>
    <n v="1464639614"/>
    <b v="0"/>
    <x v="79"/>
    <b v="0"/>
    <s v="games/video games"/>
    <n v="1"/>
    <n v="19.670000000000002"/>
    <x v="6"/>
    <x v="17"/>
    <x v="2151"/>
    <d v="2016-06-29T20:20:14"/>
  </r>
  <r>
    <x v="2152"/>
    <x v="2152"/>
    <x v="2150"/>
    <n v="30000"/>
    <n v="50"/>
    <x v="2"/>
    <s v="US"/>
    <s v="USD"/>
    <n v="1394909909"/>
    <n v="1392321509"/>
    <b v="0"/>
    <x v="80"/>
    <b v="0"/>
    <s v="games/video games"/>
    <n v="1"/>
    <n v="12.5"/>
    <x v="6"/>
    <x v="17"/>
    <x v="2152"/>
    <d v="2014-03-15T18:58:29"/>
  </r>
  <r>
    <x v="2153"/>
    <x v="2153"/>
    <x v="2151"/>
    <n v="372625"/>
    <n v="34"/>
    <x v="2"/>
    <s v="US"/>
    <s v="USD"/>
    <n v="1420876740"/>
    <n v="1417470718"/>
    <b v="0"/>
    <x v="80"/>
    <b v="0"/>
    <s v="games/video games"/>
    <n v="1"/>
    <n v="8.5"/>
    <x v="6"/>
    <x v="17"/>
    <x v="2153"/>
    <d v="2015-01-10T07:59:00"/>
  </r>
  <r>
    <x v="2154"/>
    <x v="2154"/>
    <x v="2152"/>
    <n v="250"/>
    <n v="2"/>
    <x v="2"/>
    <s v="US"/>
    <s v="USD"/>
    <n v="1390921827"/>
    <n v="1389193827"/>
    <b v="0"/>
    <x v="84"/>
    <b v="0"/>
    <s v="games/video games"/>
    <n v="1"/>
    <n v="1"/>
    <x v="6"/>
    <x v="17"/>
    <x v="2154"/>
    <d v="2014-01-28T15:10:27"/>
  </r>
  <r>
    <x v="2155"/>
    <x v="2155"/>
    <x v="2153"/>
    <n v="5000"/>
    <n v="115"/>
    <x v="2"/>
    <s v="GB"/>
    <s v="GBP"/>
    <n v="1459443385"/>
    <n v="1456854985"/>
    <b v="0"/>
    <x v="81"/>
    <b v="0"/>
    <s v="games/video games"/>
    <n v="3"/>
    <n v="23"/>
    <x v="6"/>
    <x v="17"/>
    <x v="2155"/>
    <d v="2016-03-31T16:56:25"/>
  </r>
  <r>
    <x v="2156"/>
    <x v="2156"/>
    <x v="2154"/>
    <n v="56000"/>
    <n v="1493"/>
    <x v="2"/>
    <s v="US"/>
    <s v="USD"/>
    <n v="1379363406"/>
    <n v="1375475406"/>
    <b v="0"/>
    <x v="183"/>
    <b v="0"/>
    <s v="games/video games"/>
    <n v="3"/>
    <n v="17.989999999999998"/>
    <x v="6"/>
    <x v="17"/>
    <x v="2156"/>
    <d v="2013-09-16T20:30:06"/>
  </r>
  <r>
    <x v="2157"/>
    <x v="2157"/>
    <x v="2155"/>
    <n v="75000"/>
    <n v="21144"/>
    <x v="2"/>
    <s v="US"/>
    <s v="USD"/>
    <n v="1482479940"/>
    <n v="1479684783"/>
    <b v="0"/>
    <x v="7"/>
    <b v="0"/>
    <s v="games/video games"/>
    <n v="29"/>
    <n v="370.95"/>
    <x v="6"/>
    <x v="17"/>
    <x v="2157"/>
    <d v="2016-12-23T07:59:00"/>
  </r>
  <r>
    <x v="2158"/>
    <x v="2158"/>
    <x v="2156"/>
    <n v="300000"/>
    <n v="19770.11"/>
    <x v="2"/>
    <s v="US"/>
    <s v="USD"/>
    <n v="1360009774"/>
    <n v="1356121774"/>
    <b v="0"/>
    <x v="409"/>
    <b v="0"/>
    <s v="games/video games"/>
    <n v="7"/>
    <n v="63.57"/>
    <x v="6"/>
    <x v="17"/>
    <x v="2158"/>
    <d v="2013-02-04T20:29:34"/>
  </r>
  <r>
    <x v="2159"/>
    <x v="2159"/>
    <x v="2157"/>
    <n v="3600"/>
    <n v="26"/>
    <x v="2"/>
    <s v="US"/>
    <s v="USD"/>
    <n v="1310837574"/>
    <n v="1308245574"/>
    <b v="0"/>
    <x v="84"/>
    <b v="0"/>
    <s v="games/video games"/>
    <n v="1"/>
    <n v="13"/>
    <x v="6"/>
    <x v="17"/>
    <x v="2159"/>
    <d v="2011-07-16T17:32:54"/>
  </r>
  <r>
    <x v="2160"/>
    <x v="2160"/>
    <x v="2158"/>
    <n v="10000"/>
    <n v="85"/>
    <x v="2"/>
    <s v="US"/>
    <s v="USD"/>
    <n v="1337447105"/>
    <n v="1334855105"/>
    <b v="0"/>
    <x v="38"/>
    <b v="0"/>
    <s v="games/video games"/>
    <n v="1"/>
    <n v="5.31"/>
    <x v="6"/>
    <x v="17"/>
    <x v="2160"/>
    <d v="2012-05-19T17:05:05"/>
  </r>
  <r>
    <x v="2161"/>
    <x v="2161"/>
    <x v="2159"/>
    <n v="400"/>
    <n v="463"/>
    <x v="0"/>
    <s v="US"/>
    <s v="USD"/>
    <n v="1443040059"/>
    <n v="1440448059"/>
    <b v="0"/>
    <x v="62"/>
    <b v="1"/>
    <s v="music/rock"/>
    <n v="116"/>
    <n v="35.619999999999997"/>
    <x v="4"/>
    <x v="11"/>
    <x v="2161"/>
    <d v="2015-09-23T20:27:39"/>
  </r>
  <r>
    <x v="2162"/>
    <x v="2162"/>
    <x v="2160"/>
    <n v="4500"/>
    <n v="5052"/>
    <x v="0"/>
    <s v="US"/>
    <s v="USD"/>
    <n v="1406226191"/>
    <n v="1403547791"/>
    <b v="0"/>
    <x v="6"/>
    <b v="1"/>
    <s v="music/rock"/>
    <n v="113"/>
    <n v="87.1"/>
    <x v="4"/>
    <x v="11"/>
    <x v="2162"/>
    <d v="2014-07-24T18:23:11"/>
  </r>
  <r>
    <x v="2163"/>
    <x v="2163"/>
    <x v="2161"/>
    <n v="2500"/>
    <n v="3305"/>
    <x v="0"/>
    <s v="US"/>
    <s v="USD"/>
    <n v="1433735400"/>
    <n v="1429306520"/>
    <b v="0"/>
    <x v="34"/>
    <b v="1"/>
    <s v="music/rock"/>
    <n v="133"/>
    <n v="75.11"/>
    <x v="4"/>
    <x v="11"/>
    <x v="2163"/>
    <d v="2015-06-08T03:50:00"/>
  </r>
  <r>
    <x v="2164"/>
    <x v="2164"/>
    <x v="2162"/>
    <n v="5500"/>
    <n v="5645"/>
    <x v="0"/>
    <s v="US"/>
    <s v="USD"/>
    <n v="1466827140"/>
    <n v="1464196414"/>
    <b v="0"/>
    <x v="183"/>
    <b v="1"/>
    <s v="music/rock"/>
    <n v="103"/>
    <n v="68.010000000000005"/>
    <x v="4"/>
    <x v="11"/>
    <x v="2164"/>
    <d v="2016-06-25T03:59:00"/>
  </r>
  <r>
    <x v="2165"/>
    <x v="2165"/>
    <x v="2163"/>
    <n v="2500"/>
    <n v="3466"/>
    <x v="0"/>
    <s v="FR"/>
    <s v="EUR"/>
    <n v="1460127635"/>
    <n v="1457539235"/>
    <b v="0"/>
    <x v="27"/>
    <b v="1"/>
    <s v="music/rock"/>
    <n v="139"/>
    <n v="29.62"/>
    <x v="4"/>
    <x v="11"/>
    <x v="2165"/>
    <d v="2016-04-08T15:00:35"/>
  </r>
  <r>
    <x v="2166"/>
    <x v="2166"/>
    <x v="2164"/>
    <n v="2000"/>
    <n v="2932"/>
    <x v="0"/>
    <s v="US"/>
    <s v="USD"/>
    <n v="1417813618"/>
    <n v="1413922018"/>
    <b v="0"/>
    <x v="58"/>
    <b v="1"/>
    <s v="music/rock"/>
    <n v="147"/>
    <n v="91.63"/>
    <x v="4"/>
    <x v="11"/>
    <x v="2166"/>
    <d v="2014-12-05T21:06:58"/>
  </r>
  <r>
    <x v="2167"/>
    <x v="2167"/>
    <x v="2165"/>
    <n v="150"/>
    <n v="180"/>
    <x v="0"/>
    <s v="US"/>
    <s v="USD"/>
    <n v="1347672937"/>
    <n v="1346463337"/>
    <b v="0"/>
    <x v="22"/>
    <b v="1"/>
    <s v="music/rock"/>
    <n v="120"/>
    <n v="22.5"/>
    <x v="4"/>
    <x v="11"/>
    <x v="2167"/>
    <d v="2012-09-15T01:35:37"/>
  </r>
  <r>
    <x v="2168"/>
    <x v="2168"/>
    <x v="2166"/>
    <n v="18000"/>
    <n v="21884.69"/>
    <x v="0"/>
    <s v="US"/>
    <s v="USD"/>
    <n v="1486702800"/>
    <n v="1484058261"/>
    <b v="0"/>
    <x v="158"/>
    <b v="1"/>
    <s v="music/rock"/>
    <n v="122"/>
    <n v="64.37"/>
    <x v="4"/>
    <x v="11"/>
    <x v="2168"/>
    <d v="2017-02-10T05:00:00"/>
  </r>
  <r>
    <x v="2169"/>
    <x v="2169"/>
    <x v="2167"/>
    <n v="153"/>
    <n v="153"/>
    <x v="0"/>
    <s v="US"/>
    <s v="USD"/>
    <n v="1488473351"/>
    <n v="1488214151"/>
    <b v="0"/>
    <x v="63"/>
    <b v="1"/>
    <s v="music/rock"/>
    <n v="100"/>
    <n v="21.86"/>
    <x v="4"/>
    <x v="11"/>
    <x v="2169"/>
    <d v="2017-03-02T16:49:11"/>
  </r>
  <r>
    <x v="2170"/>
    <x v="2170"/>
    <x v="2168"/>
    <n v="350"/>
    <n v="633"/>
    <x v="0"/>
    <s v="US"/>
    <s v="USD"/>
    <n v="1440266422"/>
    <n v="1436810422"/>
    <b v="0"/>
    <x v="10"/>
    <b v="1"/>
    <s v="music/rock"/>
    <n v="181"/>
    <n v="33.32"/>
    <x v="4"/>
    <x v="11"/>
    <x v="2170"/>
    <d v="2015-08-22T18:00:22"/>
  </r>
  <r>
    <x v="2171"/>
    <x v="2171"/>
    <x v="2169"/>
    <n v="4000"/>
    <n v="4243"/>
    <x v="0"/>
    <s v="US"/>
    <s v="USD"/>
    <n v="1434949200"/>
    <n v="1431903495"/>
    <b v="0"/>
    <x v="5"/>
    <b v="1"/>
    <s v="music/rock"/>
    <n v="107"/>
    <n v="90.28"/>
    <x v="4"/>
    <x v="11"/>
    <x v="2171"/>
    <d v="2015-06-22T05:00:00"/>
  </r>
  <r>
    <x v="2172"/>
    <x v="2172"/>
    <x v="2170"/>
    <n v="1000"/>
    <n v="1000"/>
    <x v="0"/>
    <s v="US"/>
    <s v="USD"/>
    <n v="1429365320"/>
    <n v="1426773320"/>
    <b v="0"/>
    <x v="62"/>
    <b v="1"/>
    <s v="music/rock"/>
    <n v="100"/>
    <n v="76.92"/>
    <x v="4"/>
    <x v="11"/>
    <x v="2172"/>
    <d v="2015-04-18T13:55:20"/>
  </r>
  <r>
    <x v="2173"/>
    <x v="2173"/>
    <x v="2171"/>
    <n v="4200"/>
    <n v="5331"/>
    <x v="0"/>
    <s v="US"/>
    <s v="USD"/>
    <n v="1378785540"/>
    <n v="1376066243"/>
    <b v="0"/>
    <x v="240"/>
    <b v="1"/>
    <s v="music/rock"/>
    <n v="127"/>
    <n v="59.23"/>
    <x v="4"/>
    <x v="11"/>
    <x v="2173"/>
    <d v="2013-09-10T03:59:00"/>
  </r>
  <r>
    <x v="2174"/>
    <x v="2174"/>
    <x v="2172"/>
    <n v="4000"/>
    <n v="4119"/>
    <x v="0"/>
    <s v="GB"/>
    <s v="GBP"/>
    <n v="1462453307"/>
    <n v="1459861307"/>
    <b v="0"/>
    <x v="287"/>
    <b v="1"/>
    <s v="music/rock"/>
    <n v="103"/>
    <n v="65.38"/>
    <x v="4"/>
    <x v="11"/>
    <x v="2174"/>
    <d v="2016-05-05T13:01:47"/>
  </r>
  <r>
    <x v="2175"/>
    <x v="2175"/>
    <x v="2173"/>
    <n v="700"/>
    <n v="1750"/>
    <x v="0"/>
    <s v="US"/>
    <s v="USD"/>
    <n v="1469059986"/>
    <n v="1468455186"/>
    <b v="0"/>
    <x v="55"/>
    <b v="1"/>
    <s v="music/rock"/>
    <n v="250"/>
    <n v="67.31"/>
    <x v="4"/>
    <x v="11"/>
    <x v="2175"/>
    <d v="2016-07-21T00:13:06"/>
  </r>
  <r>
    <x v="2176"/>
    <x v="2176"/>
    <x v="2174"/>
    <n v="5000"/>
    <n v="6301"/>
    <x v="0"/>
    <s v="US"/>
    <s v="USD"/>
    <n v="1430579509"/>
    <n v="1427987509"/>
    <b v="0"/>
    <x v="26"/>
    <b v="1"/>
    <s v="music/rock"/>
    <n v="127"/>
    <n v="88.75"/>
    <x v="4"/>
    <x v="11"/>
    <x v="2176"/>
    <d v="2015-05-02T15:11:49"/>
  </r>
  <r>
    <x v="2177"/>
    <x v="2177"/>
    <x v="2175"/>
    <n v="2500"/>
    <n v="2503"/>
    <x v="0"/>
    <s v="US"/>
    <s v="USD"/>
    <n v="1465192867"/>
    <n v="1463032867"/>
    <b v="0"/>
    <x v="44"/>
    <b v="1"/>
    <s v="music/rock"/>
    <n v="101"/>
    <n v="65.87"/>
    <x v="4"/>
    <x v="11"/>
    <x v="2177"/>
    <d v="2016-06-06T06:01:07"/>
  </r>
  <r>
    <x v="2178"/>
    <x v="2178"/>
    <x v="2176"/>
    <n v="25000"/>
    <n v="34660"/>
    <x v="0"/>
    <s v="US"/>
    <s v="USD"/>
    <n v="1484752597"/>
    <n v="1482160597"/>
    <b v="0"/>
    <x v="410"/>
    <b v="1"/>
    <s v="music/rock"/>
    <n v="139"/>
    <n v="40.35"/>
    <x v="4"/>
    <x v="11"/>
    <x v="2178"/>
    <d v="2017-01-18T15:16:37"/>
  </r>
  <r>
    <x v="2179"/>
    <x v="2179"/>
    <x v="2177"/>
    <n v="1000"/>
    <n v="1614"/>
    <x v="0"/>
    <s v="US"/>
    <s v="USD"/>
    <n v="1428725192"/>
    <n v="1426133192"/>
    <b v="0"/>
    <x v="64"/>
    <b v="1"/>
    <s v="music/rock"/>
    <n v="162"/>
    <n v="76.86"/>
    <x v="4"/>
    <x v="11"/>
    <x v="2179"/>
    <d v="2015-04-11T04:06:32"/>
  </r>
  <r>
    <x v="2180"/>
    <x v="2180"/>
    <x v="2178"/>
    <n v="5000"/>
    <n v="5359.21"/>
    <x v="0"/>
    <s v="US"/>
    <s v="USD"/>
    <n v="1447434268"/>
    <n v="1443801868"/>
    <b v="0"/>
    <x v="76"/>
    <b v="1"/>
    <s v="music/rock"/>
    <n v="108"/>
    <n v="68.709999999999994"/>
    <x v="4"/>
    <x v="11"/>
    <x v="2180"/>
    <d v="2015-11-13T17:04:28"/>
  </r>
  <r>
    <x v="2181"/>
    <x v="2181"/>
    <x v="2179"/>
    <n v="2000"/>
    <n v="3062"/>
    <x v="0"/>
    <s v="US"/>
    <s v="USD"/>
    <n v="1487635653"/>
    <n v="1486426053"/>
    <b v="0"/>
    <x v="28"/>
    <b v="1"/>
    <s v="games/tabletop games"/>
    <n v="154"/>
    <n v="57.77"/>
    <x v="6"/>
    <x v="32"/>
    <x v="2181"/>
    <d v="2017-02-21T00:07:33"/>
  </r>
  <r>
    <x v="2182"/>
    <x v="2182"/>
    <x v="2180"/>
    <n v="3000"/>
    <n v="15725"/>
    <x v="0"/>
    <s v="CA"/>
    <s v="CAD"/>
    <n v="1412285825"/>
    <n v="1409261825"/>
    <b v="0"/>
    <x v="289"/>
    <b v="1"/>
    <s v="games/tabletop games"/>
    <n v="525"/>
    <n v="44.17"/>
    <x v="6"/>
    <x v="32"/>
    <x v="2182"/>
    <d v="2014-10-02T21:37:05"/>
  </r>
  <r>
    <x v="2183"/>
    <x v="2183"/>
    <x v="2181"/>
    <n v="1800"/>
    <n v="8807"/>
    <x v="0"/>
    <s v="US"/>
    <s v="USD"/>
    <n v="1486616400"/>
    <n v="1484037977"/>
    <b v="0"/>
    <x v="411"/>
    <b v="1"/>
    <s v="games/tabletop games"/>
    <n v="490"/>
    <n v="31.57"/>
    <x v="6"/>
    <x v="32"/>
    <x v="2183"/>
    <d v="2017-02-09T05:00:00"/>
  </r>
  <r>
    <x v="2184"/>
    <x v="2184"/>
    <x v="2182"/>
    <n v="10000"/>
    <n v="28474"/>
    <x v="0"/>
    <s v="US"/>
    <s v="USD"/>
    <n v="1453737600"/>
    <n v="1452530041"/>
    <b v="1"/>
    <x v="161"/>
    <b v="1"/>
    <s v="games/tabletop games"/>
    <n v="285"/>
    <n v="107.05"/>
    <x v="6"/>
    <x v="32"/>
    <x v="2184"/>
    <d v="2016-01-25T16:00:00"/>
  </r>
  <r>
    <x v="2185"/>
    <x v="2185"/>
    <x v="2183"/>
    <n v="5000"/>
    <n v="92848.5"/>
    <x v="0"/>
    <s v="GB"/>
    <s v="GBP"/>
    <n v="1364286239"/>
    <n v="1360830239"/>
    <b v="0"/>
    <x v="412"/>
    <b v="1"/>
    <s v="games/tabletop games"/>
    <n v="1857"/>
    <n v="149.03"/>
    <x v="6"/>
    <x v="32"/>
    <x v="2185"/>
    <d v="2013-03-26T08:23:59"/>
  </r>
  <r>
    <x v="2186"/>
    <x v="2186"/>
    <x v="2184"/>
    <n v="20000"/>
    <n v="21935"/>
    <x v="0"/>
    <s v="US"/>
    <s v="USD"/>
    <n v="1473213600"/>
    <n v="1470062743"/>
    <b v="0"/>
    <x v="413"/>
    <b v="1"/>
    <s v="games/tabletop games"/>
    <n v="110"/>
    <n v="55.96"/>
    <x v="6"/>
    <x v="32"/>
    <x v="2186"/>
    <d v="2016-09-07T02:00:00"/>
  </r>
  <r>
    <x v="2187"/>
    <x v="2187"/>
    <x v="2185"/>
    <n v="20000"/>
    <n v="202928.5"/>
    <x v="0"/>
    <s v="US"/>
    <s v="USD"/>
    <n v="1428033540"/>
    <n v="1425531666"/>
    <b v="1"/>
    <x v="414"/>
    <b v="1"/>
    <s v="games/tabletop games"/>
    <n v="1015"/>
    <n v="56.97"/>
    <x v="6"/>
    <x v="32"/>
    <x v="2187"/>
    <d v="2015-04-03T03:59:00"/>
  </r>
  <r>
    <x v="2188"/>
    <x v="2188"/>
    <x v="2186"/>
    <n v="5494"/>
    <n v="22645"/>
    <x v="0"/>
    <s v="AU"/>
    <s v="AUD"/>
    <n v="1477414800"/>
    <n v="1474380241"/>
    <b v="0"/>
    <x v="415"/>
    <b v="1"/>
    <s v="games/tabletop games"/>
    <n v="413"/>
    <n v="44.06"/>
    <x v="6"/>
    <x v="32"/>
    <x v="2188"/>
    <d v="2016-10-25T17:00:00"/>
  </r>
  <r>
    <x v="2189"/>
    <x v="2189"/>
    <x v="2187"/>
    <n v="1200"/>
    <n v="6039"/>
    <x v="0"/>
    <s v="GB"/>
    <s v="GBP"/>
    <n v="1461276000"/>
    <n v="1460055300"/>
    <b v="0"/>
    <x v="106"/>
    <b v="1"/>
    <s v="games/tabletop games"/>
    <n v="504"/>
    <n v="68.63"/>
    <x v="6"/>
    <x v="32"/>
    <x v="2189"/>
    <d v="2016-04-21T22:00:00"/>
  </r>
  <r>
    <x v="2190"/>
    <x v="2190"/>
    <x v="2188"/>
    <n v="19000"/>
    <n v="35076"/>
    <x v="0"/>
    <s v="US"/>
    <s v="USD"/>
    <n v="1458716340"/>
    <n v="1455721204"/>
    <b v="0"/>
    <x v="416"/>
    <b v="1"/>
    <s v="games/tabletop games"/>
    <n v="185"/>
    <n v="65.319999999999993"/>
    <x v="6"/>
    <x v="32"/>
    <x v="2190"/>
    <d v="2016-03-23T06:59:00"/>
  </r>
  <r>
    <x v="2191"/>
    <x v="2191"/>
    <x v="2189"/>
    <n v="750"/>
    <n v="898"/>
    <x v="0"/>
    <s v="GB"/>
    <s v="GBP"/>
    <n v="1487102427"/>
    <n v="1486065627"/>
    <b v="0"/>
    <x v="20"/>
    <b v="1"/>
    <s v="games/tabletop games"/>
    <n v="120"/>
    <n v="35.92"/>
    <x v="6"/>
    <x v="32"/>
    <x v="2191"/>
    <d v="2017-02-14T20:00:27"/>
  </r>
  <r>
    <x v="2192"/>
    <x v="2192"/>
    <x v="2190"/>
    <n v="12000"/>
    <n v="129748.82"/>
    <x v="0"/>
    <s v="GB"/>
    <s v="GBP"/>
    <n v="1481842800"/>
    <n v="1479414344"/>
    <b v="0"/>
    <x v="417"/>
    <b v="1"/>
    <s v="games/tabletop games"/>
    <n v="1082"/>
    <n v="40.07"/>
    <x v="6"/>
    <x v="32"/>
    <x v="2192"/>
    <d v="2016-12-15T23:00:00"/>
  </r>
  <r>
    <x v="2193"/>
    <x v="2193"/>
    <x v="2191"/>
    <n v="15000"/>
    <n v="67856"/>
    <x v="0"/>
    <s v="US"/>
    <s v="USD"/>
    <n v="1479704340"/>
    <n v="1477043072"/>
    <b v="0"/>
    <x v="418"/>
    <b v="1"/>
    <s v="games/tabletop games"/>
    <n v="453"/>
    <n v="75.650000000000006"/>
    <x v="6"/>
    <x v="32"/>
    <x v="2193"/>
    <d v="2016-11-21T04:59:00"/>
  </r>
  <r>
    <x v="2194"/>
    <x v="2194"/>
    <x v="2192"/>
    <n v="10000"/>
    <n v="53737"/>
    <x v="0"/>
    <s v="US"/>
    <s v="USD"/>
    <n v="1459012290"/>
    <n v="1456423890"/>
    <b v="0"/>
    <x v="419"/>
    <b v="1"/>
    <s v="games/tabletop games"/>
    <n v="538"/>
    <n v="61.2"/>
    <x v="6"/>
    <x v="32"/>
    <x v="2194"/>
    <d v="2016-03-26T17:11:30"/>
  </r>
  <r>
    <x v="2195"/>
    <x v="2195"/>
    <x v="2193"/>
    <n v="4600"/>
    <n v="5535"/>
    <x v="0"/>
    <s v="US"/>
    <s v="USD"/>
    <n v="1439317900"/>
    <n v="1436725900"/>
    <b v="0"/>
    <x v="248"/>
    <b v="1"/>
    <s v="games/tabletop games"/>
    <n v="121"/>
    <n v="48.13"/>
    <x v="6"/>
    <x v="32"/>
    <x v="2195"/>
    <d v="2015-08-11T18:31:40"/>
  </r>
  <r>
    <x v="2196"/>
    <x v="2196"/>
    <x v="2194"/>
    <n v="14000"/>
    <n v="15937"/>
    <x v="0"/>
    <s v="US"/>
    <s v="USD"/>
    <n v="1480662000"/>
    <n v="1478000502"/>
    <b v="0"/>
    <x v="302"/>
    <b v="1"/>
    <s v="games/tabletop games"/>
    <n v="114"/>
    <n v="68.11"/>
    <x v="6"/>
    <x v="32"/>
    <x v="2196"/>
    <d v="2016-12-02T07:00:00"/>
  </r>
  <r>
    <x v="2197"/>
    <x v="2197"/>
    <x v="2195"/>
    <n v="30000"/>
    <n v="285309.33"/>
    <x v="0"/>
    <s v="US"/>
    <s v="USD"/>
    <n v="1425132059"/>
    <n v="1422540059"/>
    <b v="0"/>
    <x v="420"/>
    <b v="1"/>
    <s v="games/tabletop games"/>
    <n v="952"/>
    <n v="65.89"/>
    <x v="6"/>
    <x v="32"/>
    <x v="2197"/>
    <d v="2015-02-28T14:00:59"/>
  </r>
  <r>
    <x v="2198"/>
    <x v="2198"/>
    <x v="2196"/>
    <n v="40000"/>
    <n v="53157"/>
    <x v="0"/>
    <s v="US"/>
    <s v="USD"/>
    <n v="1447507200"/>
    <n v="1444911600"/>
    <b v="0"/>
    <x v="421"/>
    <b v="1"/>
    <s v="games/tabletop games"/>
    <n v="133"/>
    <n v="81.650000000000006"/>
    <x v="6"/>
    <x v="32"/>
    <x v="2198"/>
    <d v="2015-11-14T13:20:00"/>
  </r>
  <r>
    <x v="2199"/>
    <x v="2199"/>
    <x v="2197"/>
    <n v="9000"/>
    <n v="13228"/>
    <x v="0"/>
    <s v="IE"/>
    <s v="EUR"/>
    <n v="1444903198"/>
    <n v="1442311198"/>
    <b v="1"/>
    <x v="140"/>
    <b v="1"/>
    <s v="games/tabletop games"/>
    <n v="147"/>
    <n v="52.7"/>
    <x v="6"/>
    <x v="32"/>
    <x v="2199"/>
    <d v="2015-10-15T09:59:58"/>
  </r>
  <r>
    <x v="2200"/>
    <x v="2200"/>
    <x v="2198"/>
    <n v="2000"/>
    <n v="10843"/>
    <x v="0"/>
    <s v="GB"/>
    <s v="GBP"/>
    <n v="1436151600"/>
    <n v="1433775668"/>
    <b v="0"/>
    <x v="40"/>
    <b v="1"/>
    <s v="games/tabletop games"/>
    <n v="543"/>
    <n v="41.23"/>
    <x v="6"/>
    <x v="32"/>
    <x v="2200"/>
    <d v="2015-07-06T03:00:00"/>
  </r>
  <r>
    <x v="2201"/>
    <x v="2201"/>
    <x v="2199"/>
    <n v="110"/>
    <n v="420.99"/>
    <x v="0"/>
    <s v="GB"/>
    <s v="GBP"/>
    <n v="1358367565"/>
    <n v="1357157965"/>
    <b v="0"/>
    <x v="33"/>
    <b v="1"/>
    <s v="music/electronic music"/>
    <n v="383"/>
    <n v="15.04"/>
    <x v="4"/>
    <x v="15"/>
    <x v="2201"/>
    <d v="2013-01-16T20:19:25"/>
  </r>
  <r>
    <x v="2202"/>
    <x v="2202"/>
    <x v="2200"/>
    <n v="4000"/>
    <n v="28167.25"/>
    <x v="0"/>
    <s v="US"/>
    <s v="USD"/>
    <n v="1351801368"/>
    <n v="1349209368"/>
    <b v="0"/>
    <x v="422"/>
    <b v="1"/>
    <s v="music/electronic music"/>
    <n v="705"/>
    <n v="39.07"/>
    <x v="4"/>
    <x v="15"/>
    <x v="2202"/>
    <d v="2012-11-01T20:22:48"/>
  </r>
  <r>
    <x v="2203"/>
    <x v="2203"/>
    <x v="2201"/>
    <n v="2000"/>
    <n v="2191"/>
    <x v="0"/>
    <s v="CA"/>
    <s v="CAD"/>
    <n v="1443127082"/>
    <n v="1440535082"/>
    <b v="0"/>
    <x v="133"/>
    <b v="1"/>
    <s v="music/electronic music"/>
    <n v="110"/>
    <n v="43.82"/>
    <x v="4"/>
    <x v="15"/>
    <x v="2203"/>
    <d v="2015-09-24T20:38:02"/>
  </r>
  <r>
    <x v="2204"/>
    <x v="2204"/>
    <x v="2202"/>
    <n v="1500"/>
    <n v="1993"/>
    <x v="0"/>
    <s v="US"/>
    <s v="USD"/>
    <n v="1362814119"/>
    <n v="1360222119"/>
    <b v="0"/>
    <x v="196"/>
    <b v="1"/>
    <s v="music/electronic music"/>
    <n v="133"/>
    <n v="27.3"/>
    <x v="4"/>
    <x v="15"/>
    <x v="2204"/>
    <d v="2013-03-09T07:28:39"/>
  </r>
  <r>
    <x v="2205"/>
    <x v="2205"/>
    <x v="2203"/>
    <n v="750"/>
    <n v="1140"/>
    <x v="0"/>
    <s v="US"/>
    <s v="USD"/>
    <n v="1338579789"/>
    <n v="1335987789"/>
    <b v="0"/>
    <x v="74"/>
    <b v="1"/>
    <s v="music/electronic music"/>
    <n v="152"/>
    <n v="42.22"/>
    <x v="4"/>
    <x v="15"/>
    <x v="2205"/>
    <d v="2012-06-01T19:43:09"/>
  </r>
  <r>
    <x v="2206"/>
    <x v="2206"/>
    <x v="2204"/>
    <n v="1100"/>
    <n v="1130"/>
    <x v="0"/>
    <s v="US"/>
    <s v="USD"/>
    <n v="1334556624"/>
    <n v="1333001424"/>
    <b v="0"/>
    <x v="69"/>
    <b v="1"/>
    <s v="music/electronic music"/>
    <n v="103"/>
    <n v="33.24"/>
    <x v="4"/>
    <x v="15"/>
    <x v="2206"/>
    <d v="2012-04-16T06:10:24"/>
  </r>
  <r>
    <x v="2207"/>
    <x v="2207"/>
    <x v="2205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x v="15"/>
    <x v="2207"/>
    <d v="2013-11-16T05:39:33"/>
  </r>
  <r>
    <x v="2208"/>
    <x v="2208"/>
    <x v="2206"/>
    <n v="1000"/>
    <n v="1016"/>
    <x v="0"/>
    <s v="US"/>
    <s v="USD"/>
    <n v="1333771200"/>
    <n v="1328649026"/>
    <b v="0"/>
    <x v="54"/>
    <b v="1"/>
    <s v="music/electronic music"/>
    <n v="102"/>
    <n v="42.33"/>
    <x v="4"/>
    <x v="15"/>
    <x v="2208"/>
    <d v="2012-04-07T04:00:00"/>
  </r>
  <r>
    <x v="2209"/>
    <x v="2209"/>
    <x v="2207"/>
    <n v="500"/>
    <n v="754"/>
    <x v="0"/>
    <s v="GB"/>
    <s v="GBP"/>
    <n v="1397516400"/>
    <n v="1396524644"/>
    <b v="0"/>
    <x v="41"/>
    <b v="1"/>
    <s v="music/electronic music"/>
    <n v="151"/>
    <n v="50.27"/>
    <x v="4"/>
    <x v="15"/>
    <x v="2209"/>
    <d v="2014-04-14T23:00:00"/>
  </r>
  <r>
    <x v="2210"/>
    <x v="2210"/>
    <x v="2208"/>
    <n v="4000"/>
    <n v="4457"/>
    <x v="0"/>
    <s v="US"/>
    <s v="USD"/>
    <n v="1334424960"/>
    <n v="1329442510"/>
    <b v="0"/>
    <x v="250"/>
    <b v="1"/>
    <s v="music/electronic music"/>
    <n v="112"/>
    <n v="61.9"/>
    <x v="4"/>
    <x v="15"/>
    <x v="2210"/>
    <d v="2012-04-14T17:36:00"/>
  </r>
  <r>
    <x v="2211"/>
    <x v="2211"/>
    <x v="2209"/>
    <n v="2500"/>
    <n v="4890"/>
    <x v="0"/>
    <s v="US"/>
    <s v="USD"/>
    <n v="1397113140"/>
    <n v="1395168625"/>
    <b v="0"/>
    <x v="148"/>
    <b v="1"/>
    <s v="music/electronic music"/>
    <n v="196"/>
    <n v="40.75"/>
    <x v="4"/>
    <x v="15"/>
    <x v="2211"/>
    <d v="2014-04-10T06:59:00"/>
  </r>
  <r>
    <x v="2212"/>
    <x v="2212"/>
    <x v="2210"/>
    <n v="6000"/>
    <n v="6863"/>
    <x v="0"/>
    <s v="US"/>
    <s v="USD"/>
    <n v="1383526800"/>
    <n v="1380650177"/>
    <b v="0"/>
    <x v="252"/>
    <b v="1"/>
    <s v="music/electronic music"/>
    <n v="115"/>
    <n v="55.8"/>
    <x v="4"/>
    <x v="15"/>
    <x v="2212"/>
    <d v="2013-11-04T01:00:00"/>
  </r>
  <r>
    <x v="2213"/>
    <x v="2213"/>
    <x v="2211"/>
    <n v="5"/>
    <n v="10"/>
    <x v="0"/>
    <s v="US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x v="2214"/>
    <x v="2214"/>
    <x v="2212"/>
    <n v="600"/>
    <n v="1755.01"/>
    <x v="0"/>
    <s v="US"/>
    <s v="USD"/>
    <n v="1391713248"/>
    <n v="1389121248"/>
    <b v="0"/>
    <x v="54"/>
    <b v="1"/>
    <s v="music/electronic music"/>
    <n v="293"/>
    <n v="73.13"/>
    <x v="4"/>
    <x v="15"/>
    <x v="2214"/>
    <d v="2014-02-06T19:00:48"/>
  </r>
  <r>
    <x v="2215"/>
    <x v="2215"/>
    <x v="2213"/>
    <n v="550"/>
    <n v="860"/>
    <x v="0"/>
    <s v="US"/>
    <s v="USD"/>
    <n v="1331621940"/>
    <n v="1329671572"/>
    <b v="0"/>
    <x v="51"/>
    <b v="1"/>
    <s v="music/electronic music"/>
    <n v="157"/>
    <n v="26.06"/>
    <x v="4"/>
    <x v="15"/>
    <x v="2215"/>
    <d v="2012-03-13T06:59:00"/>
  </r>
  <r>
    <x v="2216"/>
    <x v="2216"/>
    <x v="2214"/>
    <n v="300"/>
    <n v="317"/>
    <x v="0"/>
    <s v="US"/>
    <s v="USD"/>
    <n v="1437674545"/>
    <n v="1436464945"/>
    <b v="0"/>
    <x v="25"/>
    <b v="1"/>
    <s v="music/electronic music"/>
    <n v="106"/>
    <n v="22.64"/>
    <x v="4"/>
    <x v="15"/>
    <x v="2216"/>
    <d v="2015-07-23T18:02:25"/>
  </r>
  <r>
    <x v="2217"/>
    <x v="2217"/>
    <x v="2215"/>
    <n v="420"/>
    <n v="425"/>
    <x v="0"/>
    <s v="US"/>
    <s v="USD"/>
    <n v="1446451200"/>
    <n v="1445539113"/>
    <b v="0"/>
    <x v="82"/>
    <b v="1"/>
    <s v="music/electronic music"/>
    <n v="102"/>
    <n v="47.22"/>
    <x v="4"/>
    <x v="15"/>
    <x v="2217"/>
    <d v="2015-11-02T08:00:00"/>
  </r>
  <r>
    <x v="2218"/>
    <x v="2218"/>
    <x v="2216"/>
    <n v="2000"/>
    <n v="2456.66"/>
    <x v="0"/>
    <s v="US"/>
    <s v="USD"/>
    <n v="1346198400"/>
    <n v="1344281383"/>
    <b v="0"/>
    <x v="88"/>
    <b v="1"/>
    <s v="music/electronic music"/>
    <n v="123"/>
    <n v="32.32"/>
    <x v="4"/>
    <x v="15"/>
    <x v="2218"/>
    <d v="2012-08-29T00:00:00"/>
  </r>
  <r>
    <x v="2219"/>
    <x v="2219"/>
    <x v="2217"/>
    <n v="1000"/>
    <n v="1015"/>
    <x v="0"/>
    <s v="US"/>
    <s v="USD"/>
    <n v="1440004512"/>
    <n v="1437412512"/>
    <b v="0"/>
    <x v="10"/>
    <b v="1"/>
    <s v="music/electronic music"/>
    <n v="102"/>
    <n v="53.42"/>
    <x v="4"/>
    <x v="15"/>
    <x v="2219"/>
    <d v="2015-08-19T17:15:12"/>
  </r>
  <r>
    <x v="2220"/>
    <x v="2220"/>
    <x v="2218"/>
    <n v="3500"/>
    <n v="3540"/>
    <x v="0"/>
    <s v="US"/>
    <s v="USD"/>
    <n v="1374888436"/>
    <n v="1372296436"/>
    <b v="0"/>
    <x v="50"/>
    <b v="1"/>
    <s v="music/electronic music"/>
    <n v="102"/>
    <n v="51.3"/>
    <x v="4"/>
    <x v="15"/>
    <x v="2220"/>
    <d v="2013-07-27T01:27:16"/>
  </r>
  <r>
    <x v="2221"/>
    <x v="2221"/>
    <x v="2219"/>
    <n v="7500"/>
    <n v="8109"/>
    <x v="0"/>
    <s v="US"/>
    <s v="USD"/>
    <n v="1461369600"/>
    <n v="1458748809"/>
    <b v="0"/>
    <x v="423"/>
    <b v="1"/>
    <s v="games/tabletop games"/>
    <n v="109"/>
    <n v="37.200000000000003"/>
    <x v="6"/>
    <x v="32"/>
    <x v="2221"/>
    <d v="2016-04-23T00:00:00"/>
  </r>
  <r>
    <x v="2222"/>
    <x v="2222"/>
    <x v="2220"/>
    <n v="500"/>
    <n v="813"/>
    <x v="0"/>
    <s v="US"/>
    <s v="USD"/>
    <n v="1327776847"/>
    <n v="1325184847"/>
    <b v="0"/>
    <x v="209"/>
    <b v="1"/>
    <s v="games/tabletop games"/>
    <n v="163"/>
    <n v="27.1"/>
    <x v="6"/>
    <x v="32"/>
    <x v="2222"/>
    <d v="2012-01-28T18:54:07"/>
  </r>
  <r>
    <x v="2223"/>
    <x v="2223"/>
    <x v="2221"/>
    <n v="19500"/>
    <n v="20631"/>
    <x v="0"/>
    <s v="CA"/>
    <s v="CAD"/>
    <n v="1435418568"/>
    <n v="1432826568"/>
    <b v="0"/>
    <x v="61"/>
    <b v="1"/>
    <s v="games/tabletop games"/>
    <n v="106"/>
    <n v="206.31"/>
    <x v="6"/>
    <x v="32"/>
    <x v="2223"/>
    <d v="2015-06-27T15:22:48"/>
  </r>
  <r>
    <x v="2224"/>
    <x v="2224"/>
    <x v="2222"/>
    <n v="10000"/>
    <n v="24315"/>
    <x v="0"/>
    <s v="US"/>
    <s v="USD"/>
    <n v="1477767600"/>
    <n v="1475337675"/>
    <b v="0"/>
    <x v="228"/>
    <b v="1"/>
    <s v="games/tabletop games"/>
    <n v="244"/>
    <n v="82.15"/>
    <x v="6"/>
    <x v="32"/>
    <x v="2224"/>
    <d v="2016-10-29T19:00:00"/>
  </r>
  <r>
    <x v="2225"/>
    <x v="2225"/>
    <x v="2223"/>
    <n v="21000"/>
    <n v="198415.01"/>
    <x v="0"/>
    <s v="GB"/>
    <s v="GBP"/>
    <n v="1411326015"/>
    <n v="1408734015"/>
    <b v="0"/>
    <x v="424"/>
    <b v="1"/>
    <s v="games/tabletop games"/>
    <n v="945"/>
    <n v="164.8"/>
    <x v="6"/>
    <x v="32"/>
    <x v="2225"/>
    <d v="2014-09-21T19:00:15"/>
  </r>
  <r>
    <x v="2226"/>
    <x v="2226"/>
    <x v="2224"/>
    <n v="18000"/>
    <n v="19523.310000000001"/>
    <x v="0"/>
    <s v="US"/>
    <s v="USD"/>
    <n v="1455253140"/>
    <n v="1452625822"/>
    <b v="0"/>
    <x v="306"/>
    <b v="1"/>
    <s v="games/tabletop games"/>
    <n v="109"/>
    <n v="60.82"/>
    <x v="6"/>
    <x v="32"/>
    <x v="2226"/>
    <d v="2016-02-12T04:59:00"/>
  </r>
  <r>
    <x v="2227"/>
    <x v="2227"/>
    <x v="2225"/>
    <n v="13000"/>
    <n v="20459"/>
    <x v="0"/>
    <s v="GB"/>
    <s v="GBP"/>
    <n v="1384374155"/>
    <n v="1381778555"/>
    <b v="0"/>
    <x v="425"/>
    <b v="1"/>
    <s v="games/tabletop games"/>
    <n v="158"/>
    <n v="67.97"/>
    <x v="6"/>
    <x v="32"/>
    <x v="2227"/>
    <d v="2013-11-13T20:22:35"/>
  </r>
  <r>
    <x v="2228"/>
    <x v="2228"/>
    <x v="2226"/>
    <n v="1000"/>
    <n v="11744.9"/>
    <x v="0"/>
    <s v="DE"/>
    <s v="EUR"/>
    <n v="1439707236"/>
    <n v="1437115236"/>
    <b v="0"/>
    <x v="296"/>
    <b v="1"/>
    <s v="games/tabletop games"/>
    <n v="1175"/>
    <n v="81.56"/>
    <x v="6"/>
    <x v="32"/>
    <x v="2228"/>
    <d v="2015-08-16T06:40:36"/>
  </r>
  <r>
    <x v="2229"/>
    <x v="2229"/>
    <x v="2227"/>
    <n v="8012"/>
    <n v="13704.33"/>
    <x v="0"/>
    <s v="US"/>
    <s v="USD"/>
    <n v="1378180800"/>
    <n v="1375113391"/>
    <b v="0"/>
    <x v="380"/>
    <b v="1"/>
    <s v="games/tabletop games"/>
    <n v="172"/>
    <n v="25.43"/>
    <x v="6"/>
    <x v="32"/>
    <x v="2229"/>
    <d v="2013-09-03T04:00:00"/>
  </r>
  <r>
    <x v="2230"/>
    <x v="2230"/>
    <x v="2228"/>
    <n v="8500"/>
    <n v="10706"/>
    <x v="0"/>
    <s v="US"/>
    <s v="USD"/>
    <n v="1398460127"/>
    <n v="1395868127"/>
    <b v="0"/>
    <x v="156"/>
    <b v="1"/>
    <s v="games/tabletop games"/>
    <n v="126"/>
    <n v="21.5"/>
    <x v="6"/>
    <x v="32"/>
    <x v="2230"/>
    <d v="2014-04-25T21:08:47"/>
  </r>
  <r>
    <x v="2231"/>
    <x v="2231"/>
    <x v="2229"/>
    <n v="2500"/>
    <n v="30303.24"/>
    <x v="0"/>
    <s v="US"/>
    <s v="USD"/>
    <n v="1372136400"/>
    <n v="1369864301"/>
    <b v="0"/>
    <x v="426"/>
    <b v="1"/>
    <s v="games/tabletop games"/>
    <n v="1213"/>
    <n v="27.23"/>
    <x v="6"/>
    <x v="32"/>
    <x v="2231"/>
    <d v="2013-06-25T05:00:00"/>
  </r>
  <r>
    <x v="2232"/>
    <x v="2232"/>
    <x v="2230"/>
    <n v="5000"/>
    <n v="24790"/>
    <x v="0"/>
    <s v="US"/>
    <s v="USD"/>
    <n v="1405738800"/>
    <n v="1402945408"/>
    <b v="0"/>
    <x v="427"/>
    <b v="1"/>
    <s v="games/tabletop games"/>
    <n v="496"/>
    <n v="25.09"/>
    <x v="6"/>
    <x v="32"/>
    <x v="2232"/>
    <d v="2014-07-19T03:00:00"/>
  </r>
  <r>
    <x v="2233"/>
    <x v="2233"/>
    <x v="2231"/>
    <n v="2500"/>
    <n v="8301"/>
    <x v="0"/>
    <s v="GB"/>
    <s v="GBP"/>
    <n v="1450051200"/>
    <n v="1448269539"/>
    <b v="0"/>
    <x v="428"/>
    <b v="1"/>
    <s v="games/tabletop games"/>
    <n v="333"/>
    <n v="21.23"/>
    <x v="6"/>
    <x v="32"/>
    <x v="2233"/>
    <d v="2015-12-14T00:00:00"/>
  </r>
  <r>
    <x v="2234"/>
    <x v="2234"/>
    <x v="2232"/>
    <n v="100"/>
    <n v="1165"/>
    <x v="0"/>
    <s v="US"/>
    <s v="USD"/>
    <n v="1483645647"/>
    <n v="1481053647"/>
    <b v="0"/>
    <x v="33"/>
    <b v="1"/>
    <s v="games/tabletop games"/>
    <n v="1165"/>
    <n v="41.61"/>
    <x v="6"/>
    <x v="32"/>
    <x v="2234"/>
    <d v="2017-01-05T19:47:27"/>
  </r>
  <r>
    <x v="2235"/>
    <x v="2235"/>
    <x v="2233"/>
    <n v="13000"/>
    <n v="19931"/>
    <x v="0"/>
    <s v="CA"/>
    <s v="CAD"/>
    <n v="1427585511"/>
    <n v="1424997111"/>
    <b v="0"/>
    <x v="206"/>
    <b v="1"/>
    <s v="games/tabletop games"/>
    <n v="154"/>
    <n v="135.59"/>
    <x v="6"/>
    <x v="32"/>
    <x v="2235"/>
    <d v="2015-03-28T23:31:51"/>
  </r>
  <r>
    <x v="2236"/>
    <x v="2236"/>
    <x v="2234"/>
    <n v="2800"/>
    <n v="15039"/>
    <x v="0"/>
    <s v="US"/>
    <s v="USD"/>
    <n v="1454338123"/>
    <n v="1451746123"/>
    <b v="0"/>
    <x v="340"/>
    <b v="1"/>
    <s v="games/tabletop games"/>
    <n v="538"/>
    <n v="22.12"/>
    <x v="6"/>
    <x v="32"/>
    <x v="2236"/>
    <d v="2016-02-01T14:48:43"/>
  </r>
  <r>
    <x v="2237"/>
    <x v="2237"/>
    <x v="2235"/>
    <n v="18000"/>
    <n v="63527"/>
    <x v="0"/>
    <s v="US"/>
    <s v="USD"/>
    <n v="1415779140"/>
    <n v="1412294683"/>
    <b v="0"/>
    <x v="429"/>
    <b v="1"/>
    <s v="games/tabletop games"/>
    <n v="353"/>
    <n v="64.63"/>
    <x v="6"/>
    <x v="32"/>
    <x v="2237"/>
    <d v="2014-11-12T07:59:00"/>
  </r>
  <r>
    <x v="2238"/>
    <x v="2238"/>
    <x v="2236"/>
    <n v="4000"/>
    <n v="5496"/>
    <x v="0"/>
    <s v="DE"/>
    <s v="EUR"/>
    <n v="1489157716"/>
    <n v="1486565716"/>
    <b v="0"/>
    <x v="1"/>
    <b v="1"/>
    <s v="games/tabletop games"/>
    <n v="138"/>
    <n v="69.569999999999993"/>
    <x v="6"/>
    <x v="32"/>
    <x v="2238"/>
    <d v="2017-03-10T14:55:16"/>
  </r>
  <r>
    <x v="2239"/>
    <x v="2239"/>
    <x v="2237"/>
    <n v="25000"/>
    <n v="32006.67"/>
    <x v="0"/>
    <s v="US"/>
    <s v="USD"/>
    <n v="1385870520"/>
    <n v="1382742014"/>
    <b v="0"/>
    <x v="374"/>
    <b v="1"/>
    <s v="games/tabletop games"/>
    <n v="129"/>
    <n v="75.13"/>
    <x v="6"/>
    <x v="32"/>
    <x v="2239"/>
    <d v="2013-12-01T04:02:00"/>
  </r>
  <r>
    <x v="2240"/>
    <x v="2240"/>
    <x v="2238"/>
    <n v="5000"/>
    <n v="13534"/>
    <x v="0"/>
    <s v="US"/>
    <s v="USD"/>
    <n v="1461354544"/>
    <n v="1458762544"/>
    <b v="0"/>
    <x v="93"/>
    <b v="1"/>
    <s v="games/tabletop games"/>
    <n v="271"/>
    <n v="140.97999999999999"/>
    <x v="6"/>
    <x v="32"/>
    <x v="2240"/>
    <d v="2016-04-22T19:49:04"/>
  </r>
  <r>
    <x v="2241"/>
    <x v="2241"/>
    <x v="2239"/>
    <n v="1000"/>
    <n v="8064"/>
    <x v="0"/>
    <s v="GB"/>
    <s v="GBP"/>
    <n v="1488484300"/>
    <n v="1485892300"/>
    <b v="0"/>
    <x v="430"/>
    <b v="1"/>
    <s v="games/tabletop games"/>
    <n v="807"/>
    <n v="49.47"/>
    <x v="6"/>
    <x v="32"/>
    <x v="2241"/>
    <d v="2017-03-02T19:51:40"/>
  </r>
  <r>
    <x v="2242"/>
    <x v="2242"/>
    <x v="2240"/>
    <n v="10000"/>
    <n v="136009.76"/>
    <x v="0"/>
    <s v="US"/>
    <s v="USD"/>
    <n v="1385521320"/>
    <n v="1382449733"/>
    <b v="0"/>
    <x v="431"/>
    <b v="1"/>
    <s v="games/tabletop games"/>
    <n v="1361"/>
    <n v="53.87"/>
    <x v="6"/>
    <x v="32"/>
    <x v="2242"/>
    <d v="2013-11-27T03:02:00"/>
  </r>
  <r>
    <x v="2243"/>
    <x v="2243"/>
    <x v="2241"/>
    <n v="1"/>
    <n v="9302.5"/>
    <x v="0"/>
    <s v="US"/>
    <s v="USD"/>
    <n v="1489374000"/>
    <n v="1488823290"/>
    <b v="0"/>
    <x v="432"/>
    <b v="1"/>
    <s v="games/tabletop games"/>
    <n v="930250"/>
    <n v="4.57"/>
    <x v="6"/>
    <x v="32"/>
    <x v="2243"/>
    <d v="2017-03-13T03:00:00"/>
  </r>
  <r>
    <x v="2244"/>
    <x v="2244"/>
    <x v="2242"/>
    <n v="5000"/>
    <n v="18851"/>
    <x v="0"/>
    <s v="US"/>
    <s v="USD"/>
    <n v="1476649800"/>
    <n v="1475609946"/>
    <b v="0"/>
    <x v="126"/>
    <b v="1"/>
    <s v="games/tabletop games"/>
    <n v="378"/>
    <n v="65"/>
    <x v="6"/>
    <x v="32"/>
    <x v="2244"/>
    <d v="2016-10-16T20:30:00"/>
  </r>
  <r>
    <x v="2245"/>
    <x v="2245"/>
    <x v="2243"/>
    <n v="4000"/>
    <n v="105881"/>
    <x v="0"/>
    <s v="US"/>
    <s v="USD"/>
    <n v="1393005600"/>
    <n v="1390323617"/>
    <b v="0"/>
    <x v="433"/>
    <b v="1"/>
    <s v="games/tabletop games"/>
    <n v="2648"/>
    <n v="53.48"/>
    <x v="6"/>
    <x v="32"/>
    <x v="2245"/>
    <d v="2014-02-21T18:00:00"/>
  </r>
  <r>
    <x v="2246"/>
    <x v="2246"/>
    <x v="2244"/>
    <n v="2500"/>
    <n v="2503"/>
    <x v="0"/>
    <s v="GB"/>
    <s v="GBP"/>
    <n v="1441393210"/>
    <n v="1438801210"/>
    <b v="0"/>
    <x v="7"/>
    <b v="1"/>
    <s v="games/tabletop games"/>
    <n v="101"/>
    <n v="43.91"/>
    <x v="6"/>
    <x v="32"/>
    <x v="2246"/>
    <d v="2015-09-04T19:00:10"/>
  </r>
  <r>
    <x v="2247"/>
    <x v="2247"/>
    <x v="2245"/>
    <n v="18500"/>
    <n v="19324"/>
    <x v="0"/>
    <s v="US"/>
    <s v="USD"/>
    <n v="1438185565"/>
    <n v="1436975965"/>
    <b v="0"/>
    <x v="434"/>
    <b v="1"/>
    <s v="games/tabletop games"/>
    <n v="105"/>
    <n v="50.85"/>
    <x v="6"/>
    <x v="32"/>
    <x v="2247"/>
    <d v="2015-07-29T15:59:25"/>
  </r>
  <r>
    <x v="2248"/>
    <x v="2248"/>
    <x v="2246"/>
    <n v="7000"/>
    <n v="7505"/>
    <x v="0"/>
    <s v="GB"/>
    <s v="GBP"/>
    <n v="1481749278"/>
    <n v="1479157278"/>
    <b v="0"/>
    <x v="130"/>
    <b v="1"/>
    <s v="games/tabletop games"/>
    <n v="108"/>
    <n v="58.63"/>
    <x v="6"/>
    <x v="32"/>
    <x v="2248"/>
    <d v="2016-12-14T21:01:18"/>
  </r>
  <r>
    <x v="2249"/>
    <x v="2249"/>
    <x v="2247"/>
    <n v="3500"/>
    <n v="5907"/>
    <x v="0"/>
    <s v="US"/>
    <s v="USD"/>
    <n v="1364917965"/>
    <n v="1362329565"/>
    <b v="0"/>
    <x v="387"/>
    <b v="1"/>
    <s v="games/tabletop games"/>
    <n v="169"/>
    <n v="32.82"/>
    <x v="6"/>
    <x v="32"/>
    <x v="2249"/>
    <d v="2013-04-02T15:52:45"/>
  </r>
  <r>
    <x v="2250"/>
    <x v="2250"/>
    <x v="2248"/>
    <n v="25000"/>
    <n v="243778"/>
    <x v="0"/>
    <s v="US"/>
    <s v="USD"/>
    <n v="1480727273"/>
    <n v="1478131673"/>
    <b v="0"/>
    <x v="435"/>
    <b v="1"/>
    <s v="games/tabletop games"/>
    <n v="976"/>
    <n v="426.93"/>
    <x v="6"/>
    <x v="32"/>
    <x v="2250"/>
    <d v="2016-12-03T01:07:53"/>
  </r>
  <r>
    <x v="2251"/>
    <x v="2251"/>
    <x v="2249"/>
    <n v="8500"/>
    <n v="11428.19"/>
    <x v="0"/>
    <s v="US"/>
    <s v="USD"/>
    <n v="1408177077"/>
    <n v="1406362677"/>
    <b v="0"/>
    <x v="436"/>
    <b v="1"/>
    <s v="games/tabletop games"/>
    <n v="135"/>
    <n v="23.81"/>
    <x v="6"/>
    <x v="32"/>
    <x v="2251"/>
    <d v="2014-08-16T08:17:57"/>
  </r>
  <r>
    <x v="2252"/>
    <x v="2252"/>
    <x v="2250"/>
    <n v="9000"/>
    <n v="24505"/>
    <x v="0"/>
    <s v="ES"/>
    <s v="EUR"/>
    <n v="1470469938"/>
    <n v="1469173938"/>
    <b v="0"/>
    <x v="437"/>
    <b v="1"/>
    <s v="games/tabletop games"/>
    <n v="273"/>
    <n v="98.41"/>
    <x v="6"/>
    <x v="32"/>
    <x v="2252"/>
    <d v="2016-08-06T07:52:18"/>
  </r>
  <r>
    <x v="2253"/>
    <x v="2253"/>
    <x v="2251"/>
    <n v="8000"/>
    <n v="9015"/>
    <x v="0"/>
    <s v="US"/>
    <s v="USD"/>
    <n v="1447862947"/>
    <n v="1445267347"/>
    <b v="0"/>
    <x v="87"/>
    <b v="1"/>
    <s v="games/tabletop games"/>
    <n v="113"/>
    <n v="107.32"/>
    <x v="6"/>
    <x v="32"/>
    <x v="2253"/>
    <d v="2015-11-18T16:09:07"/>
  </r>
  <r>
    <x v="2254"/>
    <x v="2254"/>
    <x v="2252"/>
    <n v="500"/>
    <n v="2299"/>
    <x v="0"/>
    <s v="US"/>
    <s v="USD"/>
    <n v="1485271968"/>
    <n v="1484667168"/>
    <b v="0"/>
    <x v="438"/>
    <b v="1"/>
    <s v="games/tabletop games"/>
    <n v="460"/>
    <n v="11.67"/>
    <x v="6"/>
    <x v="32"/>
    <x v="2254"/>
    <d v="2017-01-24T15:32:48"/>
  </r>
  <r>
    <x v="2255"/>
    <x v="2255"/>
    <x v="2253"/>
    <n v="3950"/>
    <n v="11323"/>
    <x v="0"/>
    <s v="US"/>
    <s v="USD"/>
    <n v="1462661451"/>
    <n v="1460069451"/>
    <b v="0"/>
    <x v="197"/>
    <b v="1"/>
    <s v="games/tabletop games"/>
    <n v="287"/>
    <n v="41.78"/>
    <x v="6"/>
    <x v="32"/>
    <x v="2255"/>
    <d v="2016-05-07T22:50:51"/>
  </r>
  <r>
    <x v="2256"/>
    <x v="2256"/>
    <x v="2254"/>
    <n v="480"/>
    <n v="1069"/>
    <x v="0"/>
    <s v="GB"/>
    <s v="GBP"/>
    <n v="1479811846"/>
    <n v="1478602246"/>
    <b v="0"/>
    <x v="133"/>
    <b v="1"/>
    <s v="games/tabletop games"/>
    <n v="223"/>
    <n v="21.38"/>
    <x v="6"/>
    <x v="32"/>
    <x v="2256"/>
    <d v="2016-11-22T10:50:46"/>
  </r>
  <r>
    <x v="2257"/>
    <x v="2257"/>
    <x v="2255"/>
    <n v="2500"/>
    <n v="15903.5"/>
    <x v="0"/>
    <s v="GB"/>
    <s v="GBP"/>
    <n v="1466377200"/>
    <n v="1463351329"/>
    <b v="0"/>
    <x v="39"/>
    <b v="1"/>
    <s v="games/tabletop games"/>
    <n v="637"/>
    <n v="94.1"/>
    <x v="6"/>
    <x v="32"/>
    <x v="2257"/>
    <d v="2016-06-19T23:00:00"/>
  </r>
  <r>
    <x v="2258"/>
    <x v="2258"/>
    <x v="2256"/>
    <n v="2200"/>
    <n v="3223"/>
    <x v="0"/>
    <s v="US"/>
    <s v="USD"/>
    <n v="1434045687"/>
    <n v="1431453687"/>
    <b v="0"/>
    <x v="242"/>
    <b v="1"/>
    <s v="games/tabletop games"/>
    <n v="147"/>
    <n v="15.72"/>
    <x v="6"/>
    <x v="32"/>
    <x v="2258"/>
    <d v="2015-06-11T18:01:27"/>
  </r>
  <r>
    <x v="2259"/>
    <x v="2259"/>
    <x v="2257"/>
    <n v="1000"/>
    <n v="18671"/>
    <x v="0"/>
    <s v="GB"/>
    <s v="GBP"/>
    <n v="1481224736"/>
    <n v="1480360736"/>
    <b v="0"/>
    <x v="190"/>
    <b v="1"/>
    <s v="games/tabletop games"/>
    <n v="1868"/>
    <n v="90.64"/>
    <x v="6"/>
    <x v="32"/>
    <x v="2259"/>
    <d v="2016-12-08T19:18:56"/>
  </r>
  <r>
    <x v="2260"/>
    <x v="2260"/>
    <x v="2258"/>
    <n v="2500"/>
    <n v="8173"/>
    <x v="0"/>
    <s v="US"/>
    <s v="USD"/>
    <n v="1395876250"/>
    <n v="1393287850"/>
    <b v="0"/>
    <x v="87"/>
    <b v="1"/>
    <s v="games/tabletop games"/>
    <n v="327"/>
    <n v="97.3"/>
    <x v="6"/>
    <x v="32"/>
    <x v="2260"/>
    <d v="2014-03-26T23:24:10"/>
  </r>
  <r>
    <x v="2261"/>
    <x v="2261"/>
    <x v="2259"/>
    <n v="1000"/>
    <n v="7795"/>
    <x v="0"/>
    <s v="AU"/>
    <s v="AUD"/>
    <n v="1487093020"/>
    <n v="1485278620"/>
    <b v="0"/>
    <x v="439"/>
    <b v="1"/>
    <s v="games/tabletop games"/>
    <n v="780"/>
    <n v="37.119999999999997"/>
    <x v="6"/>
    <x v="32"/>
    <x v="2261"/>
    <d v="2017-02-14T17:23:40"/>
  </r>
  <r>
    <x v="2262"/>
    <x v="2262"/>
    <x v="2260"/>
    <n v="3300"/>
    <n v="5087"/>
    <x v="0"/>
    <s v="US"/>
    <s v="USD"/>
    <n v="1416268800"/>
    <n v="1413295358"/>
    <b v="0"/>
    <x v="331"/>
    <b v="1"/>
    <s v="games/tabletop games"/>
    <n v="155"/>
    <n v="28.1"/>
    <x v="6"/>
    <x v="32"/>
    <x v="2262"/>
    <d v="2014-11-18T00:00:00"/>
  </r>
  <r>
    <x v="2263"/>
    <x v="2263"/>
    <x v="2261"/>
    <n v="7500"/>
    <n v="8666"/>
    <x v="0"/>
    <s v="SE"/>
    <s v="SEK"/>
    <n v="1422734313"/>
    <n v="1420919913"/>
    <b v="0"/>
    <x v="65"/>
    <b v="1"/>
    <s v="games/tabletop games"/>
    <n v="116"/>
    <n v="144.43"/>
    <x v="6"/>
    <x v="32"/>
    <x v="2263"/>
    <d v="2015-01-31T19:58:33"/>
  </r>
  <r>
    <x v="2264"/>
    <x v="2264"/>
    <x v="2262"/>
    <n v="6000"/>
    <n v="10802"/>
    <x v="0"/>
    <s v="US"/>
    <s v="USD"/>
    <n v="1463972400"/>
    <n v="1462543114"/>
    <b v="0"/>
    <x v="440"/>
    <b v="1"/>
    <s v="games/tabletop games"/>
    <n v="181"/>
    <n v="24.27"/>
    <x v="6"/>
    <x v="32"/>
    <x v="2264"/>
    <d v="2016-05-23T03:00:00"/>
  </r>
  <r>
    <x v="2265"/>
    <x v="2265"/>
    <x v="2263"/>
    <n v="200"/>
    <n v="597"/>
    <x v="0"/>
    <s v="GB"/>
    <s v="GBP"/>
    <n v="1479846507"/>
    <n v="1479241707"/>
    <b v="0"/>
    <x v="57"/>
    <b v="1"/>
    <s v="games/tabletop games"/>
    <n v="299"/>
    <n v="35.119999999999997"/>
    <x v="6"/>
    <x v="32"/>
    <x v="2265"/>
    <d v="2016-11-22T20:28:27"/>
  </r>
  <r>
    <x v="2266"/>
    <x v="2266"/>
    <x v="2264"/>
    <n v="1500"/>
    <n v="4804"/>
    <x v="0"/>
    <s v="US"/>
    <s v="USD"/>
    <n v="1461722400"/>
    <n v="1460235592"/>
    <b v="0"/>
    <x v="441"/>
    <b v="1"/>
    <s v="games/tabletop games"/>
    <n v="321"/>
    <n v="24.76"/>
    <x v="6"/>
    <x v="32"/>
    <x v="2266"/>
    <d v="2016-04-27T02:00:00"/>
  </r>
  <r>
    <x v="2267"/>
    <x v="2267"/>
    <x v="2265"/>
    <n v="20000"/>
    <n v="76105"/>
    <x v="0"/>
    <s v="US"/>
    <s v="USD"/>
    <n v="1419123600"/>
    <n v="1416945297"/>
    <b v="0"/>
    <x v="442"/>
    <b v="1"/>
    <s v="games/tabletop games"/>
    <n v="381"/>
    <n v="188.38"/>
    <x v="6"/>
    <x v="32"/>
    <x v="2267"/>
    <d v="2014-12-21T01:00:00"/>
  </r>
  <r>
    <x v="2268"/>
    <x v="2268"/>
    <x v="2266"/>
    <n v="28000"/>
    <n v="28728"/>
    <x v="0"/>
    <s v="US"/>
    <s v="USD"/>
    <n v="1489283915"/>
    <n v="1486691915"/>
    <b v="0"/>
    <x v="441"/>
    <b v="1"/>
    <s v="games/tabletop games"/>
    <n v="103"/>
    <n v="148.08000000000001"/>
    <x v="6"/>
    <x v="32"/>
    <x v="2268"/>
    <d v="2017-03-12T01:58:35"/>
  </r>
  <r>
    <x v="2269"/>
    <x v="2269"/>
    <x v="2267"/>
    <n v="2500"/>
    <n v="45041"/>
    <x v="0"/>
    <s v="US"/>
    <s v="USD"/>
    <n v="1488862800"/>
    <n v="1486745663"/>
    <b v="0"/>
    <x v="443"/>
    <b v="1"/>
    <s v="games/tabletop games"/>
    <n v="1802"/>
    <n v="49.93"/>
    <x v="6"/>
    <x v="32"/>
    <x v="2269"/>
    <d v="2017-03-07T05:00:00"/>
  </r>
  <r>
    <x v="2270"/>
    <x v="2270"/>
    <x v="2268"/>
    <n v="25000"/>
    <n v="180062"/>
    <x v="0"/>
    <s v="US"/>
    <s v="USD"/>
    <n v="1484085540"/>
    <n v="1482353513"/>
    <b v="0"/>
    <x v="444"/>
    <b v="1"/>
    <s v="games/tabletop games"/>
    <n v="721"/>
    <n v="107.82"/>
    <x v="6"/>
    <x v="32"/>
    <x v="2270"/>
    <d v="2017-01-10T21:59:00"/>
  </r>
  <r>
    <x v="2271"/>
    <x v="2271"/>
    <x v="2269"/>
    <n v="20000"/>
    <n v="56618"/>
    <x v="0"/>
    <s v="US"/>
    <s v="USD"/>
    <n v="1481328004"/>
    <n v="1478736004"/>
    <b v="0"/>
    <x v="445"/>
    <b v="1"/>
    <s v="games/tabletop games"/>
    <n v="284"/>
    <n v="42.63"/>
    <x v="6"/>
    <x v="32"/>
    <x v="2271"/>
    <d v="2016-12-10T00:00:04"/>
  </r>
  <r>
    <x v="2272"/>
    <x v="2272"/>
    <x v="2270"/>
    <n v="1000"/>
    <n v="13566"/>
    <x v="0"/>
    <s v="US"/>
    <s v="USD"/>
    <n v="1449506836"/>
    <n v="1446914836"/>
    <b v="0"/>
    <x v="446"/>
    <b v="1"/>
    <s v="games/tabletop games"/>
    <n v="1357"/>
    <n v="14.37"/>
    <x v="6"/>
    <x v="32"/>
    <x v="2272"/>
    <d v="2015-12-07T16:47:16"/>
  </r>
  <r>
    <x v="2273"/>
    <x v="2273"/>
    <x v="2271"/>
    <n v="2500"/>
    <n v="5509"/>
    <x v="0"/>
    <s v="CA"/>
    <s v="CAD"/>
    <n v="1489320642"/>
    <n v="1487164242"/>
    <b v="0"/>
    <x v="206"/>
    <b v="1"/>
    <s v="games/tabletop games"/>
    <n v="221"/>
    <n v="37.479999999999997"/>
    <x v="6"/>
    <x v="32"/>
    <x v="2273"/>
    <d v="2017-03-12T12:10:42"/>
  </r>
  <r>
    <x v="2274"/>
    <x v="2274"/>
    <x v="2272"/>
    <n v="2500"/>
    <n v="2990"/>
    <x v="0"/>
    <s v="US"/>
    <s v="USD"/>
    <n v="1393156857"/>
    <n v="1390564857"/>
    <b v="0"/>
    <x v="221"/>
    <b v="1"/>
    <s v="games/tabletop games"/>
    <n v="120"/>
    <n v="30.2"/>
    <x v="6"/>
    <x v="32"/>
    <x v="2274"/>
    <d v="2014-02-23T12:00:57"/>
  </r>
  <r>
    <x v="2275"/>
    <x v="2275"/>
    <x v="2273"/>
    <n v="650"/>
    <n v="2650.5"/>
    <x v="0"/>
    <s v="GB"/>
    <s v="GBP"/>
    <n v="1419259679"/>
    <n v="1416667679"/>
    <b v="0"/>
    <x v="1"/>
    <b v="1"/>
    <s v="games/tabletop games"/>
    <n v="408"/>
    <n v="33.549999999999997"/>
    <x v="6"/>
    <x v="32"/>
    <x v="2275"/>
    <d v="2014-12-22T14:47:59"/>
  </r>
  <r>
    <x v="2276"/>
    <x v="2276"/>
    <x v="2274"/>
    <n v="4589"/>
    <n v="4856"/>
    <x v="0"/>
    <s v="US"/>
    <s v="USD"/>
    <n v="1388936289"/>
    <n v="1386344289"/>
    <b v="0"/>
    <x v="11"/>
    <b v="1"/>
    <s v="games/tabletop games"/>
    <n v="106"/>
    <n v="64.75"/>
    <x v="6"/>
    <x v="32"/>
    <x v="2276"/>
    <d v="2014-01-05T15:38:09"/>
  </r>
  <r>
    <x v="2277"/>
    <x v="2277"/>
    <x v="2275"/>
    <n v="8500"/>
    <n v="11992"/>
    <x v="0"/>
    <s v="US"/>
    <s v="USD"/>
    <n v="1330359423"/>
    <n v="1327767423"/>
    <b v="0"/>
    <x v="447"/>
    <b v="1"/>
    <s v="games/tabletop games"/>
    <n v="142"/>
    <n v="57.93"/>
    <x v="6"/>
    <x v="32"/>
    <x v="2277"/>
    <d v="2012-02-27T16:17:03"/>
  </r>
  <r>
    <x v="2278"/>
    <x v="2278"/>
    <x v="2276"/>
    <n v="2000"/>
    <n v="5414"/>
    <x v="0"/>
    <s v="IT"/>
    <s v="EUR"/>
    <n v="1451861940"/>
    <n v="1448902867"/>
    <b v="0"/>
    <x v="332"/>
    <b v="1"/>
    <s v="games/tabletop games"/>
    <n v="271"/>
    <n v="53.08"/>
    <x v="6"/>
    <x v="32"/>
    <x v="2278"/>
    <d v="2016-01-03T22:59:00"/>
  </r>
  <r>
    <x v="2279"/>
    <x v="2279"/>
    <x v="2277"/>
    <n v="1000"/>
    <n v="1538"/>
    <x v="0"/>
    <s v="US"/>
    <s v="USD"/>
    <n v="1423022400"/>
    <n v="1421436099"/>
    <b v="0"/>
    <x v="58"/>
    <b v="1"/>
    <s v="games/tabletop games"/>
    <n v="154"/>
    <n v="48.06"/>
    <x v="6"/>
    <x v="32"/>
    <x v="2279"/>
    <d v="2015-02-04T04:00:00"/>
  </r>
  <r>
    <x v="2280"/>
    <x v="2280"/>
    <x v="2278"/>
    <n v="9800"/>
    <n v="39550.5"/>
    <x v="0"/>
    <s v="US"/>
    <s v="USD"/>
    <n v="1442501991"/>
    <n v="1439909991"/>
    <b v="0"/>
    <x v="436"/>
    <b v="1"/>
    <s v="games/tabletop games"/>
    <n v="404"/>
    <n v="82.4"/>
    <x v="6"/>
    <x v="32"/>
    <x v="2280"/>
    <d v="2015-09-17T14:59:51"/>
  </r>
  <r>
    <x v="2281"/>
    <x v="2281"/>
    <x v="2279"/>
    <n v="300"/>
    <n v="555"/>
    <x v="0"/>
    <s v="US"/>
    <s v="USD"/>
    <n v="1311576600"/>
    <n v="1306219897"/>
    <b v="0"/>
    <x v="202"/>
    <b v="1"/>
    <s v="music/rock"/>
    <n v="185"/>
    <n v="50.45"/>
    <x v="4"/>
    <x v="11"/>
    <x v="2281"/>
    <d v="2011-07-25T06:50:00"/>
  </r>
  <r>
    <x v="2282"/>
    <x v="2282"/>
    <x v="2280"/>
    <n v="750"/>
    <n v="1390"/>
    <x v="0"/>
    <s v="US"/>
    <s v="USD"/>
    <n v="1452744686"/>
    <n v="1447560686"/>
    <b v="0"/>
    <x v="8"/>
    <b v="1"/>
    <s v="music/rock"/>
    <n v="186"/>
    <n v="115.83"/>
    <x v="4"/>
    <x v="11"/>
    <x v="2282"/>
    <d v="2016-01-14T04:11:26"/>
  </r>
  <r>
    <x v="2283"/>
    <x v="2283"/>
    <x v="2281"/>
    <n v="3000"/>
    <n v="3025.66"/>
    <x v="0"/>
    <s v="US"/>
    <s v="USD"/>
    <n v="1336528804"/>
    <n v="1331348404"/>
    <b v="0"/>
    <x v="53"/>
    <b v="1"/>
    <s v="music/rock"/>
    <n v="101"/>
    <n v="63.03"/>
    <x v="4"/>
    <x v="11"/>
    <x v="2283"/>
    <d v="2012-05-09T02:00:04"/>
  </r>
  <r>
    <x v="2284"/>
    <x v="2284"/>
    <x v="2282"/>
    <n v="6000"/>
    <n v="6373.27"/>
    <x v="0"/>
    <s v="US"/>
    <s v="USD"/>
    <n v="1299902400"/>
    <n v="1297451245"/>
    <b v="0"/>
    <x v="211"/>
    <b v="1"/>
    <s v="music/rock"/>
    <n v="107"/>
    <n v="108.02"/>
    <x v="4"/>
    <x v="11"/>
    <x v="2284"/>
    <d v="2011-03-12T04:00:00"/>
  </r>
  <r>
    <x v="2285"/>
    <x v="2285"/>
    <x v="2283"/>
    <n v="3000"/>
    <n v="3641"/>
    <x v="0"/>
    <s v="US"/>
    <s v="USD"/>
    <n v="1340944043"/>
    <n v="1338352043"/>
    <b v="0"/>
    <x v="1"/>
    <b v="1"/>
    <s v="music/rock"/>
    <n v="122"/>
    <n v="46.09"/>
    <x v="4"/>
    <x v="11"/>
    <x v="2285"/>
    <d v="2012-06-29T04:27:23"/>
  </r>
  <r>
    <x v="2286"/>
    <x v="2286"/>
    <x v="2284"/>
    <n v="1500"/>
    <n v="1501"/>
    <x v="0"/>
    <s v="US"/>
    <s v="USD"/>
    <n v="1378439940"/>
    <n v="1376003254"/>
    <b v="0"/>
    <x v="25"/>
    <b v="1"/>
    <s v="music/rock"/>
    <n v="101"/>
    <n v="107.21"/>
    <x v="4"/>
    <x v="11"/>
    <x v="2286"/>
    <d v="2013-09-06T03:59:00"/>
  </r>
  <r>
    <x v="2287"/>
    <x v="2287"/>
    <x v="2285"/>
    <n v="4500"/>
    <n v="5398.99"/>
    <x v="0"/>
    <s v="US"/>
    <s v="USD"/>
    <n v="1403539260"/>
    <n v="1401724860"/>
    <b v="0"/>
    <x v="448"/>
    <b v="1"/>
    <s v="music/rock"/>
    <n v="120"/>
    <n v="50.93"/>
    <x v="4"/>
    <x v="11"/>
    <x v="2287"/>
    <d v="2014-06-23T16:01:00"/>
  </r>
  <r>
    <x v="2288"/>
    <x v="2288"/>
    <x v="2286"/>
    <n v="1000"/>
    <n v="1001"/>
    <x v="0"/>
    <s v="US"/>
    <s v="USD"/>
    <n v="1340733600"/>
    <n v="1339098689"/>
    <b v="0"/>
    <x v="20"/>
    <b v="1"/>
    <s v="music/rock"/>
    <n v="101"/>
    <n v="40.04"/>
    <x v="4"/>
    <x v="11"/>
    <x v="2288"/>
    <d v="2012-06-26T18:00:00"/>
  </r>
  <r>
    <x v="2289"/>
    <x v="2289"/>
    <x v="2287"/>
    <n v="1500"/>
    <n v="1611"/>
    <x v="0"/>
    <s v="US"/>
    <s v="USD"/>
    <n v="1386372120"/>
    <n v="1382659060"/>
    <b v="0"/>
    <x v="20"/>
    <b v="1"/>
    <s v="music/rock"/>
    <n v="108"/>
    <n v="64.44"/>
    <x v="4"/>
    <x v="11"/>
    <x v="2289"/>
    <d v="2013-12-06T23:22:00"/>
  </r>
  <r>
    <x v="2290"/>
    <x v="2290"/>
    <x v="2288"/>
    <n v="1500"/>
    <n v="1561"/>
    <x v="0"/>
    <s v="US"/>
    <s v="USD"/>
    <n v="1259686800"/>
    <n v="1252908330"/>
    <b v="0"/>
    <x v="60"/>
    <b v="1"/>
    <s v="music/rock"/>
    <n v="105"/>
    <n v="53.83"/>
    <x v="4"/>
    <x v="11"/>
    <x v="2290"/>
    <d v="2009-12-01T17:00:00"/>
  </r>
  <r>
    <x v="2291"/>
    <x v="2291"/>
    <x v="2289"/>
    <n v="2500"/>
    <n v="4320"/>
    <x v="0"/>
    <s v="US"/>
    <s v="USD"/>
    <n v="1335153600"/>
    <n v="1332199618"/>
    <b v="0"/>
    <x v="68"/>
    <b v="1"/>
    <s v="music/rock"/>
    <n v="173"/>
    <n v="100.47"/>
    <x v="4"/>
    <x v="11"/>
    <x v="2291"/>
    <d v="2012-04-23T04:00:00"/>
  </r>
  <r>
    <x v="2292"/>
    <x v="2292"/>
    <x v="2290"/>
    <n v="2000"/>
    <n v="2145.0100000000002"/>
    <x v="0"/>
    <s v="US"/>
    <s v="USD"/>
    <n v="1334767476"/>
    <n v="1332175476"/>
    <b v="0"/>
    <x v="67"/>
    <b v="1"/>
    <s v="music/rock"/>
    <n v="108"/>
    <n v="46.63"/>
    <x v="4"/>
    <x v="11"/>
    <x v="2292"/>
    <d v="2012-04-18T16:44:36"/>
  </r>
  <r>
    <x v="2293"/>
    <x v="2293"/>
    <x v="2291"/>
    <n v="850"/>
    <n v="920"/>
    <x v="0"/>
    <s v="US"/>
    <s v="USD"/>
    <n v="1348545540"/>
    <n v="1346345999"/>
    <b v="0"/>
    <x v="74"/>
    <b v="1"/>
    <s v="music/rock"/>
    <n v="109"/>
    <n v="34.07"/>
    <x v="4"/>
    <x v="11"/>
    <x v="2293"/>
    <d v="2012-09-25T03:59:00"/>
  </r>
  <r>
    <x v="2294"/>
    <x v="2294"/>
    <x v="2292"/>
    <n v="5000"/>
    <n v="7304.04"/>
    <x v="0"/>
    <s v="US"/>
    <s v="USD"/>
    <n v="1358702480"/>
    <n v="1356110480"/>
    <b v="0"/>
    <x v="300"/>
    <b v="1"/>
    <s v="music/rock"/>
    <n v="147"/>
    <n v="65.209999999999994"/>
    <x v="4"/>
    <x v="11"/>
    <x v="2294"/>
    <d v="2013-01-20T17:21:20"/>
  </r>
  <r>
    <x v="2295"/>
    <x v="2295"/>
    <x v="2293"/>
    <n v="1200"/>
    <n v="1503"/>
    <x v="0"/>
    <s v="US"/>
    <s v="USD"/>
    <n v="1359240856"/>
    <n v="1356648856"/>
    <b v="0"/>
    <x v="69"/>
    <b v="1"/>
    <s v="music/rock"/>
    <n v="126"/>
    <n v="44.21"/>
    <x v="4"/>
    <x v="11"/>
    <x v="2295"/>
    <d v="2013-01-26T22:54:16"/>
  </r>
  <r>
    <x v="2296"/>
    <x v="2296"/>
    <x v="2294"/>
    <n v="7000"/>
    <n v="10435"/>
    <x v="0"/>
    <s v="US"/>
    <s v="USD"/>
    <n v="1330018426"/>
    <n v="1326994426"/>
    <b v="0"/>
    <x v="108"/>
    <b v="1"/>
    <s v="music/rock"/>
    <n v="150"/>
    <n v="71.97"/>
    <x v="4"/>
    <x v="11"/>
    <x v="2296"/>
    <d v="2012-02-23T17:33:46"/>
  </r>
  <r>
    <x v="2297"/>
    <x v="2297"/>
    <x v="2295"/>
    <n v="1000"/>
    <n v="1006"/>
    <x v="0"/>
    <s v="US"/>
    <s v="USD"/>
    <n v="1331697540"/>
    <n v="1328749249"/>
    <b v="0"/>
    <x v="10"/>
    <b v="1"/>
    <s v="music/rock"/>
    <n v="101"/>
    <n v="52.95"/>
    <x v="4"/>
    <x v="11"/>
    <x v="2297"/>
    <d v="2012-03-14T03:59:00"/>
  </r>
  <r>
    <x v="2298"/>
    <x v="2298"/>
    <x v="2296"/>
    <n v="30000"/>
    <n v="31522"/>
    <x v="0"/>
    <s v="US"/>
    <s v="USD"/>
    <n v="1395861033"/>
    <n v="1393272633"/>
    <b v="0"/>
    <x v="449"/>
    <b v="1"/>
    <s v="music/rock"/>
    <n v="106"/>
    <n v="109.45"/>
    <x v="4"/>
    <x v="11"/>
    <x v="2298"/>
    <d v="2014-03-26T19:10:33"/>
  </r>
  <r>
    <x v="2299"/>
    <x v="2299"/>
    <x v="2297"/>
    <n v="300"/>
    <n v="1050.5"/>
    <x v="0"/>
    <s v="US"/>
    <s v="USD"/>
    <n v="1296953209"/>
    <n v="1295657209"/>
    <b v="0"/>
    <x v="25"/>
    <b v="1"/>
    <s v="music/rock"/>
    <n v="351"/>
    <n v="75.040000000000006"/>
    <x v="4"/>
    <x v="11"/>
    <x v="2299"/>
    <d v="2011-02-06T00:46:49"/>
  </r>
  <r>
    <x v="2300"/>
    <x v="2300"/>
    <x v="2298"/>
    <n v="800"/>
    <n v="810"/>
    <x v="0"/>
    <s v="US"/>
    <s v="USD"/>
    <n v="1340904416"/>
    <n v="1339694816"/>
    <b v="0"/>
    <x v="63"/>
    <b v="1"/>
    <s v="music/rock"/>
    <n v="102"/>
    <n v="115.71"/>
    <x v="4"/>
    <x v="11"/>
    <x v="2300"/>
    <d v="2012-06-28T17:26:56"/>
  </r>
  <r>
    <x v="2301"/>
    <x v="2301"/>
    <x v="2299"/>
    <n v="5000"/>
    <n v="6680.22"/>
    <x v="0"/>
    <s v="US"/>
    <s v="USD"/>
    <n v="1371785496"/>
    <n v="1369193496"/>
    <b v="1"/>
    <x v="263"/>
    <b v="1"/>
    <s v="music/indie rock"/>
    <n v="134"/>
    <n v="31.66"/>
    <x v="4"/>
    <x v="14"/>
    <x v="2301"/>
    <d v="2013-06-21T03:31:36"/>
  </r>
  <r>
    <x v="2302"/>
    <x v="2302"/>
    <x v="2300"/>
    <n v="2300"/>
    <n v="3925"/>
    <x v="0"/>
    <s v="US"/>
    <s v="USD"/>
    <n v="1388473200"/>
    <n v="1385585434"/>
    <b v="1"/>
    <x v="268"/>
    <b v="1"/>
    <s v="music/indie rock"/>
    <n v="171"/>
    <n v="46.18"/>
    <x v="4"/>
    <x v="14"/>
    <x v="2302"/>
    <d v="2013-12-31T07:00:00"/>
  </r>
  <r>
    <x v="2303"/>
    <x v="2303"/>
    <x v="2301"/>
    <n v="6450"/>
    <n v="7053.61"/>
    <x v="0"/>
    <s v="US"/>
    <s v="USD"/>
    <n v="1323747596"/>
    <n v="1320287996"/>
    <b v="1"/>
    <x v="273"/>
    <b v="1"/>
    <s v="music/indie rock"/>
    <n v="110"/>
    <n v="68.48"/>
    <x v="4"/>
    <x v="14"/>
    <x v="2303"/>
    <d v="2011-12-13T03:39:56"/>
  </r>
  <r>
    <x v="2304"/>
    <x v="2304"/>
    <x v="2302"/>
    <n v="6000"/>
    <n v="6042.02"/>
    <x v="0"/>
    <s v="US"/>
    <s v="USD"/>
    <n v="1293857940"/>
    <n v="1290281691"/>
    <b v="1"/>
    <x v="116"/>
    <b v="1"/>
    <s v="music/indie rock"/>
    <n v="101"/>
    <n v="53.47"/>
    <x v="4"/>
    <x v="14"/>
    <x v="2304"/>
    <d v="2011-01-01T04:59:00"/>
  </r>
  <r>
    <x v="2305"/>
    <x v="2305"/>
    <x v="2303"/>
    <n v="18000"/>
    <n v="18221"/>
    <x v="0"/>
    <s v="US"/>
    <s v="USD"/>
    <n v="1407520800"/>
    <n v="1405356072"/>
    <b v="1"/>
    <x v="157"/>
    <b v="1"/>
    <s v="music/indie rock"/>
    <n v="102"/>
    <n v="109.11"/>
    <x v="4"/>
    <x v="14"/>
    <x v="2305"/>
    <d v="2014-08-08T18:00:00"/>
  </r>
  <r>
    <x v="2306"/>
    <x v="2306"/>
    <x v="2304"/>
    <n v="3500"/>
    <n v="3736.55"/>
    <x v="0"/>
    <s v="US"/>
    <s v="USD"/>
    <n v="1331352129"/>
    <n v="1328760129"/>
    <b v="1"/>
    <x v="196"/>
    <b v="1"/>
    <s v="music/indie rock"/>
    <n v="107"/>
    <n v="51.19"/>
    <x v="4"/>
    <x v="14"/>
    <x v="2306"/>
    <d v="2012-03-10T04:02:09"/>
  </r>
  <r>
    <x v="2307"/>
    <x v="2307"/>
    <x v="2305"/>
    <n v="1964.47"/>
    <n v="2095.2600000000002"/>
    <x v="0"/>
    <s v="US"/>
    <s v="USD"/>
    <n v="1336245328"/>
    <n v="1333653333"/>
    <b v="1"/>
    <x v="11"/>
    <b v="1"/>
    <s v="music/indie rock"/>
    <n v="107"/>
    <n v="27.94"/>
    <x v="4"/>
    <x v="14"/>
    <x v="2307"/>
    <d v="2012-05-05T19:15:28"/>
  </r>
  <r>
    <x v="2308"/>
    <x v="2308"/>
    <x v="2306"/>
    <n v="50000"/>
    <n v="50653.11"/>
    <x v="0"/>
    <s v="US"/>
    <s v="USD"/>
    <n v="1409274000"/>
    <n v="1406847996"/>
    <b v="1"/>
    <x v="450"/>
    <b v="1"/>
    <s v="music/indie rock"/>
    <n v="102"/>
    <n v="82.5"/>
    <x v="4"/>
    <x v="14"/>
    <x v="2308"/>
    <d v="2014-08-29T01:00:00"/>
  </r>
  <r>
    <x v="2309"/>
    <x v="2309"/>
    <x v="2307"/>
    <n v="6000"/>
    <n v="6400.47"/>
    <x v="0"/>
    <s v="US"/>
    <s v="USD"/>
    <n v="1362872537"/>
    <n v="1359848537"/>
    <b v="1"/>
    <x v="329"/>
    <b v="1"/>
    <s v="music/indie rock"/>
    <n v="107"/>
    <n v="59.82"/>
    <x v="4"/>
    <x v="14"/>
    <x v="2309"/>
    <d v="2013-03-09T23:42:17"/>
  </r>
  <r>
    <x v="2310"/>
    <x v="2310"/>
    <x v="2308"/>
    <n v="18500"/>
    <n v="79335.360000000001"/>
    <x v="0"/>
    <s v="US"/>
    <s v="USD"/>
    <n v="1363889015"/>
    <n v="1361300615"/>
    <b v="1"/>
    <x v="451"/>
    <b v="1"/>
    <s v="music/indie rock"/>
    <n v="429"/>
    <n v="64.819999999999993"/>
    <x v="4"/>
    <x v="14"/>
    <x v="2310"/>
    <d v="2013-03-21T18:03:35"/>
  </r>
  <r>
    <x v="2311"/>
    <x v="2311"/>
    <x v="2309"/>
    <n v="9000"/>
    <n v="9370"/>
    <x v="0"/>
    <s v="US"/>
    <s v="USD"/>
    <n v="1399421189"/>
    <n v="1396829189"/>
    <b v="1"/>
    <x v="201"/>
    <b v="1"/>
    <s v="music/indie rock"/>
    <n v="105"/>
    <n v="90.1"/>
    <x v="4"/>
    <x v="14"/>
    <x v="2311"/>
    <d v="2014-05-07T00:06:29"/>
  </r>
  <r>
    <x v="2312"/>
    <x v="2312"/>
    <x v="2310"/>
    <n v="3000"/>
    <n v="3236"/>
    <x v="0"/>
    <s v="US"/>
    <s v="USD"/>
    <n v="1397862000"/>
    <n v="1395155478"/>
    <b v="1"/>
    <x v="1"/>
    <b v="1"/>
    <s v="music/indie rock"/>
    <n v="108"/>
    <n v="40.96"/>
    <x v="4"/>
    <x v="14"/>
    <x v="2312"/>
    <d v="2014-04-18T23:00:00"/>
  </r>
  <r>
    <x v="2313"/>
    <x v="2313"/>
    <x v="2311"/>
    <n v="5000"/>
    <n v="8792.02"/>
    <x v="0"/>
    <s v="US"/>
    <s v="USD"/>
    <n v="1336086026"/>
    <n v="1333494026"/>
    <b v="1"/>
    <x v="328"/>
    <b v="1"/>
    <s v="music/indie rock"/>
    <n v="176"/>
    <n v="56"/>
    <x v="4"/>
    <x v="14"/>
    <x v="2313"/>
    <d v="2012-05-03T23:00:26"/>
  </r>
  <r>
    <x v="2314"/>
    <x v="2314"/>
    <x v="2312"/>
    <n v="1200"/>
    <n v="1883.64"/>
    <x v="0"/>
    <s v="US"/>
    <s v="USD"/>
    <n v="1339074857"/>
    <n v="1336482857"/>
    <b v="1"/>
    <x v="133"/>
    <b v="1"/>
    <s v="music/indie rock"/>
    <n v="157"/>
    <n v="37.67"/>
    <x v="4"/>
    <x v="14"/>
    <x v="2314"/>
    <d v="2012-06-07T13:14:17"/>
  </r>
  <r>
    <x v="2315"/>
    <x v="2315"/>
    <x v="2313"/>
    <n v="2500"/>
    <n v="2565"/>
    <x v="0"/>
    <s v="US"/>
    <s v="USD"/>
    <n v="1336238743"/>
    <n v="1333646743"/>
    <b v="1"/>
    <x v="31"/>
    <b v="1"/>
    <s v="music/indie rock"/>
    <n v="103"/>
    <n v="40.08"/>
    <x v="4"/>
    <x v="14"/>
    <x v="2315"/>
    <d v="2012-05-05T17:25:43"/>
  </r>
  <r>
    <x v="2316"/>
    <x v="2316"/>
    <x v="2314"/>
    <n v="15000"/>
    <n v="15606.4"/>
    <x v="0"/>
    <s v="US"/>
    <s v="USD"/>
    <n v="1260383040"/>
    <n v="1253726650"/>
    <b v="1"/>
    <x v="452"/>
    <b v="1"/>
    <s v="music/indie rock"/>
    <n v="105"/>
    <n v="78.03"/>
    <x v="4"/>
    <x v="14"/>
    <x v="2316"/>
    <d v="2009-12-09T18:24:00"/>
  </r>
  <r>
    <x v="2317"/>
    <x v="2317"/>
    <x v="2315"/>
    <n v="400"/>
    <n v="416"/>
    <x v="0"/>
    <s v="US"/>
    <s v="USD"/>
    <n v="1266210000"/>
    <n v="1263474049"/>
    <b v="1"/>
    <x v="19"/>
    <b v="1"/>
    <s v="music/indie rock"/>
    <n v="104"/>
    <n v="18.91"/>
    <x v="4"/>
    <x v="14"/>
    <x v="2317"/>
    <d v="2010-02-15T05:00:00"/>
  </r>
  <r>
    <x v="2318"/>
    <x v="2318"/>
    <x v="2316"/>
    <n v="5000"/>
    <n v="6053"/>
    <x v="0"/>
    <s v="US"/>
    <s v="USD"/>
    <n v="1253937540"/>
    <n v="1251214014"/>
    <b v="1"/>
    <x v="430"/>
    <b v="1"/>
    <s v="music/indie rock"/>
    <n v="122"/>
    <n v="37.130000000000003"/>
    <x v="4"/>
    <x v="14"/>
    <x v="2318"/>
    <d v="2009-09-26T03:59:00"/>
  </r>
  <r>
    <x v="2319"/>
    <x v="2319"/>
    <x v="2317"/>
    <n v="3000"/>
    <n v="3231"/>
    <x v="0"/>
    <s v="US"/>
    <s v="USD"/>
    <n v="1387072685"/>
    <n v="1384480685"/>
    <b v="1"/>
    <x v="99"/>
    <b v="1"/>
    <s v="music/indie rock"/>
    <n v="108"/>
    <n v="41.96"/>
    <x v="4"/>
    <x v="14"/>
    <x v="2319"/>
    <d v="2013-12-15T01:58:05"/>
  </r>
  <r>
    <x v="2320"/>
    <x v="2320"/>
    <x v="2318"/>
    <n v="5000"/>
    <n v="5433"/>
    <x v="0"/>
    <s v="US"/>
    <s v="USD"/>
    <n v="1396463800"/>
    <n v="1393443400"/>
    <b v="1"/>
    <x v="30"/>
    <b v="1"/>
    <s v="music/indie rock"/>
    <n v="109"/>
    <n v="61.04"/>
    <x v="4"/>
    <x v="14"/>
    <x v="2320"/>
    <d v="2014-04-02T18:36:40"/>
  </r>
  <r>
    <x v="2321"/>
    <x v="2321"/>
    <x v="2319"/>
    <n v="10557"/>
    <n v="4130"/>
    <x v="3"/>
    <s v="AT"/>
    <s v="EUR"/>
    <n v="1491282901"/>
    <n v="1488694501"/>
    <b v="0"/>
    <x v="31"/>
    <b v="0"/>
    <s v="food/small batch"/>
    <n v="40"/>
    <n v="64.53"/>
    <x v="7"/>
    <x v="33"/>
    <x v="2321"/>
    <d v="2017-04-04T05:15:01"/>
  </r>
  <r>
    <x v="2322"/>
    <x v="2322"/>
    <x v="2320"/>
    <n v="2700"/>
    <n v="85"/>
    <x v="3"/>
    <s v="US"/>
    <s v="USD"/>
    <n v="1491769769"/>
    <n v="1489181369"/>
    <b v="0"/>
    <x v="80"/>
    <b v="0"/>
    <s v="food/small batch"/>
    <n v="4"/>
    <n v="21.25"/>
    <x v="7"/>
    <x v="33"/>
    <x v="2322"/>
    <d v="2017-04-09T20:29:29"/>
  </r>
  <r>
    <x v="2323"/>
    <x v="2323"/>
    <x v="2321"/>
    <n v="250"/>
    <n v="120"/>
    <x v="3"/>
    <s v="US"/>
    <s v="USD"/>
    <n v="1490033247"/>
    <n v="1489428447"/>
    <b v="0"/>
    <x v="80"/>
    <b v="0"/>
    <s v="food/small batch"/>
    <n v="48"/>
    <n v="30"/>
    <x v="7"/>
    <x v="33"/>
    <x v="2323"/>
    <d v="2017-03-20T18:07:27"/>
  </r>
  <r>
    <x v="2324"/>
    <x v="2324"/>
    <x v="2322"/>
    <n v="7500"/>
    <n v="1555"/>
    <x v="3"/>
    <s v="GB"/>
    <s v="GBP"/>
    <n v="1490559285"/>
    <n v="1487970885"/>
    <b v="0"/>
    <x v="42"/>
    <b v="0"/>
    <s v="food/small batch"/>
    <n v="21"/>
    <n v="25.49"/>
    <x v="7"/>
    <x v="33"/>
    <x v="2324"/>
    <d v="2017-03-26T20:14:45"/>
  </r>
  <r>
    <x v="2325"/>
    <x v="2325"/>
    <x v="2323"/>
    <n v="1000"/>
    <n v="80"/>
    <x v="3"/>
    <s v="US"/>
    <s v="USD"/>
    <n v="1490830331"/>
    <n v="1488241931"/>
    <b v="0"/>
    <x v="63"/>
    <b v="0"/>
    <s v="food/small batch"/>
    <n v="8"/>
    <n v="11.43"/>
    <x v="7"/>
    <x v="33"/>
    <x v="2325"/>
    <d v="2017-03-29T23:32:11"/>
  </r>
  <r>
    <x v="2326"/>
    <x v="2326"/>
    <x v="2324"/>
    <n v="15000"/>
    <n v="108"/>
    <x v="3"/>
    <s v="US"/>
    <s v="USD"/>
    <n v="1493571600"/>
    <n v="1489106948"/>
    <b v="0"/>
    <x v="29"/>
    <b v="0"/>
    <s v="food/small batch"/>
    <n v="1"/>
    <n v="108"/>
    <x v="7"/>
    <x v="33"/>
    <x v="2326"/>
    <d v="2017-04-30T17:00:00"/>
  </r>
  <r>
    <x v="2327"/>
    <x v="2327"/>
    <x v="2325"/>
    <n v="35000"/>
    <n v="184133.01"/>
    <x v="0"/>
    <s v="US"/>
    <s v="USD"/>
    <n v="1409090440"/>
    <n v="1406066440"/>
    <b v="1"/>
    <x v="453"/>
    <b v="1"/>
    <s v="food/small batch"/>
    <n v="527"/>
    <n v="54.88"/>
    <x v="7"/>
    <x v="33"/>
    <x v="2327"/>
    <d v="2014-08-26T22:00:40"/>
  </r>
  <r>
    <x v="2328"/>
    <x v="2328"/>
    <x v="2326"/>
    <n v="10000"/>
    <n v="25445"/>
    <x v="0"/>
    <s v="US"/>
    <s v="USD"/>
    <n v="1434307537"/>
    <n v="1431715537"/>
    <b v="1"/>
    <x v="416"/>
    <b v="1"/>
    <s v="food/small batch"/>
    <n v="255"/>
    <n v="47.38"/>
    <x v="7"/>
    <x v="33"/>
    <x v="2328"/>
    <d v="2015-06-14T18:45:37"/>
  </r>
  <r>
    <x v="2329"/>
    <x v="2329"/>
    <x v="2327"/>
    <n v="25000"/>
    <n v="26480"/>
    <x v="0"/>
    <s v="US"/>
    <s v="USD"/>
    <n v="1405609146"/>
    <n v="1403017146"/>
    <b v="1"/>
    <x v="207"/>
    <b v="1"/>
    <s v="food/small batch"/>
    <n v="106"/>
    <n v="211.84"/>
    <x v="7"/>
    <x v="33"/>
    <x v="2329"/>
    <d v="2014-07-17T14:59:06"/>
  </r>
  <r>
    <x v="2330"/>
    <x v="2330"/>
    <x v="2328"/>
    <n v="35000"/>
    <n v="35848"/>
    <x v="0"/>
    <s v="US"/>
    <s v="USD"/>
    <n v="1451001600"/>
    <n v="1448400943"/>
    <b v="1"/>
    <x v="430"/>
    <b v="1"/>
    <s v="food/small batch"/>
    <n v="103"/>
    <n v="219.93"/>
    <x v="7"/>
    <x v="33"/>
    <x v="2330"/>
    <d v="2015-12-25T00:00:00"/>
  </r>
  <r>
    <x v="2331"/>
    <x v="2331"/>
    <x v="2329"/>
    <n v="8000"/>
    <n v="11545.1"/>
    <x v="0"/>
    <s v="US"/>
    <s v="USD"/>
    <n v="1408320490"/>
    <n v="1405728490"/>
    <b v="1"/>
    <x v="454"/>
    <b v="1"/>
    <s v="food/small batch"/>
    <n v="145"/>
    <n v="40.799999999999997"/>
    <x v="7"/>
    <x v="33"/>
    <x v="2331"/>
    <d v="2014-08-18T00:08:10"/>
  </r>
  <r>
    <x v="2332"/>
    <x v="2332"/>
    <x v="2330"/>
    <n v="25000"/>
    <n v="26577"/>
    <x v="0"/>
    <s v="US"/>
    <s v="USD"/>
    <n v="1423235071"/>
    <n v="1420643071"/>
    <b v="1"/>
    <x v="455"/>
    <b v="1"/>
    <s v="food/small batch"/>
    <n v="107"/>
    <n v="75.5"/>
    <x v="7"/>
    <x v="33"/>
    <x v="2332"/>
    <d v="2015-02-06T15:04:31"/>
  </r>
  <r>
    <x v="2333"/>
    <x v="2333"/>
    <x v="2331"/>
    <n v="600"/>
    <n v="1273"/>
    <x v="0"/>
    <s v="US"/>
    <s v="USD"/>
    <n v="1401385800"/>
    <n v="1399563390"/>
    <b v="1"/>
    <x v="225"/>
    <b v="1"/>
    <s v="food/small batch"/>
    <n v="213"/>
    <n v="13.54"/>
    <x v="7"/>
    <x v="33"/>
    <x v="2333"/>
    <d v="2014-05-29T17:50:00"/>
  </r>
  <r>
    <x v="2334"/>
    <x v="2334"/>
    <x v="2332"/>
    <n v="4000"/>
    <n v="4078"/>
    <x v="0"/>
    <s v="US"/>
    <s v="USD"/>
    <n v="1415208840"/>
    <n v="1412611498"/>
    <b v="1"/>
    <x v="85"/>
    <b v="1"/>
    <s v="food/small batch"/>
    <n v="102"/>
    <n v="60.87"/>
    <x v="7"/>
    <x v="33"/>
    <x v="2334"/>
    <d v="2014-11-05T17:34:00"/>
  </r>
  <r>
    <x v="2335"/>
    <x v="2335"/>
    <x v="2333"/>
    <n v="25000"/>
    <n v="25568"/>
    <x v="0"/>
    <s v="US"/>
    <s v="USD"/>
    <n v="1402494243"/>
    <n v="1399902243"/>
    <b v="1"/>
    <x v="170"/>
    <b v="1"/>
    <s v="food/small batch"/>
    <n v="103"/>
    <n v="115.69"/>
    <x v="7"/>
    <x v="33"/>
    <x v="2335"/>
    <d v="2014-06-11T13:44:03"/>
  </r>
  <r>
    <x v="2336"/>
    <x v="2336"/>
    <x v="2334"/>
    <n v="20000"/>
    <n v="104146.51"/>
    <x v="0"/>
    <s v="US"/>
    <s v="USD"/>
    <n v="1394316695"/>
    <n v="1390860695"/>
    <b v="1"/>
    <x v="456"/>
    <b v="1"/>
    <s v="food/small batch"/>
    <n v="521"/>
    <n v="48.1"/>
    <x v="7"/>
    <x v="33"/>
    <x v="2336"/>
    <d v="2014-03-08T22:11:35"/>
  </r>
  <r>
    <x v="2337"/>
    <x v="2337"/>
    <x v="2335"/>
    <n v="12000"/>
    <n v="13279"/>
    <x v="0"/>
    <s v="US"/>
    <s v="USD"/>
    <n v="1403796143"/>
    <n v="1401204143"/>
    <b v="1"/>
    <x v="122"/>
    <b v="1"/>
    <s v="food/small batch"/>
    <n v="111"/>
    <n v="74.180000000000007"/>
    <x v="7"/>
    <x v="33"/>
    <x v="2337"/>
    <d v="2014-06-26T15:22:23"/>
  </r>
  <r>
    <x v="2338"/>
    <x v="2338"/>
    <x v="2336"/>
    <n v="15000"/>
    <n v="15171.5"/>
    <x v="0"/>
    <s v="US"/>
    <s v="USD"/>
    <n v="1404077484"/>
    <n v="1401485484"/>
    <b v="1"/>
    <x v="252"/>
    <b v="1"/>
    <s v="food/small batch"/>
    <n v="102"/>
    <n v="123.35"/>
    <x v="7"/>
    <x v="33"/>
    <x v="2338"/>
    <d v="2014-06-29T21:31:24"/>
  </r>
  <r>
    <x v="2339"/>
    <x v="2339"/>
    <x v="2337"/>
    <n v="25000"/>
    <n v="73552"/>
    <x v="0"/>
    <s v="US"/>
    <s v="USD"/>
    <n v="1482134340"/>
    <n v="1479496309"/>
    <b v="1"/>
    <x v="457"/>
    <b v="1"/>
    <s v="food/small batch"/>
    <n v="295"/>
    <n v="66.62"/>
    <x v="7"/>
    <x v="33"/>
    <x v="2339"/>
    <d v="2016-12-19T07:59:00"/>
  </r>
  <r>
    <x v="2340"/>
    <x v="2340"/>
    <x v="2338"/>
    <n v="40000"/>
    <n v="42311"/>
    <x v="0"/>
    <s v="US"/>
    <s v="USD"/>
    <n v="1477841138"/>
    <n v="1475249138"/>
    <b v="1"/>
    <x v="458"/>
    <b v="1"/>
    <s v="food/small batch"/>
    <n v="106"/>
    <n v="104.99"/>
    <x v="7"/>
    <x v="33"/>
    <x v="2340"/>
    <d v="2016-10-30T15:25:38"/>
  </r>
  <r>
    <x v="2341"/>
    <x v="2341"/>
    <x v="2339"/>
    <n v="5000"/>
    <n v="0"/>
    <x v="1"/>
    <s v="US"/>
    <s v="USD"/>
    <n v="1436729504"/>
    <n v="1434137504"/>
    <b v="0"/>
    <x v="78"/>
    <b v="0"/>
    <s v="technology/web"/>
    <n v="0"/>
    <e v="#DIV/0!"/>
    <x v="2"/>
    <x v="7"/>
    <x v="2341"/>
    <d v="2015-07-12T19:31:44"/>
  </r>
  <r>
    <x v="2342"/>
    <x v="2342"/>
    <x v="2340"/>
    <n v="5500"/>
    <n v="0"/>
    <x v="1"/>
    <s v="US"/>
    <s v="USD"/>
    <n v="1412571600"/>
    <n v="1410799870"/>
    <b v="0"/>
    <x v="78"/>
    <b v="0"/>
    <s v="technology/web"/>
    <n v="0"/>
    <e v="#DIV/0!"/>
    <x v="2"/>
    <x v="7"/>
    <x v="2342"/>
    <d v="2014-10-06T05:00:00"/>
  </r>
  <r>
    <x v="2343"/>
    <x v="2343"/>
    <x v="2341"/>
    <n v="10000"/>
    <n v="300"/>
    <x v="1"/>
    <s v="US"/>
    <s v="USD"/>
    <n v="1452282420"/>
    <n v="1447962505"/>
    <b v="0"/>
    <x v="29"/>
    <b v="0"/>
    <s v="technology/web"/>
    <n v="3"/>
    <n v="300"/>
    <x v="2"/>
    <x v="7"/>
    <x v="2343"/>
    <d v="2016-01-08T19:47:00"/>
  </r>
  <r>
    <x v="2344"/>
    <x v="2344"/>
    <x v="2342"/>
    <n v="1000"/>
    <n v="1"/>
    <x v="1"/>
    <s v="CA"/>
    <s v="CAD"/>
    <n v="1466789269"/>
    <n v="1464197269"/>
    <b v="0"/>
    <x v="29"/>
    <b v="0"/>
    <s v="technology/web"/>
    <n v="1"/>
    <n v="1"/>
    <x v="2"/>
    <x v="7"/>
    <x v="2344"/>
    <d v="2016-06-24T17:27:49"/>
  </r>
  <r>
    <x v="2345"/>
    <x v="2345"/>
    <x v="2343"/>
    <n v="3000"/>
    <n v="0"/>
    <x v="1"/>
    <s v="US"/>
    <s v="USD"/>
    <n v="1427845140"/>
    <n v="1424822556"/>
    <b v="0"/>
    <x v="78"/>
    <b v="0"/>
    <s v="technology/web"/>
    <n v="0"/>
    <e v="#DIV/0!"/>
    <x v="2"/>
    <x v="7"/>
    <x v="2345"/>
    <d v="2015-03-31T23:39:00"/>
  </r>
  <r>
    <x v="2346"/>
    <x v="2346"/>
    <x v="2344"/>
    <n v="60000"/>
    <n v="39"/>
    <x v="1"/>
    <s v="US"/>
    <s v="USD"/>
    <n v="1476731431"/>
    <n v="1472843431"/>
    <b v="0"/>
    <x v="83"/>
    <b v="0"/>
    <s v="technology/web"/>
    <n v="1"/>
    <n v="13"/>
    <x v="2"/>
    <x v="7"/>
    <x v="2346"/>
    <d v="2016-10-17T19:10:31"/>
  </r>
  <r>
    <x v="2347"/>
    <x v="2347"/>
    <x v="2345"/>
    <n v="1000"/>
    <n v="15"/>
    <x v="1"/>
    <s v="US"/>
    <s v="USD"/>
    <n v="1472135676"/>
    <n v="1469543676"/>
    <b v="0"/>
    <x v="29"/>
    <b v="0"/>
    <s v="technology/web"/>
    <n v="2"/>
    <n v="15"/>
    <x v="2"/>
    <x v="7"/>
    <x v="2347"/>
    <d v="2016-08-25T14:34:36"/>
  </r>
  <r>
    <x v="2348"/>
    <x v="2348"/>
    <x v="2346"/>
    <n v="70000"/>
    <n v="270"/>
    <x v="1"/>
    <s v="US"/>
    <s v="USD"/>
    <n v="1456006938"/>
    <n v="1450822938"/>
    <b v="0"/>
    <x v="81"/>
    <b v="0"/>
    <s v="technology/web"/>
    <n v="1"/>
    <n v="54"/>
    <x v="2"/>
    <x v="7"/>
    <x v="2348"/>
    <d v="2016-02-20T22:22:18"/>
  </r>
  <r>
    <x v="2349"/>
    <x v="2349"/>
    <x v="2347"/>
    <n v="474900"/>
    <n v="0"/>
    <x v="1"/>
    <s v="SE"/>
    <s v="SEK"/>
    <n v="1439318228"/>
    <n v="1436812628"/>
    <b v="0"/>
    <x v="78"/>
    <b v="0"/>
    <s v="technology/web"/>
    <n v="0"/>
    <e v="#DIV/0!"/>
    <x v="2"/>
    <x v="7"/>
    <x v="2349"/>
    <d v="2015-08-11T18:37:08"/>
  </r>
  <r>
    <x v="2350"/>
    <x v="2350"/>
    <x v="2348"/>
    <n v="50000"/>
    <n v="0"/>
    <x v="1"/>
    <s v="IE"/>
    <s v="EUR"/>
    <n v="1483474370"/>
    <n v="1480882370"/>
    <b v="0"/>
    <x v="78"/>
    <b v="0"/>
    <s v="technology/web"/>
    <n v="0"/>
    <e v="#DIV/0!"/>
    <x v="2"/>
    <x v="7"/>
    <x v="2350"/>
    <d v="2017-01-03T20:12:50"/>
  </r>
  <r>
    <x v="2351"/>
    <x v="2351"/>
    <x v="2349"/>
    <n v="18900"/>
    <n v="108"/>
    <x v="1"/>
    <s v="NZ"/>
    <s v="NZD"/>
    <n v="1430360739"/>
    <n v="1427768739"/>
    <b v="0"/>
    <x v="63"/>
    <b v="0"/>
    <s v="technology/web"/>
    <n v="1"/>
    <n v="15.43"/>
    <x v="2"/>
    <x v="7"/>
    <x v="2351"/>
    <d v="2015-04-30T02:25:39"/>
  </r>
  <r>
    <x v="2352"/>
    <x v="2352"/>
    <x v="2350"/>
    <n v="2000"/>
    <n v="0"/>
    <x v="1"/>
    <s v="US"/>
    <s v="USD"/>
    <n v="1433603552"/>
    <n v="1428419552"/>
    <b v="0"/>
    <x v="78"/>
    <b v="0"/>
    <s v="technology/web"/>
    <n v="0"/>
    <e v="#DIV/0!"/>
    <x v="2"/>
    <x v="7"/>
    <x v="2352"/>
    <d v="2015-06-06T15:12:32"/>
  </r>
  <r>
    <x v="2353"/>
    <x v="2353"/>
    <x v="2351"/>
    <n v="1000"/>
    <n v="0"/>
    <x v="1"/>
    <s v="US"/>
    <s v="USD"/>
    <n v="1429632822"/>
    <n v="1428596022"/>
    <b v="0"/>
    <x v="78"/>
    <b v="0"/>
    <s v="technology/web"/>
    <n v="0"/>
    <e v="#DIV/0!"/>
    <x v="2"/>
    <x v="7"/>
    <x v="2353"/>
    <d v="2015-04-21T16:13:42"/>
  </r>
  <r>
    <x v="2354"/>
    <x v="2354"/>
    <x v="2352"/>
    <n v="35000"/>
    <n v="25"/>
    <x v="1"/>
    <s v="US"/>
    <s v="USD"/>
    <n v="1420910460"/>
    <n v="1415726460"/>
    <b v="0"/>
    <x v="29"/>
    <b v="0"/>
    <s v="technology/web"/>
    <n v="1"/>
    <n v="25"/>
    <x v="2"/>
    <x v="7"/>
    <x v="2354"/>
    <d v="2015-01-10T17:21:00"/>
  </r>
  <r>
    <x v="2355"/>
    <x v="2355"/>
    <x v="2353"/>
    <n v="8000"/>
    <n v="55"/>
    <x v="1"/>
    <s v="AU"/>
    <s v="AUD"/>
    <n v="1430604136"/>
    <n v="1428012136"/>
    <b v="0"/>
    <x v="84"/>
    <b v="0"/>
    <s v="technology/web"/>
    <n v="1"/>
    <n v="27.5"/>
    <x v="2"/>
    <x v="7"/>
    <x v="2355"/>
    <d v="2015-05-02T22:02:16"/>
  </r>
  <r>
    <x v="2356"/>
    <x v="2356"/>
    <x v="2354"/>
    <n v="10000"/>
    <n v="0"/>
    <x v="1"/>
    <s v="NL"/>
    <s v="EUR"/>
    <n v="1433530104"/>
    <n v="1430938104"/>
    <b v="0"/>
    <x v="78"/>
    <b v="0"/>
    <s v="technology/web"/>
    <n v="0"/>
    <e v="#DIV/0!"/>
    <x v="2"/>
    <x v="7"/>
    <x v="2356"/>
    <d v="2015-06-05T18:48:24"/>
  </r>
  <r>
    <x v="2357"/>
    <x v="2357"/>
    <x v="2355"/>
    <n v="27000"/>
    <n v="0"/>
    <x v="1"/>
    <s v="GB"/>
    <s v="GBP"/>
    <n v="1445093578"/>
    <n v="1442501578"/>
    <b v="0"/>
    <x v="78"/>
    <b v="0"/>
    <s v="technology/web"/>
    <n v="0"/>
    <e v="#DIV/0!"/>
    <x v="2"/>
    <x v="7"/>
    <x v="2357"/>
    <d v="2015-10-17T14:52:58"/>
  </r>
  <r>
    <x v="2358"/>
    <x v="2358"/>
    <x v="2356"/>
    <n v="1500"/>
    <n v="0"/>
    <x v="1"/>
    <s v="GB"/>
    <s v="GBP"/>
    <n v="1422664740"/>
    <n v="1417818036"/>
    <b v="0"/>
    <x v="78"/>
    <b v="0"/>
    <s v="technology/web"/>
    <n v="0"/>
    <e v="#DIV/0!"/>
    <x v="2"/>
    <x v="7"/>
    <x v="2358"/>
    <d v="2015-01-31T00:39:00"/>
  </r>
  <r>
    <x v="2359"/>
    <x v="2359"/>
    <x v="2357"/>
    <n v="7500"/>
    <n v="1101"/>
    <x v="1"/>
    <s v="US"/>
    <s v="USD"/>
    <n v="1438616124"/>
    <n v="1433432124"/>
    <b v="0"/>
    <x v="83"/>
    <b v="0"/>
    <s v="technology/web"/>
    <n v="15"/>
    <n v="367"/>
    <x v="2"/>
    <x v="7"/>
    <x v="2359"/>
    <d v="2015-08-03T15:35:24"/>
  </r>
  <r>
    <x v="2360"/>
    <x v="2360"/>
    <x v="2358"/>
    <n v="5000"/>
    <n v="2"/>
    <x v="1"/>
    <s v="CA"/>
    <s v="CAD"/>
    <n v="1454864280"/>
    <n v="1452272280"/>
    <b v="0"/>
    <x v="29"/>
    <b v="0"/>
    <s v="technology/web"/>
    <n v="1"/>
    <n v="2"/>
    <x v="2"/>
    <x v="7"/>
    <x v="2360"/>
    <d v="2016-02-07T16:58:00"/>
  </r>
  <r>
    <x v="2361"/>
    <x v="2361"/>
    <x v="2359"/>
    <n v="200"/>
    <n v="0"/>
    <x v="1"/>
    <s v="CA"/>
    <s v="CAD"/>
    <n v="1462053600"/>
    <n v="1459975008"/>
    <b v="0"/>
    <x v="78"/>
    <b v="0"/>
    <s v="technology/web"/>
    <n v="0"/>
    <e v="#DIV/0!"/>
    <x v="2"/>
    <x v="7"/>
    <x v="2361"/>
    <d v="2016-04-30T22:00:00"/>
  </r>
  <r>
    <x v="2362"/>
    <x v="2362"/>
    <x v="2360"/>
    <n v="420"/>
    <n v="120"/>
    <x v="1"/>
    <s v="US"/>
    <s v="USD"/>
    <n v="1418315470"/>
    <n v="1415723470"/>
    <b v="0"/>
    <x v="84"/>
    <b v="0"/>
    <s v="technology/web"/>
    <n v="29"/>
    <n v="60"/>
    <x v="2"/>
    <x v="7"/>
    <x v="2362"/>
    <d v="2014-12-11T16:31:10"/>
  </r>
  <r>
    <x v="2363"/>
    <x v="2363"/>
    <x v="2361"/>
    <n v="175000"/>
    <n v="0"/>
    <x v="1"/>
    <s v="US"/>
    <s v="USD"/>
    <n v="1451348200"/>
    <n v="1447460200"/>
    <b v="0"/>
    <x v="78"/>
    <b v="0"/>
    <s v="technology/web"/>
    <n v="0"/>
    <e v="#DIV/0!"/>
    <x v="2"/>
    <x v="7"/>
    <x v="2363"/>
    <d v="2015-12-29T00:16:40"/>
  </r>
  <r>
    <x v="2364"/>
    <x v="2364"/>
    <x v="2362"/>
    <n v="128"/>
    <n v="0"/>
    <x v="1"/>
    <s v="US"/>
    <s v="USD"/>
    <n v="1445898356"/>
    <n v="1441146356"/>
    <b v="0"/>
    <x v="78"/>
    <b v="0"/>
    <s v="technology/web"/>
    <n v="0"/>
    <e v="#DIV/0!"/>
    <x v="2"/>
    <x v="7"/>
    <x v="2364"/>
    <d v="2015-10-26T22:25:56"/>
  </r>
  <r>
    <x v="2365"/>
    <x v="2365"/>
    <x v="2363"/>
    <n v="1000"/>
    <n v="0"/>
    <x v="1"/>
    <s v="IT"/>
    <s v="EUR"/>
    <n v="1453071600"/>
    <n v="1449596425"/>
    <b v="0"/>
    <x v="78"/>
    <b v="0"/>
    <s v="technology/web"/>
    <n v="0"/>
    <e v="#DIV/0!"/>
    <x v="2"/>
    <x v="7"/>
    <x v="2365"/>
    <d v="2016-01-17T23:00:00"/>
  </r>
  <r>
    <x v="2366"/>
    <x v="2366"/>
    <x v="2364"/>
    <n v="25000"/>
    <n v="2630"/>
    <x v="1"/>
    <s v="GB"/>
    <s v="GBP"/>
    <n v="1445431533"/>
    <n v="1442839533"/>
    <b v="0"/>
    <x v="74"/>
    <b v="0"/>
    <s v="technology/web"/>
    <n v="11"/>
    <n v="97.41"/>
    <x v="2"/>
    <x v="7"/>
    <x v="2366"/>
    <d v="2015-10-21T12:45:33"/>
  </r>
  <r>
    <x v="2367"/>
    <x v="2367"/>
    <x v="2365"/>
    <n v="50000"/>
    <n v="670"/>
    <x v="1"/>
    <s v="US"/>
    <s v="USD"/>
    <n v="1461622616"/>
    <n v="1456442216"/>
    <b v="0"/>
    <x v="25"/>
    <b v="0"/>
    <s v="technology/web"/>
    <n v="2"/>
    <n v="47.86"/>
    <x v="2"/>
    <x v="7"/>
    <x v="2367"/>
    <d v="2016-04-25T22:16:56"/>
  </r>
  <r>
    <x v="2368"/>
    <x v="2368"/>
    <x v="2366"/>
    <n v="40000"/>
    <n v="100"/>
    <x v="1"/>
    <s v="US"/>
    <s v="USD"/>
    <n v="1429028365"/>
    <n v="1425143965"/>
    <b v="0"/>
    <x v="84"/>
    <b v="0"/>
    <s v="technology/web"/>
    <n v="1"/>
    <n v="50"/>
    <x v="2"/>
    <x v="7"/>
    <x v="2368"/>
    <d v="2015-04-14T16:19:25"/>
  </r>
  <r>
    <x v="2369"/>
    <x v="2369"/>
    <x v="2367"/>
    <n v="25000"/>
    <n v="0"/>
    <x v="1"/>
    <s v="US"/>
    <s v="USD"/>
    <n v="1455132611"/>
    <n v="1452540611"/>
    <b v="0"/>
    <x v="78"/>
    <b v="0"/>
    <s v="technology/web"/>
    <n v="0"/>
    <e v="#DIV/0!"/>
    <x v="2"/>
    <x v="7"/>
    <x v="2369"/>
    <d v="2016-02-10T19:30:11"/>
  </r>
  <r>
    <x v="2370"/>
    <x v="2370"/>
    <x v="2368"/>
    <n v="25000"/>
    <n v="82"/>
    <x v="1"/>
    <s v="US"/>
    <s v="USD"/>
    <n v="1418877141"/>
    <n v="1416285141"/>
    <b v="0"/>
    <x v="80"/>
    <b v="0"/>
    <s v="technology/web"/>
    <n v="1"/>
    <n v="20.5"/>
    <x v="2"/>
    <x v="7"/>
    <x v="2370"/>
    <d v="2014-12-18T04:32:21"/>
  </r>
  <r>
    <x v="2371"/>
    <x v="2371"/>
    <x v="2369"/>
    <n v="2000"/>
    <n v="0"/>
    <x v="1"/>
    <s v="US"/>
    <s v="USD"/>
    <n v="1435257596"/>
    <n v="1432665596"/>
    <b v="0"/>
    <x v="78"/>
    <b v="0"/>
    <s v="technology/web"/>
    <n v="0"/>
    <e v="#DIV/0!"/>
    <x v="2"/>
    <x v="7"/>
    <x v="2371"/>
    <d v="2015-06-25T18:39:56"/>
  </r>
  <r>
    <x v="2372"/>
    <x v="2372"/>
    <x v="2370"/>
    <n v="5500"/>
    <n v="180"/>
    <x v="1"/>
    <s v="AU"/>
    <s v="AUD"/>
    <n v="1429839571"/>
    <n v="1427247571"/>
    <b v="0"/>
    <x v="79"/>
    <b v="0"/>
    <s v="technology/web"/>
    <n v="4"/>
    <n v="30"/>
    <x v="2"/>
    <x v="7"/>
    <x v="2372"/>
    <d v="2015-04-24T01:39:31"/>
  </r>
  <r>
    <x v="2373"/>
    <x v="2373"/>
    <x v="2371"/>
    <n v="850000"/>
    <n v="50"/>
    <x v="1"/>
    <s v="SE"/>
    <s v="SEK"/>
    <n v="1440863624"/>
    <n v="1438271624"/>
    <b v="0"/>
    <x v="29"/>
    <b v="0"/>
    <s v="technology/web"/>
    <n v="1"/>
    <n v="50"/>
    <x v="2"/>
    <x v="7"/>
    <x v="2373"/>
    <d v="2015-08-29T15:53:44"/>
  </r>
  <r>
    <x v="2374"/>
    <x v="2374"/>
    <x v="2372"/>
    <n v="22000"/>
    <n v="10"/>
    <x v="1"/>
    <s v="US"/>
    <s v="USD"/>
    <n v="1423772060"/>
    <n v="1421180060"/>
    <b v="0"/>
    <x v="29"/>
    <b v="0"/>
    <s v="technology/web"/>
    <n v="1"/>
    <n v="10"/>
    <x v="2"/>
    <x v="7"/>
    <x v="2374"/>
    <d v="2015-02-12T20:14:20"/>
  </r>
  <r>
    <x v="2375"/>
    <x v="2375"/>
    <x v="2373"/>
    <n v="10000"/>
    <n v="0"/>
    <x v="1"/>
    <s v="US"/>
    <s v="USD"/>
    <n v="1473451437"/>
    <n v="1470859437"/>
    <b v="0"/>
    <x v="78"/>
    <b v="0"/>
    <s v="technology/web"/>
    <n v="0"/>
    <e v="#DIV/0!"/>
    <x v="2"/>
    <x v="7"/>
    <x v="2375"/>
    <d v="2016-09-09T20:03:57"/>
  </r>
  <r>
    <x v="2376"/>
    <x v="2376"/>
    <x v="2374"/>
    <n v="3000"/>
    <n v="326.33"/>
    <x v="1"/>
    <s v="US"/>
    <s v="USD"/>
    <n v="1449785566"/>
    <n v="1447193566"/>
    <b v="0"/>
    <x v="80"/>
    <b v="0"/>
    <s v="technology/web"/>
    <n v="11"/>
    <n v="81.58"/>
    <x v="2"/>
    <x v="7"/>
    <x v="2376"/>
    <d v="2015-12-10T22:12:46"/>
  </r>
  <r>
    <x v="2377"/>
    <x v="2377"/>
    <x v="2375"/>
    <n v="2500"/>
    <n v="0"/>
    <x v="1"/>
    <s v="CA"/>
    <s v="CAD"/>
    <n v="1480110783"/>
    <n v="1477515183"/>
    <b v="0"/>
    <x v="78"/>
    <b v="0"/>
    <s v="technology/web"/>
    <n v="0"/>
    <e v="#DIV/0!"/>
    <x v="2"/>
    <x v="7"/>
    <x v="2377"/>
    <d v="2016-11-25T21:53:03"/>
  </r>
  <r>
    <x v="2378"/>
    <x v="2378"/>
    <x v="2376"/>
    <n v="110000"/>
    <n v="0"/>
    <x v="1"/>
    <s v="US"/>
    <s v="USD"/>
    <n v="1440548330"/>
    <n v="1438042730"/>
    <b v="0"/>
    <x v="78"/>
    <b v="0"/>
    <s v="technology/web"/>
    <n v="0"/>
    <e v="#DIV/0!"/>
    <x v="2"/>
    <x v="7"/>
    <x v="2378"/>
    <d v="2015-08-26T00:18:50"/>
  </r>
  <r>
    <x v="2379"/>
    <x v="2379"/>
    <x v="2377"/>
    <n v="30000"/>
    <n v="0"/>
    <x v="1"/>
    <s v="US"/>
    <s v="USD"/>
    <n v="1444004616"/>
    <n v="1440116616"/>
    <b v="0"/>
    <x v="78"/>
    <b v="0"/>
    <s v="technology/web"/>
    <n v="0"/>
    <e v="#DIV/0!"/>
    <x v="2"/>
    <x v="7"/>
    <x v="2379"/>
    <d v="2015-10-05T00:23:36"/>
  </r>
  <r>
    <x v="2380"/>
    <x v="2380"/>
    <x v="2378"/>
    <n v="15000"/>
    <n v="55"/>
    <x v="1"/>
    <s v="US"/>
    <s v="USD"/>
    <n v="1443726142"/>
    <n v="1441134142"/>
    <b v="0"/>
    <x v="83"/>
    <b v="0"/>
    <s v="technology/web"/>
    <n v="1"/>
    <n v="18.329999999999998"/>
    <x v="2"/>
    <x v="7"/>
    <x v="2380"/>
    <d v="2015-10-01T19:02:22"/>
  </r>
  <r>
    <x v="2381"/>
    <x v="2381"/>
    <x v="2379"/>
    <n v="86350"/>
    <n v="1571"/>
    <x v="1"/>
    <s v="US"/>
    <s v="USD"/>
    <n v="1428704848"/>
    <n v="1426112848"/>
    <b v="0"/>
    <x v="63"/>
    <b v="0"/>
    <s v="technology/web"/>
    <n v="2"/>
    <n v="224.43"/>
    <x v="2"/>
    <x v="7"/>
    <x v="2381"/>
    <d v="2015-04-10T22:27:28"/>
  </r>
  <r>
    <x v="2382"/>
    <x v="2382"/>
    <x v="2380"/>
    <n v="3000"/>
    <n v="75"/>
    <x v="1"/>
    <s v="US"/>
    <s v="USD"/>
    <n v="1438662603"/>
    <n v="1436502603"/>
    <b v="0"/>
    <x v="84"/>
    <b v="0"/>
    <s v="technology/web"/>
    <n v="3"/>
    <n v="37.5"/>
    <x v="2"/>
    <x v="7"/>
    <x v="2382"/>
    <d v="2015-08-04T04:30:03"/>
  </r>
  <r>
    <x v="2383"/>
    <x v="2383"/>
    <x v="2381"/>
    <n v="10000"/>
    <n v="435"/>
    <x v="1"/>
    <s v="NZ"/>
    <s v="NZD"/>
    <n v="1424568107"/>
    <n v="1421976107"/>
    <b v="0"/>
    <x v="83"/>
    <b v="0"/>
    <s v="technology/web"/>
    <n v="5"/>
    <n v="145"/>
    <x v="2"/>
    <x v="7"/>
    <x v="2383"/>
    <d v="2015-02-22T01:21:47"/>
  </r>
  <r>
    <x v="2384"/>
    <x v="2384"/>
    <x v="2382"/>
    <n v="1000"/>
    <n v="8"/>
    <x v="1"/>
    <s v="US"/>
    <s v="USD"/>
    <n v="1415932643"/>
    <n v="1413337043"/>
    <b v="0"/>
    <x v="22"/>
    <b v="0"/>
    <s v="technology/web"/>
    <n v="1"/>
    <n v="1"/>
    <x v="2"/>
    <x v="7"/>
    <x v="2384"/>
    <d v="2014-11-14T02:37:23"/>
  </r>
  <r>
    <x v="2385"/>
    <x v="2385"/>
    <x v="2383"/>
    <n v="65000"/>
    <n v="788"/>
    <x v="1"/>
    <s v="US"/>
    <s v="USD"/>
    <n v="1438793432"/>
    <n v="1436201432"/>
    <b v="0"/>
    <x v="63"/>
    <b v="0"/>
    <s v="technology/web"/>
    <n v="2"/>
    <n v="112.57"/>
    <x v="2"/>
    <x v="7"/>
    <x v="2385"/>
    <d v="2015-08-05T16:50:32"/>
  </r>
  <r>
    <x v="2386"/>
    <x v="2386"/>
    <x v="2384"/>
    <n v="30000"/>
    <n v="0"/>
    <x v="1"/>
    <s v="CA"/>
    <s v="CAD"/>
    <n v="1420920424"/>
    <n v="1415736424"/>
    <b v="0"/>
    <x v="78"/>
    <b v="0"/>
    <s v="technology/web"/>
    <n v="0"/>
    <e v="#DIV/0!"/>
    <x v="2"/>
    <x v="7"/>
    <x v="2386"/>
    <d v="2015-01-10T20:07:04"/>
  </r>
  <r>
    <x v="2387"/>
    <x v="2387"/>
    <x v="2385"/>
    <n v="150000"/>
    <n v="1026"/>
    <x v="1"/>
    <s v="US"/>
    <s v="USD"/>
    <n v="1469199740"/>
    <n v="1465311740"/>
    <b v="0"/>
    <x v="83"/>
    <b v="0"/>
    <s v="technology/web"/>
    <n v="1"/>
    <n v="342"/>
    <x v="2"/>
    <x v="7"/>
    <x v="2387"/>
    <d v="2016-07-22T15:02:20"/>
  </r>
  <r>
    <x v="2388"/>
    <x v="2388"/>
    <x v="2386"/>
    <n v="37000"/>
    <n v="463"/>
    <x v="1"/>
    <s v="US"/>
    <s v="USD"/>
    <n v="1421350140"/>
    <n v="1418761759"/>
    <b v="0"/>
    <x v="22"/>
    <b v="0"/>
    <s v="technology/web"/>
    <n v="2"/>
    <n v="57.88"/>
    <x v="2"/>
    <x v="7"/>
    <x v="2388"/>
    <d v="2015-01-15T19:29:00"/>
  </r>
  <r>
    <x v="2389"/>
    <x v="2389"/>
    <x v="2387"/>
    <n v="16000"/>
    <n v="30"/>
    <x v="1"/>
    <s v="FR"/>
    <s v="EUR"/>
    <n v="1437861540"/>
    <n v="1435160452"/>
    <b v="0"/>
    <x v="29"/>
    <b v="0"/>
    <s v="technology/web"/>
    <n v="1"/>
    <n v="30"/>
    <x v="2"/>
    <x v="7"/>
    <x v="2389"/>
    <d v="2015-07-25T21:59:00"/>
  </r>
  <r>
    <x v="2390"/>
    <x v="2390"/>
    <x v="2388"/>
    <n v="510000"/>
    <n v="0"/>
    <x v="1"/>
    <s v="AU"/>
    <s v="AUD"/>
    <n v="1420352264"/>
    <n v="1416896264"/>
    <b v="0"/>
    <x v="78"/>
    <b v="0"/>
    <s v="technology/web"/>
    <n v="0"/>
    <e v="#DIV/0!"/>
    <x v="2"/>
    <x v="7"/>
    <x v="2390"/>
    <d v="2015-01-04T06:17:44"/>
  </r>
  <r>
    <x v="2391"/>
    <x v="2391"/>
    <x v="2389"/>
    <n v="20000"/>
    <n v="25"/>
    <x v="1"/>
    <s v="US"/>
    <s v="USD"/>
    <n v="1427825044"/>
    <n v="1425236644"/>
    <b v="0"/>
    <x v="29"/>
    <b v="0"/>
    <s v="technology/web"/>
    <n v="1"/>
    <n v="25"/>
    <x v="2"/>
    <x v="7"/>
    <x v="2391"/>
    <d v="2015-03-31T18:04:04"/>
  </r>
  <r>
    <x v="2392"/>
    <x v="2392"/>
    <x v="2390"/>
    <n v="4200"/>
    <n v="0"/>
    <x v="1"/>
    <s v="US"/>
    <s v="USD"/>
    <n v="1446087223"/>
    <n v="1443495223"/>
    <b v="0"/>
    <x v="78"/>
    <b v="0"/>
    <s v="technology/web"/>
    <n v="0"/>
    <e v="#DIV/0!"/>
    <x v="2"/>
    <x v="7"/>
    <x v="2392"/>
    <d v="2015-10-29T02:53:43"/>
  </r>
  <r>
    <x v="2393"/>
    <x v="2393"/>
    <x v="2391"/>
    <n v="100000"/>
    <n v="50"/>
    <x v="1"/>
    <s v="US"/>
    <s v="USD"/>
    <n v="1439048017"/>
    <n v="1436456017"/>
    <b v="0"/>
    <x v="29"/>
    <b v="0"/>
    <s v="technology/web"/>
    <n v="1"/>
    <n v="50"/>
    <x v="2"/>
    <x v="7"/>
    <x v="2393"/>
    <d v="2015-08-08T15:33:37"/>
  </r>
  <r>
    <x v="2394"/>
    <x v="2394"/>
    <x v="2392"/>
    <n v="5000"/>
    <n v="3"/>
    <x v="1"/>
    <s v="IE"/>
    <s v="EUR"/>
    <n v="1424940093"/>
    <n v="1422348093"/>
    <b v="0"/>
    <x v="84"/>
    <b v="0"/>
    <s v="technology/web"/>
    <n v="1"/>
    <n v="1.5"/>
    <x v="2"/>
    <x v="7"/>
    <x v="2394"/>
    <d v="2015-02-26T08:41:33"/>
  </r>
  <r>
    <x v="2395"/>
    <x v="2395"/>
    <x v="2393"/>
    <n v="33000"/>
    <n v="0"/>
    <x v="1"/>
    <s v="US"/>
    <s v="USD"/>
    <n v="1484038620"/>
    <n v="1481597687"/>
    <b v="0"/>
    <x v="78"/>
    <b v="0"/>
    <s v="technology/web"/>
    <n v="0"/>
    <e v="#DIV/0!"/>
    <x v="2"/>
    <x v="7"/>
    <x v="2395"/>
    <d v="2017-01-10T08:57:00"/>
  </r>
  <r>
    <x v="2396"/>
    <x v="2396"/>
    <x v="2394"/>
    <n v="5000"/>
    <n v="10"/>
    <x v="1"/>
    <s v="CH"/>
    <s v="CHF"/>
    <n v="1444940558"/>
    <n v="1442348558"/>
    <b v="0"/>
    <x v="29"/>
    <b v="0"/>
    <s v="technology/web"/>
    <n v="1"/>
    <n v="10"/>
    <x v="2"/>
    <x v="7"/>
    <x v="2396"/>
    <d v="2015-10-15T20:22:38"/>
  </r>
  <r>
    <x v="2397"/>
    <x v="2397"/>
    <x v="2395"/>
    <n v="124000"/>
    <n v="0"/>
    <x v="1"/>
    <s v="US"/>
    <s v="USD"/>
    <n v="1420233256"/>
    <n v="1417641256"/>
    <b v="0"/>
    <x v="78"/>
    <b v="0"/>
    <s v="technology/web"/>
    <n v="0"/>
    <e v="#DIV/0!"/>
    <x v="2"/>
    <x v="7"/>
    <x v="2397"/>
    <d v="2015-01-02T21:14:16"/>
  </r>
  <r>
    <x v="2398"/>
    <x v="2398"/>
    <x v="2396"/>
    <n v="4000"/>
    <n v="0"/>
    <x v="1"/>
    <s v="US"/>
    <s v="USD"/>
    <n v="1435874384"/>
    <n v="1433282384"/>
    <b v="0"/>
    <x v="78"/>
    <b v="0"/>
    <s v="technology/web"/>
    <n v="0"/>
    <e v="#DIV/0!"/>
    <x v="2"/>
    <x v="7"/>
    <x v="2398"/>
    <d v="2015-07-02T21:59:44"/>
  </r>
  <r>
    <x v="2399"/>
    <x v="2399"/>
    <x v="2397"/>
    <n v="13000"/>
    <n v="0"/>
    <x v="1"/>
    <s v="SE"/>
    <s v="SEK"/>
    <n v="1418934506"/>
    <n v="1415910506"/>
    <b v="0"/>
    <x v="78"/>
    <b v="0"/>
    <s v="technology/web"/>
    <n v="0"/>
    <e v="#DIV/0!"/>
    <x v="2"/>
    <x v="7"/>
    <x v="2399"/>
    <d v="2014-12-18T20:28:26"/>
  </r>
  <r>
    <x v="2400"/>
    <x v="2400"/>
    <x v="2398"/>
    <n v="50000"/>
    <n v="0"/>
    <x v="1"/>
    <s v="AU"/>
    <s v="AUD"/>
    <n v="1460615164"/>
    <n v="1458023164"/>
    <b v="0"/>
    <x v="78"/>
    <b v="0"/>
    <s v="technology/web"/>
    <n v="0"/>
    <e v="#DIV/0!"/>
    <x v="2"/>
    <x v="7"/>
    <x v="2400"/>
    <d v="2016-04-14T06:26:04"/>
  </r>
  <r>
    <x v="2401"/>
    <x v="2401"/>
    <x v="2399"/>
    <n v="28000"/>
    <n v="201"/>
    <x v="2"/>
    <s v="US"/>
    <s v="USD"/>
    <n v="1457207096"/>
    <n v="1452023096"/>
    <b v="0"/>
    <x v="82"/>
    <b v="0"/>
    <s v="food/food trucks"/>
    <n v="1"/>
    <n v="22.33"/>
    <x v="7"/>
    <x v="19"/>
    <x v="2401"/>
    <d v="2016-03-05T19:44:56"/>
  </r>
  <r>
    <x v="2402"/>
    <x v="2402"/>
    <x v="2400"/>
    <n v="12000"/>
    <n v="52"/>
    <x v="2"/>
    <s v="US"/>
    <s v="USD"/>
    <n v="1431533931"/>
    <n v="1428941931"/>
    <b v="0"/>
    <x v="29"/>
    <b v="0"/>
    <s v="food/food trucks"/>
    <n v="1"/>
    <n v="52"/>
    <x v="7"/>
    <x v="19"/>
    <x v="2402"/>
    <d v="2015-05-13T16:18:51"/>
  </r>
  <r>
    <x v="2403"/>
    <x v="2403"/>
    <x v="2401"/>
    <n v="1200"/>
    <n v="202"/>
    <x v="2"/>
    <s v="GB"/>
    <s v="GBP"/>
    <n v="1459368658"/>
    <n v="1454188258"/>
    <b v="0"/>
    <x v="8"/>
    <b v="0"/>
    <s v="food/food trucks"/>
    <n v="17"/>
    <n v="16.829999999999998"/>
    <x v="7"/>
    <x v="19"/>
    <x v="2403"/>
    <d v="2016-03-30T20:10:58"/>
  </r>
  <r>
    <x v="2404"/>
    <x v="2404"/>
    <x v="2402"/>
    <n v="15000"/>
    <n v="0"/>
    <x v="2"/>
    <s v="US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x v="2405"/>
    <x v="2405"/>
    <x v="2403"/>
    <n v="5000"/>
    <n v="1126"/>
    <x v="2"/>
    <s v="US"/>
    <s v="USD"/>
    <n v="1472911375"/>
    <n v="1471096975"/>
    <b v="0"/>
    <x v="9"/>
    <b v="0"/>
    <s v="food/food trucks"/>
    <n v="23"/>
    <n v="56.3"/>
    <x v="7"/>
    <x v="19"/>
    <x v="2405"/>
    <d v="2016-09-03T14:02:55"/>
  </r>
  <r>
    <x v="2406"/>
    <x v="2406"/>
    <x v="2404"/>
    <n v="3250"/>
    <n v="1345"/>
    <x v="2"/>
    <s v="US"/>
    <s v="USD"/>
    <n v="1421635190"/>
    <n v="1418179190"/>
    <b v="0"/>
    <x v="38"/>
    <b v="0"/>
    <s v="food/food trucks"/>
    <n v="42"/>
    <n v="84.06"/>
    <x v="7"/>
    <x v="19"/>
    <x v="2406"/>
    <d v="2015-01-19T02:39:50"/>
  </r>
  <r>
    <x v="2407"/>
    <x v="2407"/>
    <x v="2405"/>
    <n v="22000"/>
    <n v="5557"/>
    <x v="2"/>
    <s v="US"/>
    <s v="USD"/>
    <n v="1428732000"/>
    <n v="1426772928"/>
    <b v="0"/>
    <x v="51"/>
    <b v="0"/>
    <s v="food/food trucks"/>
    <n v="26"/>
    <n v="168.39"/>
    <x v="7"/>
    <x v="19"/>
    <x v="2407"/>
    <d v="2015-04-11T06:00:00"/>
  </r>
  <r>
    <x v="2408"/>
    <x v="2408"/>
    <x v="2406"/>
    <n v="15000"/>
    <n v="30"/>
    <x v="2"/>
    <s v="US"/>
    <s v="USD"/>
    <n v="1415247757"/>
    <n v="1412652157"/>
    <b v="0"/>
    <x v="84"/>
    <b v="0"/>
    <s v="food/food trucks"/>
    <n v="1"/>
    <n v="15"/>
    <x v="7"/>
    <x v="19"/>
    <x v="2408"/>
    <d v="2014-11-06T04:22:37"/>
  </r>
  <r>
    <x v="2409"/>
    <x v="2409"/>
    <x v="2407"/>
    <n v="25000"/>
    <n v="460"/>
    <x v="2"/>
    <s v="US"/>
    <s v="USD"/>
    <n v="1439931675"/>
    <n v="1437339675"/>
    <b v="0"/>
    <x v="79"/>
    <b v="0"/>
    <s v="food/food trucks"/>
    <n v="2"/>
    <n v="76.67"/>
    <x v="7"/>
    <x v="19"/>
    <x v="2409"/>
    <d v="2015-08-18T21:01:15"/>
  </r>
  <r>
    <x v="2410"/>
    <x v="2410"/>
    <x v="2408"/>
    <n v="15000"/>
    <n v="0"/>
    <x v="2"/>
    <s v="AU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x v="2411"/>
    <x v="2411"/>
    <x v="2409"/>
    <n v="25000"/>
    <n v="151"/>
    <x v="2"/>
    <s v="US"/>
    <s v="USD"/>
    <n v="1440524082"/>
    <n v="1437932082"/>
    <b v="0"/>
    <x v="83"/>
    <b v="0"/>
    <s v="food/food trucks"/>
    <n v="1"/>
    <n v="50.33"/>
    <x v="7"/>
    <x v="19"/>
    <x v="2411"/>
    <d v="2015-08-25T17:34:42"/>
  </r>
  <r>
    <x v="2412"/>
    <x v="2412"/>
    <x v="2410"/>
    <n v="8000"/>
    <n v="0"/>
    <x v="2"/>
    <s v="FR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x v="2413"/>
    <x v="2413"/>
    <x v="2411"/>
    <n v="3000"/>
    <n v="25"/>
    <x v="2"/>
    <s v="US"/>
    <s v="USD"/>
    <n v="1401579000"/>
    <n v="1398911882"/>
    <b v="0"/>
    <x v="83"/>
    <b v="0"/>
    <s v="food/food trucks"/>
    <n v="1"/>
    <n v="8.33"/>
    <x v="7"/>
    <x v="19"/>
    <x v="2413"/>
    <d v="2014-05-31T23:30:00"/>
  </r>
  <r>
    <x v="2414"/>
    <x v="2414"/>
    <x v="2412"/>
    <n v="15000"/>
    <n v="460"/>
    <x v="2"/>
    <s v="US"/>
    <s v="USD"/>
    <n v="1440215940"/>
    <n v="1436805660"/>
    <b v="0"/>
    <x v="62"/>
    <b v="0"/>
    <s v="food/food trucks"/>
    <n v="4"/>
    <n v="35.380000000000003"/>
    <x v="7"/>
    <x v="19"/>
    <x v="2414"/>
    <d v="2015-08-22T03:59:00"/>
  </r>
  <r>
    <x v="2415"/>
    <x v="2415"/>
    <x v="2413"/>
    <n v="60000"/>
    <n v="335"/>
    <x v="2"/>
    <s v="US"/>
    <s v="USD"/>
    <n v="1468615346"/>
    <n v="1466023346"/>
    <b v="0"/>
    <x v="79"/>
    <b v="0"/>
    <s v="food/food trucks"/>
    <n v="1"/>
    <n v="55.83"/>
    <x v="7"/>
    <x v="19"/>
    <x v="2415"/>
    <d v="2016-07-15T20:42:26"/>
  </r>
  <r>
    <x v="2416"/>
    <x v="2416"/>
    <x v="2414"/>
    <n v="20000"/>
    <n v="5"/>
    <x v="2"/>
    <s v="US"/>
    <s v="USD"/>
    <n v="1426345200"/>
    <n v="1421343743"/>
    <b v="0"/>
    <x v="29"/>
    <b v="0"/>
    <s v="food/food trucks"/>
    <n v="1"/>
    <n v="5"/>
    <x v="7"/>
    <x v="19"/>
    <x v="2416"/>
    <d v="2015-03-14T15:00:00"/>
  </r>
  <r>
    <x v="2417"/>
    <x v="2417"/>
    <x v="2415"/>
    <n v="1000"/>
    <n v="0"/>
    <x v="2"/>
    <s v="US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x v="2418"/>
    <x v="2418"/>
    <x v="2416"/>
    <n v="25000"/>
    <n v="5"/>
    <x v="2"/>
    <s v="US"/>
    <s v="USD"/>
    <n v="1427225644"/>
    <n v="1422045244"/>
    <b v="0"/>
    <x v="81"/>
    <b v="0"/>
    <s v="food/food trucks"/>
    <n v="1"/>
    <n v="1"/>
    <x v="7"/>
    <x v="19"/>
    <x v="2418"/>
    <d v="2015-03-24T19:34:04"/>
  </r>
  <r>
    <x v="2419"/>
    <x v="2419"/>
    <x v="2417"/>
    <n v="3000"/>
    <n v="0"/>
    <x v="2"/>
    <s v="US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x v="2420"/>
    <x v="2420"/>
    <x v="2418"/>
    <n v="16870"/>
    <n v="2501"/>
    <x v="2"/>
    <s v="US"/>
    <s v="USD"/>
    <n v="1415583695"/>
    <n v="1410396095"/>
    <b v="0"/>
    <x v="17"/>
    <b v="0"/>
    <s v="food/food trucks"/>
    <n v="15"/>
    <n v="69.47"/>
    <x v="7"/>
    <x v="19"/>
    <x v="2420"/>
    <d v="2014-11-10T01:41:35"/>
  </r>
  <r>
    <x v="2421"/>
    <x v="2421"/>
    <x v="2419"/>
    <n v="6000"/>
    <n v="1"/>
    <x v="2"/>
    <s v="US"/>
    <s v="USD"/>
    <n v="1424536196"/>
    <n v="1421944196"/>
    <b v="0"/>
    <x v="29"/>
    <b v="0"/>
    <s v="food/food trucks"/>
    <n v="1"/>
    <n v="1"/>
    <x v="7"/>
    <x v="19"/>
    <x v="2421"/>
    <d v="2015-02-21T16:29:56"/>
  </r>
  <r>
    <x v="2422"/>
    <x v="2422"/>
    <x v="2420"/>
    <n v="500"/>
    <n v="1"/>
    <x v="2"/>
    <s v="US"/>
    <s v="USD"/>
    <n v="1426091036"/>
    <n v="1423502636"/>
    <b v="0"/>
    <x v="29"/>
    <b v="0"/>
    <s v="food/food trucks"/>
    <n v="1"/>
    <n v="1"/>
    <x v="7"/>
    <x v="19"/>
    <x v="2422"/>
    <d v="2015-03-11T16:23:56"/>
  </r>
  <r>
    <x v="2423"/>
    <x v="2423"/>
    <x v="2421"/>
    <n v="60000"/>
    <n v="8"/>
    <x v="2"/>
    <s v="US"/>
    <s v="USD"/>
    <n v="1420044890"/>
    <n v="1417452890"/>
    <b v="0"/>
    <x v="29"/>
    <b v="0"/>
    <s v="food/food trucks"/>
    <n v="1"/>
    <n v="8"/>
    <x v="7"/>
    <x v="19"/>
    <x v="2423"/>
    <d v="2014-12-31T16:54:50"/>
  </r>
  <r>
    <x v="2424"/>
    <x v="2424"/>
    <x v="2422"/>
    <n v="25000"/>
    <n v="310"/>
    <x v="2"/>
    <s v="US"/>
    <s v="USD"/>
    <n v="1414445108"/>
    <n v="1411853108"/>
    <b v="0"/>
    <x v="82"/>
    <b v="0"/>
    <s v="food/food trucks"/>
    <n v="2"/>
    <n v="34.44"/>
    <x v="7"/>
    <x v="19"/>
    <x v="2424"/>
    <d v="2014-10-27T21:25:08"/>
  </r>
  <r>
    <x v="2425"/>
    <x v="2425"/>
    <x v="2423"/>
    <n v="3500"/>
    <n v="1"/>
    <x v="2"/>
    <s v="US"/>
    <s v="USD"/>
    <n v="1464386640"/>
    <n v="1463090149"/>
    <b v="0"/>
    <x v="29"/>
    <b v="0"/>
    <s v="food/food trucks"/>
    <n v="1"/>
    <n v="1"/>
    <x v="7"/>
    <x v="19"/>
    <x v="2425"/>
    <d v="2016-05-27T22:04:00"/>
  </r>
  <r>
    <x v="2426"/>
    <x v="2426"/>
    <x v="2424"/>
    <n v="20000"/>
    <n v="0"/>
    <x v="2"/>
    <s v="US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x v="2427"/>
    <x v="2427"/>
    <x v="2425"/>
    <n v="50000"/>
    <n v="1"/>
    <x v="2"/>
    <s v="US"/>
    <s v="USD"/>
    <n v="1458715133"/>
    <n v="1455262733"/>
    <b v="0"/>
    <x v="29"/>
    <b v="0"/>
    <s v="food/food trucks"/>
    <n v="1"/>
    <n v="1"/>
    <x v="7"/>
    <x v="19"/>
    <x v="2427"/>
    <d v="2016-03-23T06:38:53"/>
  </r>
  <r>
    <x v="2428"/>
    <x v="2428"/>
    <x v="2426"/>
    <n v="35000"/>
    <n v="1"/>
    <x v="2"/>
    <s v="US"/>
    <s v="USD"/>
    <n v="1426182551"/>
    <n v="1423594151"/>
    <b v="0"/>
    <x v="29"/>
    <b v="0"/>
    <s v="food/food trucks"/>
    <n v="1"/>
    <n v="1"/>
    <x v="7"/>
    <x v="19"/>
    <x v="2428"/>
    <d v="2015-03-12T17:49:11"/>
  </r>
  <r>
    <x v="2429"/>
    <x v="2429"/>
    <x v="2427"/>
    <n v="140000"/>
    <n v="2005"/>
    <x v="2"/>
    <s v="NO"/>
    <s v="NOK"/>
    <n v="1486313040"/>
    <n v="1483131966"/>
    <b v="0"/>
    <x v="80"/>
    <b v="0"/>
    <s v="food/food trucks"/>
    <n v="2"/>
    <n v="501.25"/>
    <x v="7"/>
    <x v="19"/>
    <x v="2429"/>
    <d v="2017-02-05T16:44:00"/>
  </r>
  <r>
    <x v="2430"/>
    <x v="2430"/>
    <x v="2428"/>
    <n v="3000"/>
    <n v="21"/>
    <x v="2"/>
    <s v="US"/>
    <s v="USD"/>
    <n v="1455246504"/>
    <n v="1452654504"/>
    <b v="0"/>
    <x v="84"/>
    <b v="0"/>
    <s v="food/food trucks"/>
    <n v="1"/>
    <n v="10.5"/>
    <x v="7"/>
    <x v="19"/>
    <x v="2430"/>
    <d v="2016-02-12T03:08:24"/>
  </r>
  <r>
    <x v="2431"/>
    <x v="2431"/>
    <x v="2429"/>
    <n v="100000"/>
    <n v="2"/>
    <x v="2"/>
    <s v="US"/>
    <s v="USD"/>
    <n v="1467080613"/>
    <n v="1461896613"/>
    <b v="0"/>
    <x v="84"/>
    <b v="0"/>
    <s v="food/food trucks"/>
    <n v="1"/>
    <n v="1"/>
    <x v="7"/>
    <x v="19"/>
    <x v="2431"/>
    <d v="2016-06-28T02:23:33"/>
  </r>
  <r>
    <x v="2432"/>
    <x v="2432"/>
    <x v="2430"/>
    <n v="14000"/>
    <n v="2"/>
    <x v="2"/>
    <s v="US"/>
    <s v="USD"/>
    <n v="1425791697"/>
    <n v="1423199697"/>
    <b v="0"/>
    <x v="84"/>
    <b v="0"/>
    <s v="food/food trucks"/>
    <n v="1"/>
    <n v="1"/>
    <x v="7"/>
    <x v="19"/>
    <x v="2432"/>
    <d v="2015-03-08T05:14:57"/>
  </r>
  <r>
    <x v="2433"/>
    <x v="2433"/>
    <x v="2431"/>
    <n v="10000"/>
    <n v="0"/>
    <x v="2"/>
    <s v="US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x v="2434"/>
    <x v="2434"/>
    <x v="2432"/>
    <n v="20000"/>
    <n v="26"/>
    <x v="2"/>
    <s v="US"/>
    <s v="USD"/>
    <n v="1438662474"/>
    <n v="1435206474"/>
    <b v="0"/>
    <x v="84"/>
    <b v="0"/>
    <s v="food/food trucks"/>
    <n v="1"/>
    <n v="13"/>
    <x v="7"/>
    <x v="19"/>
    <x v="2434"/>
    <d v="2015-08-04T04:27:54"/>
  </r>
  <r>
    <x v="2435"/>
    <x v="2435"/>
    <x v="2433"/>
    <n v="250000"/>
    <n v="1224"/>
    <x v="2"/>
    <s v="SE"/>
    <s v="SEK"/>
    <n v="1444027186"/>
    <n v="1441435186"/>
    <b v="0"/>
    <x v="80"/>
    <b v="0"/>
    <s v="food/food trucks"/>
    <n v="1"/>
    <n v="306"/>
    <x v="7"/>
    <x v="19"/>
    <x v="2435"/>
    <d v="2015-10-05T06:39:46"/>
  </r>
  <r>
    <x v="2436"/>
    <x v="2436"/>
    <x v="2434"/>
    <n v="117000"/>
    <n v="45"/>
    <x v="2"/>
    <s v="CA"/>
    <s v="CAD"/>
    <n v="1454078770"/>
    <n v="1448894770"/>
    <b v="0"/>
    <x v="84"/>
    <b v="0"/>
    <s v="food/food trucks"/>
    <n v="1"/>
    <n v="22.5"/>
    <x v="7"/>
    <x v="19"/>
    <x v="2436"/>
    <d v="2016-01-29T14:46:10"/>
  </r>
  <r>
    <x v="2437"/>
    <x v="2437"/>
    <x v="2435"/>
    <n v="8000"/>
    <n v="0"/>
    <x v="2"/>
    <s v="US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x v="2438"/>
    <x v="2438"/>
    <x v="2436"/>
    <n v="15000"/>
    <n v="50"/>
    <x v="2"/>
    <s v="US"/>
    <s v="USD"/>
    <n v="1449529062"/>
    <n v="1444341462"/>
    <b v="0"/>
    <x v="29"/>
    <b v="0"/>
    <s v="food/food trucks"/>
    <n v="1"/>
    <n v="50"/>
    <x v="7"/>
    <x v="19"/>
    <x v="2438"/>
    <d v="2015-12-07T22:57:42"/>
  </r>
  <r>
    <x v="2439"/>
    <x v="2439"/>
    <x v="2437"/>
    <n v="10000"/>
    <n v="0"/>
    <x v="2"/>
    <s v="US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x v="2440"/>
    <x v="2440"/>
    <x v="2438"/>
    <n v="5000"/>
    <n v="10"/>
    <x v="2"/>
    <s v="BE"/>
    <s v="EUR"/>
    <n v="1455399313"/>
    <n v="1452807313"/>
    <b v="0"/>
    <x v="84"/>
    <b v="0"/>
    <s v="food/food trucks"/>
    <n v="1"/>
    <n v="5"/>
    <x v="7"/>
    <x v="19"/>
    <x v="2440"/>
    <d v="2016-02-13T21:35:13"/>
  </r>
  <r>
    <x v="2441"/>
    <x v="2441"/>
    <x v="2439"/>
    <n v="7500"/>
    <n v="8091"/>
    <x v="0"/>
    <s v="US"/>
    <s v="USD"/>
    <n v="1437627540"/>
    <n v="1435806054"/>
    <b v="0"/>
    <x v="280"/>
    <b v="1"/>
    <s v="food/small batch"/>
    <n v="108"/>
    <n v="74.23"/>
    <x v="7"/>
    <x v="33"/>
    <x v="2441"/>
    <d v="2015-07-23T04:59:00"/>
  </r>
  <r>
    <x v="2442"/>
    <x v="2442"/>
    <x v="2440"/>
    <n v="24000"/>
    <n v="30226"/>
    <x v="0"/>
    <s v="US"/>
    <s v="USD"/>
    <n v="1426777228"/>
    <n v="1424188828"/>
    <b v="0"/>
    <x v="459"/>
    <b v="1"/>
    <s v="food/small batch"/>
    <n v="126"/>
    <n v="81.25"/>
    <x v="7"/>
    <x v="33"/>
    <x v="2442"/>
    <d v="2015-03-19T15:00:28"/>
  </r>
  <r>
    <x v="2443"/>
    <x v="2443"/>
    <x v="2441"/>
    <n v="20000"/>
    <n v="40502.99"/>
    <x v="0"/>
    <s v="US"/>
    <s v="USD"/>
    <n v="1408114822"/>
    <n v="1405522822"/>
    <b v="0"/>
    <x v="409"/>
    <b v="1"/>
    <s v="food/small batch"/>
    <n v="203"/>
    <n v="130.22999999999999"/>
    <x v="7"/>
    <x v="33"/>
    <x v="2443"/>
    <d v="2014-08-15T15:00:22"/>
  </r>
  <r>
    <x v="2444"/>
    <x v="2444"/>
    <x v="2442"/>
    <n v="3000"/>
    <n v="3258"/>
    <x v="0"/>
    <s v="US"/>
    <s v="USD"/>
    <n v="1464199591"/>
    <n v="1461607591"/>
    <b v="0"/>
    <x v="42"/>
    <b v="1"/>
    <s v="food/small batch"/>
    <n v="109"/>
    <n v="53.41"/>
    <x v="7"/>
    <x v="33"/>
    <x v="2444"/>
    <d v="2016-05-25T18:06:31"/>
  </r>
  <r>
    <x v="2445"/>
    <x v="2445"/>
    <x v="2443"/>
    <n v="5000"/>
    <n v="8640"/>
    <x v="0"/>
    <s v="US"/>
    <s v="USD"/>
    <n v="1443242021"/>
    <n v="1440650021"/>
    <b v="0"/>
    <x v="248"/>
    <b v="1"/>
    <s v="food/small batch"/>
    <n v="173"/>
    <n v="75.13"/>
    <x v="7"/>
    <x v="33"/>
    <x v="2445"/>
    <d v="2015-09-26T04:33:41"/>
  </r>
  <r>
    <x v="2446"/>
    <x v="2446"/>
    <x v="2444"/>
    <n v="5000"/>
    <n v="8399"/>
    <x v="0"/>
    <s v="US"/>
    <s v="USD"/>
    <n v="1480174071"/>
    <n v="1477578471"/>
    <b v="0"/>
    <x v="112"/>
    <b v="1"/>
    <s v="food/small batch"/>
    <n v="168"/>
    <n v="75.67"/>
    <x v="7"/>
    <x v="33"/>
    <x v="2446"/>
    <d v="2016-11-26T15:27:51"/>
  </r>
  <r>
    <x v="2447"/>
    <x v="2447"/>
    <x v="2445"/>
    <n v="2500"/>
    <n v="10680"/>
    <x v="0"/>
    <s v="US"/>
    <s v="USD"/>
    <n v="1478923200"/>
    <n v="1476184593"/>
    <b v="0"/>
    <x v="152"/>
    <b v="1"/>
    <s v="food/small batch"/>
    <n v="428"/>
    <n v="31.69"/>
    <x v="7"/>
    <x v="33"/>
    <x v="2447"/>
    <d v="2016-11-12T04:00:00"/>
  </r>
  <r>
    <x v="2448"/>
    <x v="2448"/>
    <x v="2446"/>
    <n v="400"/>
    <n v="430"/>
    <x v="0"/>
    <s v="US"/>
    <s v="USD"/>
    <n v="1472621760"/>
    <n v="1472110513"/>
    <b v="0"/>
    <x v="82"/>
    <b v="1"/>
    <s v="food/small batch"/>
    <n v="108"/>
    <n v="47.78"/>
    <x v="7"/>
    <x v="33"/>
    <x v="2448"/>
    <d v="2016-08-31T05:36:00"/>
  </r>
  <r>
    <x v="2449"/>
    <x v="2449"/>
    <x v="2447"/>
    <n v="10000"/>
    <n v="10800"/>
    <x v="0"/>
    <s v="US"/>
    <s v="USD"/>
    <n v="1417321515"/>
    <n v="1414725915"/>
    <b v="0"/>
    <x v="148"/>
    <b v="1"/>
    <s v="food/small batch"/>
    <n v="108"/>
    <n v="90"/>
    <x v="7"/>
    <x v="33"/>
    <x v="2449"/>
    <d v="2014-11-30T04:25:15"/>
  </r>
  <r>
    <x v="2450"/>
    <x v="2450"/>
    <x v="2448"/>
    <n v="15000"/>
    <n v="15230.03"/>
    <x v="0"/>
    <s v="US"/>
    <s v="USD"/>
    <n v="1414465860"/>
    <n v="1411177456"/>
    <b v="0"/>
    <x v="332"/>
    <b v="1"/>
    <s v="food/small batch"/>
    <n v="102"/>
    <n v="149.31"/>
    <x v="7"/>
    <x v="33"/>
    <x v="2450"/>
    <d v="2014-10-28T03:11:00"/>
  </r>
  <r>
    <x v="2451"/>
    <x v="2451"/>
    <x v="2449"/>
    <n v="10000"/>
    <n v="11545"/>
    <x v="0"/>
    <s v="US"/>
    <s v="USD"/>
    <n v="1488750490"/>
    <n v="1487022490"/>
    <b v="0"/>
    <x v="153"/>
    <b v="1"/>
    <s v="food/small batch"/>
    <n v="116"/>
    <n v="62.07"/>
    <x v="7"/>
    <x v="33"/>
    <x v="2451"/>
    <d v="2017-03-05T21:48:10"/>
  </r>
  <r>
    <x v="2452"/>
    <x v="2452"/>
    <x v="2450"/>
    <n v="600"/>
    <n v="801"/>
    <x v="0"/>
    <s v="US"/>
    <s v="USD"/>
    <n v="1451430000"/>
    <n v="1448914500"/>
    <b v="0"/>
    <x v="41"/>
    <b v="1"/>
    <s v="food/small batch"/>
    <n v="134"/>
    <n v="53.4"/>
    <x v="7"/>
    <x v="33"/>
    <x v="2452"/>
    <d v="2015-12-29T23:00:00"/>
  </r>
  <r>
    <x v="2453"/>
    <x v="2453"/>
    <x v="2451"/>
    <n v="3000"/>
    <n v="4641"/>
    <x v="0"/>
    <s v="US"/>
    <s v="USD"/>
    <n v="1486053409"/>
    <n v="1483461409"/>
    <b v="0"/>
    <x v="85"/>
    <b v="1"/>
    <s v="food/small batch"/>
    <n v="155"/>
    <n v="69.27"/>
    <x v="7"/>
    <x v="33"/>
    <x v="2453"/>
    <d v="2017-02-02T16:36:49"/>
  </r>
  <r>
    <x v="2454"/>
    <x v="2454"/>
    <x v="2452"/>
    <n v="35000"/>
    <n v="35296"/>
    <x v="0"/>
    <s v="US"/>
    <s v="USD"/>
    <n v="1489207808"/>
    <n v="1486183808"/>
    <b v="0"/>
    <x v="208"/>
    <b v="1"/>
    <s v="food/small batch"/>
    <n v="101"/>
    <n v="271.51"/>
    <x v="7"/>
    <x v="33"/>
    <x v="2454"/>
    <d v="2017-03-11T04:50:08"/>
  </r>
  <r>
    <x v="2455"/>
    <x v="2455"/>
    <x v="2453"/>
    <n v="300"/>
    <n v="546"/>
    <x v="0"/>
    <s v="US"/>
    <s v="USD"/>
    <n v="1461177950"/>
    <n v="1458758750"/>
    <b v="0"/>
    <x v="38"/>
    <b v="1"/>
    <s v="food/small batch"/>
    <n v="182"/>
    <n v="34.130000000000003"/>
    <x v="7"/>
    <x v="33"/>
    <x v="2455"/>
    <d v="2016-04-20T18:45:50"/>
  </r>
  <r>
    <x v="2456"/>
    <x v="2456"/>
    <x v="2454"/>
    <n v="1500"/>
    <n v="2713"/>
    <x v="0"/>
    <s v="US"/>
    <s v="USD"/>
    <n v="1488063839"/>
    <n v="1485471839"/>
    <b v="0"/>
    <x v="85"/>
    <b v="1"/>
    <s v="food/small batch"/>
    <n v="181"/>
    <n v="40.49"/>
    <x v="7"/>
    <x v="33"/>
    <x v="2456"/>
    <d v="2017-02-25T23:03:59"/>
  </r>
  <r>
    <x v="2457"/>
    <x v="2457"/>
    <x v="2455"/>
    <n v="23000"/>
    <n v="23530"/>
    <x v="0"/>
    <s v="US"/>
    <s v="USD"/>
    <n v="1458826056"/>
    <n v="1456237656"/>
    <b v="0"/>
    <x v="204"/>
    <b v="1"/>
    <s v="food/small batch"/>
    <n v="103"/>
    <n v="189.76"/>
    <x v="7"/>
    <x v="33"/>
    <x v="2457"/>
    <d v="2016-03-24T13:27:36"/>
  </r>
  <r>
    <x v="2458"/>
    <x v="2458"/>
    <x v="2456"/>
    <n v="5000"/>
    <n v="5509"/>
    <x v="0"/>
    <s v="US"/>
    <s v="USD"/>
    <n v="1465498800"/>
    <n v="1462481718"/>
    <b v="0"/>
    <x v="144"/>
    <b v="1"/>
    <s v="food/small batch"/>
    <n v="111"/>
    <n v="68.86"/>
    <x v="7"/>
    <x v="33"/>
    <x v="2458"/>
    <d v="2016-06-09T19:00:00"/>
  </r>
  <r>
    <x v="2459"/>
    <x v="2459"/>
    <x v="2457"/>
    <n v="30000"/>
    <n v="30675"/>
    <x v="0"/>
    <s v="US"/>
    <s v="USD"/>
    <n v="1458742685"/>
    <n v="1454858285"/>
    <b v="0"/>
    <x v="460"/>
    <b v="1"/>
    <s v="food/small batch"/>
    <n v="103"/>
    <n v="108.78"/>
    <x v="7"/>
    <x v="33"/>
    <x v="2459"/>
    <d v="2016-03-23T14:18:05"/>
  </r>
  <r>
    <x v="2460"/>
    <x v="2460"/>
    <x v="2458"/>
    <n v="8500"/>
    <n v="8567"/>
    <x v="0"/>
    <s v="US"/>
    <s v="USD"/>
    <n v="1483417020"/>
    <n v="1480480167"/>
    <b v="0"/>
    <x v="32"/>
    <b v="1"/>
    <s v="food/small batch"/>
    <n v="101"/>
    <n v="125.99"/>
    <x v="7"/>
    <x v="33"/>
    <x v="2460"/>
    <d v="2017-01-03T04:17:00"/>
  </r>
  <r>
    <x v="2461"/>
    <x v="2461"/>
    <x v="2459"/>
    <n v="7500"/>
    <n v="7785"/>
    <x v="0"/>
    <s v="US"/>
    <s v="USD"/>
    <n v="1317438000"/>
    <n v="1314577097"/>
    <b v="0"/>
    <x v="48"/>
    <b v="1"/>
    <s v="music/indie rock"/>
    <n v="104"/>
    <n v="90.52"/>
    <x v="4"/>
    <x v="14"/>
    <x v="2461"/>
    <d v="2011-10-01T03:00:00"/>
  </r>
  <r>
    <x v="2462"/>
    <x v="2462"/>
    <x v="2460"/>
    <n v="3000"/>
    <n v="3321.25"/>
    <x v="0"/>
    <s v="US"/>
    <s v="USD"/>
    <n v="1342672096"/>
    <n v="1340944096"/>
    <b v="0"/>
    <x v="248"/>
    <b v="1"/>
    <s v="music/indie rock"/>
    <n v="111"/>
    <n v="28.88"/>
    <x v="4"/>
    <x v="14"/>
    <x v="2462"/>
    <d v="2012-07-19T04:28:16"/>
  </r>
  <r>
    <x v="2463"/>
    <x v="2463"/>
    <x v="2461"/>
    <n v="2000"/>
    <n v="2325"/>
    <x v="0"/>
    <s v="US"/>
    <s v="USD"/>
    <n v="1366138800"/>
    <n v="1362710425"/>
    <b v="0"/>
    <x v="11"/>
    <b v="1"/>
    <s v="music/indie rock"/>
    <n v="117"/>
    <n v="31"/>
    <x v="4"/>
    <x v="14"/>
    <x v="2463"/>
    <d v="2013-04-16T19:00:00"/>
  </r>
  <r>
    <x v="2464"/>
    <x v="2464"/>
    <x v="2462"/>
    <n v="2000"/>
    <n v="2222"/>
    <x v="0"/>
    <s v="CA"/>
    <s v="CAD"/>
    <n v="1443641340"/>
    <n v="1441143397"/>
    <b v="0"/>
    <x v="68"/>
    <b v="1"/>
    <s v="music/indie rock"/>
    <n v="112"/>
    <n v="51.67"/>
    <x v="4"/>
    <x v="14"/>
    <x v="2464"/>
    <d v="2015-09-30T19:29:00"/>
  </r>
  <r>
    <x v="2465"/>
    <x v="2465"/>
    <x v="2463"/>
    <n v="700"/>
    <n v="1261"/>
    <x v="0"/>
    <s v="US"/>
    <s v="USD"/>
    <n v="1348420548"/>
    <n v="1345828548"/>
    <b v="0"/>
    <x v="53"/>
    <b v="1"/>
    <s v="music/indie rock"/>
    <n v="181"/>
    <n v="26.27"/>
    <x v="4"/>
    <x v="14"/>
    <x v="2465"/>
    <d v="2012-09-23T17:15:48"/>
  </r>
  <r>
    <x v="2466"/>
    <x v="2466"/>
    <x v="2464"/>
    <n v="2500"/>
    <n v="2500"/>
    <x v="0"/>
    <s v="US"/>
    <s v="USD"/>
    <n v="1368066453"/>
    <n v="1365474453"/>
    <b v="0"/>
    <x v="47"/>
    <b v="1"/>
    <s v="music/indie rock"/>
    <n v="100"/>
    <n v="48.08"/>
    <x v="4"/>
    <x v="14"/>
    <x v="2466"/>
    <d v="2013-05-09T02:27:33"/>
  </r>
  <r>
    <x v="2467"/>
    <x v="2467"/>
    <x v="2465"/>
    <n v="1000"/>
    <n v="1185"/>
    <x v="0"/>
    <s v="US"/>
    <s v="USD"/>
    <n v="1336669200"/>
    <n v="1335473931"/>
    <b v="0"/>
    <x v="68"/>
    <b v="1"/>
    <s v="music/indie rock"/>
    <n v="119"/>
    <n v="27.56"/>
    <x v="4"/>
    <x v="14"/>
    <x v="2467"/>
    <d v="2012-05-10T17:00:00"/>
  </r>
  <r>
    <x v="2468"/>
    <x v="2468"/>
    <x v="2466"/>
    <n v="2000"/>
    <n v="2144.34"/>
    <x v="0"/>
    <s v="US"/>
    <s v="USD"/>
    <n v="1351400400"/>
    <n v="1348285321"/>
    <b v="0"/>
    <x v="6"/>
    <b v="1"/>
    <s v="music/indie rock"/>
    <n v="108"/>
    <n v="36.97"/>
    <x v="4"/>
    <x v="14"/>
    <x v="2468"/>
    <d v="2012-10-28T05:00:00"/>
  </r>
  <r>
    <x v="2469"/>
    <x v="2469"/>
    <x v="2467"/>
    <n v="1200"/>
    <n v="1364"/>
    <x v="0"/>
    <s v="US"/>
    <s v="USD"/>
    <n v="1297160329"/>
    <n v="1295000329"/>
    <b v="0"/>
    <x v="5"/>
    <b v="1"/>
    <s v="music/indie rock"/>
    <n v="114"/>
    <n v="29.02"/>
    <x v="4"/>
    <x v="14"/>
    <x v="2469"/>
    <d v="2011-02-08T10:18:49"/>
  </r>
  <r>
    <x v="2470"/>
    <x v="2470"/>
    <x v="2468"/>
    <n v="1000"/>
    <n v="1031.6400000000001"/>
    <x v="0"/>
    <s v="US"/>
    <s v="USD"/>
    <n v="1337824055"/>
    <n v="1335232055"/>
    <b v="0"/>
    <x v="17"/>
    <b v="1"/>
    <s v="music/indie rock"/>
    <n v="104"/>
    <n v="28.66"/>
    <x v="4"/>
    <x v="14"/>
    <x v="2470"/>
    <d v="2012-05-24T01:47:35"/>
  </r>
  <r>
    <x v="2471"/>
    <x v="2471"/>
    <x v="2469"/>
    <n v="500"/>
    <n v="640"/>
    <x v="0"/>
    <s v="US"/>
    <s v="USD"/>
    <n v="1327535392"/>
    <n v="1324079392"/>
    <b v="0"/>
    <x v="57"/>
    <b v="1"/>
    <s v="music/indie rock"/>
    <n v="128"/>
    <n v="37.65"/>
    <x v="4"/>
    <x v="14"/>
    <x v="2471"/>
    <d v="2012-01-25T23:49:52"/>
  </r>
  <r>
    <x v="2472"/>
    <x v="2472"/>
    <x v="2470"/>
    <n v="7500"/>
    <n v="10182.02"/>
    <x v="0"/>
    <s v="US"/>
    <s v="USD"/>
    <n v="1283562180"/>
    <n v="1277433980"/>
    <b v="0"/>
    <x v="201"/>
    <b v="1"/>
    <s v="music/indie rock"/>
    <n v="136"/>
    <n v="97.9"/>
    <x v="4"/>
    <x v="14"/>
    <x v="2472"/>
    <d v="2010-09-04T01:03:00"/>
  </r>
  <r>
    <x v="2473"/>
    <x v="2473"/>
    <x v="2471"/>
    <n v="2000"/>
    <n v="2000"/>
    <x v="0"/>
    <s v="US"/>
    <s v="USD"/>
    <n v="1352573869"/>
    <n v="1349978269"/>
    <b v="0"/>
    <x v="5"/>
    <b v="1"/>
    <s v="music/indie rock"/>
    <n v="100"/>
    <n v="42.55"/>
    <x v="4"/>
    <x v="14"/>
    <x v="2473"/>
    <d v="2012-11-10T18:57:49"/>
  </r>
  <r>
    <x v="2474"/>
    <x v="2474"/>
    <x v="2472"/>
    <n v="5000"/>
    <n v="5000.18"/>
    <x v="0"/>
    <s v="US"/>
    <s v="USD"/>
    <n v="1286756176"/>
    <n v="1282868176"/>
    <b v="0"/>
    <x v="44"/>
    <b v="1"/>
    <s v="music/indie rock"/>
    <n v="101"/>
    <n v="131.58000000000001"/>
    <x v="4"/>
    <x v="14"/>
    <x v="2474"/>
    <d v="2010-10-11T00:16:16"/>
  </r>
  <r>
    <x v="2475"/>
    <x v="2475"/>
    <x v="2473"/>
    <n v="2500"/>
    <n v="2618"/>
    <x v="0"/>
    <s v="US"/>
    <s v="USD"/>
    <n v="1278799200"/>
    <n v="1273647255"/>
    <b v="0"/>
    <x v="75"/>
    <b v="1"/>
    <s v="music/indie rock"/>
    <n v="105"/>
    <n v="32.32"/>
    <x v="4"/>
    <x v="14"/>
    <x v="2475"/>
    <d v="2010-07-10T22:00:00"/>
  </r>
  <r>
    <x v="2476"/>
    <x v="2476"/>
    <x v="2474"/>
    <n v="3200"/>
    <n v="3360.72"/>
    <x v="0"/>
    <s v="US"/>
    <s v="USD"/>
    <n v="1415004770"/>
    <n v="1412149970"/>
    <b v="0"/>
    <x v="165"/>
    <b v="1"/>
    <s v="music/indie rock"/>
    <n v="106"/>
    <n v="61.1"/>
    <x v="4"/>
    <x v="14"/>
    <x v="2476"/>
    <d v="2014-11-03T08:52:50"/>
  </r>
  <r>
    <x v="2477"/>
    <x v="823"/>
    <x v="2475"/>
    <n v="750"/>
    <n v="1285"/>
    <x v="0"/>
    <s v="US"/>
    <s v="USD"/>
    <n v="1344789345"/>
    <n v="1340901345"/>
    <b v="0"/>
    <x v="14"/>
    <b v="1"/>
    <s v="music/indie rock"/>
    <n v="172"/>
    <n v="31.34"/>
    <x v="4"/>
    <x v="14"/>
    <x v="2477"/>
    <d v="2012-08-12T16:35:45"/>
  </r>
  <r>
    <x v="2478"/>
    <x v="2477"/>
    <x v="2476"/>
    <n v="8000"/>
    <n v="10200"/>
    <x v="0"/>
    <s v="US"/>
    <s v="USD"/>
    <n v="1358117313"/>
    <n v="1355525313"/>
    <b v="0"/>
    <x v="1"/>
    <b v="1"/>
    <s v="music/indie rock"/>
    <n v="128"/>
    <n v="129.11000000000001"/>
    <x v="4"/>
    <x v="14"/>
    <x v="2478"/>
    <d v="2013-01-13T22:48:33"/>
  </r>
  <r>
    <x v="2479"/>
    <x v="2478"/>
    <x v="2477"/>
    <n v="300"/>
    <n v="400.33"/>
    <x v="0"/>
    <s v="US"/>
    <s v="USD"/>
    <n v="1343440800"/>
    <n v="1342545994"/>
    <b v="0"/>
    <x v="38"/>
    <b v="1"/>
    <s v="music/indie rock"/>
    <n v="134"/>
    <n v="25.02"/>
    <x v="4"/>
    <x v="14"/>
    <x v="2479"/>
    <d v="2012-07-28T02:00:00"/>
  </r>
  <r>
    <x v="2480"/>
    <x v="2479"/>
    <x v="2478"/>
    <n v="2000"/>
    <n v="2000"/>
    <x v="0"/>
    <s v="US"/>
    <s v="USD"/>
    <n v="1444516084"/>
    <n v="1439332084"/>
    <b v="0"/>
    <x v="22"/>
    <b v="1"/>
    <s v="music/indie rock"/>
    <n v="100"/>
    <n v="250"/>
    <x v="4"/>
    <x v="14"/>
    <x v="2480"/>
    <d v="2015-10-10T22:28:04"/>
  </r>
  <r>
    <x v="2481"/>
    <x v="2480"/>
    <x v="2479"/>
    <n v="4000"/>
    <n v="4516.4399999999996"/>
    <x v="0"/>
    <s v="US"/>
    <s v="USD"/>
    <n v="1335799808"/>
    <n v="1333207808"/>
    <b v="0"/>
    <x v="195"/>
    <b v="1"/>
    <s v="music/indie rock"/>
    <n v="113"/>
    <n v="47.54"/>
    <x v="4"/>
    <x v="14"/>
    <x v="2481"/>
    <d v="2012-04-30T15:30:08"/>
  </r>
  <r>
    <x v="2482"/>
    <x v="2481"/>
    <x v="2480"/>
    <n v="1000"/>
    <n v="1001"/>
    <x v="0"/>
    <s v="US"/>
    <s v="USD"/>
    <n v="1312224383"/>
    <n v="1308336383"/>
    <b v="0"/>
    <x v="20"/>
    <b v="1"/>
    <s v="music/indie rock"/>
    <n v="101"/>
    <n v="40.04"/>
    <x v="4"/>
    <x v="14"/>
    <x v="2482"/>
    <d v="2011-08-01T18:46:23"/>
  </r>
  <r>
    <x v="2483"/>
    <x v="2482"/>
    <x v="2481"/>
    <n v="1100"/>
    <n v="1251"/>
    <x v="0"/>
    <s v="US"/>
    <s v="USD"/>
    <n v="1335891603"/>
    <n v="1330711203"/>
    <b v="0"/>
    <x v="10"/>
    <b v="1"/>
    <s v="music/indie rock"/>
    <n v="114"/>
    <n v="65.84"/>
    <x v="4"/>
    <x v="14"/>
    <x v="2483"/>
    <d v="2012-05-01T17:00:03"/>
  </r>
  <r>
    <x v="2484"/>
    <x v="2483"/>
    <x v="2482"/>
    <n v="3500"/>
    <n v="4176.1099999999997"/>
    <x v="0"/>
    <s v="US"/>
    <s v="USD"/>
    <n v="1316124003"/>
    <n v="1313532003"/>
    <b v="0"/>
    <x v="240"/>
    <b v="1"/>
    <s v="music/indie rock"/>
    <n v="120"/>
    <n v="46.4"/>
    <x v="4"/>
    <x v="14"/>
    <x v="2484"/>
    <d v="2011-09-15T22:00:03"/>
  </r>
  <r>
    <x v="2485"/>
    <x v="2484"/>
    <x v="2483"/>
    <n v="2000"/>
    <n v="2065"/>
    <x v="0"/>
    <s v="US"/>
    <s v="USD"/>
    <n v="1318463879"/>
    <n v="1315439879"/>
    <b v="0"/>
    <x v="14"/>
    <b v="1"/>
    <s v="music/indie rock"/>
    <n v="104"/>
    <n v="50.37"/>
    <x v="4"/>
    <x v="14"/>
    <x v="2485"/>
    <d v="2011-10-12T23:57:59"/>
  </r>
  <r>
    <x v="2486"/>
    <x v="2485"/>
    <x v="2484"/>
    <n v="300"/>
    <n v="797"/>
    <x v="0"/>
    <s v="US"/>
    <s v="USD"/>
    <n v="1335113976"/>
    <n v="1332521976"/>
    <b v="0"/>
    <x v="209"/>
    <b v="1"/>
    <s v="music/indie rock"/>
    <n v="266"/>
    <n v="26.57"/>
    <x v="4"/>
    <x v="14"/>
    <x v="2486"/>
    <d v="2012-04-22T16:59:36"/>
  </r>
  <r>
    <x v="2487"/>
    <x v="2486"/>
    <x v="2485"/>
    <n v="1500"/>
    <n v="1500.76"/>
    <x v="0"/>
    <s v="US"/>
    <s v="USD"/>
    <n v="1338083997"/>
    <n v="1335491997"/>
    <b v="0"/>
    <x v="44"/>
    <b v="1"/>
    <s v="music/indie rock"/>
    <n v="101"/>
    <n v="39.49"/>
    <x v="4"/>
    <x v="14"/>
    <x v="2487"/>
    <d v="2012-05-27T01:59:57"/>
  </r>
  <r>
    <x v="2488"/>
    <x v="2487"/>
    <x v="2486"/>
    <n v="3000"/>
    <n v="3201"/>
    <x v="0"/>
    <s v="US"/>
    <s v="USD"/>
    <n v="1321459908"/>
    <n v="1318864308"/>
    <b v="0"/>
    <x v="71"/>
    <b v="1"/>
    <s v="music/indie rock"/>
    <n v="107"/>
    <n v="49.25"/>
    <x v="4"/>
    <x v="14"/>
    <x v="2488"/>
    <d v="2011-11-16T16:11:48"/>
  </r>
  <r>
    <x v="2489"/>
    <x v="2488"/>
    <x v="2487"/>
    <n v="3500"/>
    <n v="4678.5"/>
    <x v="0"/>
    <s v="US"/>
    <s v="USD"/>
    <n v="1368117239"/>
    <n v="1365525239"/>
    <b v="0"/>
    <x v="11"/>
    <b v="1"/>
    <s v="music/indie rock"/>
    <n v="134"/>
    <n v="62.38"/>
    <x v="4"/>
    <x v="14"/>
    <x v="2489"/>
    <d v="2013-05-09T16:33:59"/>
  </r>
  <r>
    <x v="2490"/>
    <x v="2489"/>
    <x v="2488"/>
    <n v="500"/>
    <n v="607"/>
    <x v="0"/>
    <s v="US"/>
    <s v="USD"/>
    <n v="1340429276"/>
    <n v="1335245276"/>
    <b v="0"/>
    <x v="38"/>
    <b v="1"/>
    <s v="music/indie rock"/>
    <n v="122"/>
    <n v="37.94"/>
    <x v="4"/>
    <x v="14"/>
    <x v="2490"/>
    <d v="2012-06-23T05:27:56"/>
  </r>
  <r>
    <x v="2491"/>
    <x v="2490"/>
    <x v="2489"/>
    <n v="500"/>
    <n v="516"/>
    <x v="0"/>
    <s v="US"/>
    <s v="USD"/>
    <n v="1295142660"/>
    <n v="1293739714"/>
    <b v="0"/>
    <x v="73"/>
    <b v="1"/>
    <s v="music/indie rock"/>
    <n v="104"/>
    <n v="51.6"/>
    <x v="4"/>
    <x v="14"/>
    <x v="2491"/>
    <d v="2011-01-16T01:51:00"/>
  </r>
  <r>
    <x v="2492"/>
    <x v="2491"/>
    <x v="2490"/>
    <n v="600"/>
    <n v="750"/>
    <x v="0"/>
    <s v="US"/>
    <s v="USD"/>
    <n v="1339840740"/>
    <n v="1335397188"/>
    <b v="0"/>
    <x v="74"/>
    <b v="1"/>
    <s v="music/indie rock"/>
    <n v="125"/>
    <n v="27.78"/>
    <x v="4"/>
    <x v="14"/>
    <x v="2492"/>
    <d v="2012-06-16T09:59:00"/>
  </r>
  <r>
    <x v="2493"/>
    <x v="2492"/>
    <x v="2491"/>
    <n v="20000"/>
    <n v="25740"/>
    <x v="0"/>
    <s v="US"/>
    <s v="USD"/>
    <n v="1367208140"/>
    <n v="1363320140"/>
    <b v="0"/>
    <x v="461"/>
    <b v="1"/>
    <s v="music/indie rock"/>
    <n v="129"/>
    <n v="99.38"/>
    <x v="4"/>
    <x v="14"/>
    <x v="2493"/>
    <d v="2013-04-29T04:02:20"/>
  </r>
  <r>
    <x v="2494"/>
    <x v="2493"/>
    <x v="2492"/>
    <n v="1500"/>
    <n v="1515.08"/>
    <x v="0"/>
    <s v="US"/>
    <s v="USD"/>
    <n v="1337786944"/>
    <n v="1335194944"/>
    <b v="0"/>
    <x v="70"/>
    <b v="1"/>
    <s v="music/indie rock"/>
    <n v="102"/>
    <n v="38.85"/>
    <x v="4"/>
    <x v="14"/>
    <x v="2494"/>
    <d v="2012-05-23T15:29:04"/>
  </r>
  <r>
    <x v="2495"/>
    <x v="2494"/>
    <x v="2493"/>
    <n v="1500"/>
    <n v="1913.05"/>
    <x v="0"/>
    <s v="US"/>
    <s v="USD"/>
    <n v="1339022575"/>
    <n v="1336430575"/>
    <b v="0"/>
    <x v="288"/>
    <b v="1"/>
    <s v="music/indie rock"/>
    <n v="128"/>
    <n v="45.55"/>
    <x v="4"/>
    <x v="14"/>
    <x v="2495"/>
    <d v="2012-06-06T22:42:55"/>
  </r>
  <r>
    <x v="2496"/>
    <x v="2495"/>
    <x v="2494"/>
    <n v="6000"/>
    <n v="6000"/>
    <x v="0"/>
    <s v="US"/>
    <s v="USD"/>
    <n v="1364597692"/>
    <n v="1361577292"/>
    <b v="0"/>
    <x v="73"/>
    <b v="1"/>
    <s v="music/indie rock"/>
    <n v="100"/>
    <n v="600"/>
    <x v="4"/>
    <x v="14"/>
    <x v="2496"/>
    <d v="2013-03-29T22:54:52"/>
  </r>
  <r>
    <x v="2497"/>
    <x v="2496"/>
    <x v="2495"/>
    <n v="4000"/>
    <n v="4510.8599999999997"/>
    <x v="0"/>
    <s v="US"/>
    <s v="USD"/>
    <n v="1312578338"/>
    <n v="1309986338"/>
    <b v="0"/>
    <x v="66"/>
    <b v="1"/>
    <s v="music/indie rock"/>
    <n v="113"/>
    <n v="80.55"/>
    <x v="4"/>
    <x v="14"/>
    <x v="2497"/>
    <d v="2011-08-05T21:05:38"/>
  </r>
  <r>
    <x v="2498"/>
    <x v="2497"/>
    <x v="2496"/>
    <n v="1000"/>
    <n v="1056"/>
    <x v="0"/>
    <s v="US"/>
    <s v="USD"/>
    <n v="1422400387"/>
    <n v="1421190787"/>
    <b v="0"/>
    <x v="9"/>
    <b v="1"/>
    <s v="music/indie rock"/>
    <n v="106"/>
    <n v="52.8"/>
    <x v="4"/>
    <x v="14"/>
    <x v="2498"/>
    <d v="2015-01-27T23:13:07"/>
  </r>
  <r>
    <x v="2499"/>
    <x v="2498"/>
    <x v="2497"/>
    <n v="4000"/>
    <n v="8105"/>
    <x v="0"/>
    <s v="US"/>
    <s v="USD"/>
    <n v="1356976800"/>
    <n v="1352820837"/>
    <b v="0"/>
    <x v="203"/>
    <b v="1"/>
    <s v="music/indie rock"/>
    <n v="203"/>
    <n v="47.68"/>
    <x v="4"/>
    <x v="14"/>
    <x v="2499"/>
    <d v="2012-12-31T18:00:00"/>
  </r>
  <r>
    <x v="2500"/>
    <x v="2499"/>
    <x v="2498"/>
    <n v="600"/>
    <n v="680"/>
    <x v="0"/>
    <s v="US"/>
    <s v="USD"/>
    <n v="1340476375"/>
    <n v="1337884375"/>
    <b v="0"/>
    <x v="60"/>
    <b v="1"/>
    <s v="music/indie rock"/>
    <n v="114"/>
    <n v="23.45"/>
    <x v="4"/>
    <x v="14"/>
    <x v="2500"/>
    <d v="2012-06-23T18:32:55"/>
  </r>
  <r>
    <x v="2501"/>
    <x v="2500"/>
    <x v="2499"/>
    <n v="11000"/>
    <n v="281"/>
    <x v="2"/>
    <s v="CA"/>
    <s v="CAD"/>
    <n v="1443379104"/>
    <n v="1440787104"/>
    <b v="0"/>
    <x v="63"/>
    <b v="0"/>
    <s v="food/restaurants"/>
    <n v="3"/>
    <n v="40.14"/>
    <x v="7"/>
    <x v="34"/>
    <x v="2501"/>
    <d v="2015-09-27T18:38:24"/>
  </r>
  <r>
    <x v="2502"/>
    <x v="2501"/>
    <x v="2500"/>
    <n v="110000"/>
    <n v="86"/>
    <x v="2"/>
    <s v="US"/>
    <s v="USD"/>
    <n v="1411328918"/>
    <n v="1407440918"/>
    <b v="0"/>
    <x v="81"/>
    <b v="0"/>
    <s v="food/restaurants"/>
    <n v="1"/>
    <n v="17.2"/>
    <x v="7"/>
    <x v="34"/>
    <x v="2502"/>
    <d v="2014-09-21T19:48:38"/>
  </r>
  <r>
    <x v="2503"/>
    <x v="2502"/>
    <x v="2501"/>
    <n v="10000"/>
    <n v="0"/>
    <x v="2"/>
    <s v="US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x v="2504"/>
    <x v="2503"/>
    <x v="2502"/>
    <n v="35000"/>
    <n v="0"/>
    <x v="2"/>
    <s v="US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x v="2505"/>
    <x v="2504"/>
    <x v="2503"/>
    <n v="7000"/>
    <n v="0"/>
    <x v="2"/>
    <s v="US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x v="2506"/>
    <x v="2505"/>
    <x v="2504"/>
    <n v="5000"/>
    <n v="30"/>
    <x v="2"/>
    <s v="GB"/>
    <s v="GBP"/>
    <n v="1443906000"/>
    <n v="1441955269"/>
    <b v="0"/>
    <x v="84"/>
    <b v="0"/>
    <s v="food/restaurants"/>
    <n v="1"/>
    <n v="15"/>
    <x v="7"/>
    <x v="34"/>
    <x v="2506"/>
    <d v="2015-10-03T21:00:00"/>
  </r>
  <r>
    <x v="2507"/>
    <x v="2506"/>
    <x v="2505"/>
    <n v="42850"/>
    <n v="0"/>
    <x v="2"/>
    <s v="US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x v="2508"/>
    <x v="2507"/>
    <x v="2506"/>
    <n v="20000"/>
    <n v="0"/>
    <x v="2"/>
    <s v="US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x v="2509"/>
    <x v="2508"/>
    <x v="2507"/>
    <n v="95000"/>
    <n v="1000"/>
    <x v="2"/>
    <s v="GB"/>
    <s v="GBP"/>
    <n v="1429554349"/>
    <n v="1424719549"/>
    <b v="0"/>
    <x v="33"/>
    <b v="0"/>
    <s v="food/restaurants"/>
    <n v="2"/>
    <n v="35.71"/>
    <x v="7"/>
    <x v="34"/>
    <x v="2509"/>
    <d v="2015-04-20T18:25:49"/>
  </r>
  <r>
    <x v="2510"/>
    <x v="2509"/>
    <x v="2508"/>
    <n v="50000"/>
    <n v="75"/>
    <x v="2"/>
    <s v="US"/>
    <s v="USD"/>
    <n v="1431647772"/>
    <n v="1426463772"/>
    <b v="0"/>
    <x v="84"/>
    <b v="0"/>
    <s v="food/restaurants"/>
    <n v="1"/>
    <n v="37.5"/>
    <x v="7"/>
    <x v="34"/>
    <x v="2510"/>
    <d v="2015-05-14T23:56:12"/>
  </r>
  <r>
    <x v="2511"/>
    <x v="2510"/>
    <x v="2509"/>
    <n v="100000"/>
    <n v="0"/>
    <x v="2"/>
    <s v="GB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x v="2512"/>
    <x v="2511"/>
    <x v="2510"/>
    <n v="1150"/>
    <n v="0"/>
    <x v="2"/>
    <s v="US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x v="2513"/>
    <x v="2512"/>
    <x v="2511"/>
    <n v="180000"/>
    <n v="0"/>
    <x v="2"/>
    <s v="DE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x v="2514"/>
    <x v="2513"/>
    <x v="2512"/>
    <n v="12000"/>
    <n v="210"/>
    <x v="2"/>
    <s v="US"/>
    <s v="USD"/>
    <n v="1408526477"/>
    <n v="1407057677"/>
    <b v="0"/>
    <x v="80"/>
    <b v="0"/>
    <s v="food/restaurants"/>
    <n v="2"/>
    <n v="52.5"/>
    <x v="7"/>
    <x v="34"/>
    <x v="2514"/>
    <d v="2014-08-20T09:21:17"/>
  </r>
  <r>
    <x v="2515"/>
    <x v="2514"/>
    <x v="2513"/>
    <n v="5000"/>
    <n v="930"/>
    <x v="2"/>
    <s v="US"/>
    <s v="USD"/>
    <n v="1424635753"/>
    <n v="1422043753"/>
    <b v="0"/>
    <x v="8"/>
    <b v="0"/>
    <s v="food/restaurants"/>
    <n v="19"/>
    <n v="77.5"/>
    <x v="7"/>
    <x v="34"/>
    <x v="2515"/>
    <d v="2015-02-22T20:09:13"/>
  </r>
  <r>
    <x v="2516"/>
    <x v="2515"/>
    <x v="2514"/>
    <n v="22000"/>
    <n v="0"/>
    <x v="2"/>
    <s v="US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x v="2517"/>
    <x v="2516"/>
    <x v="2515"/>
    <n v="18000"/>
    <n v="1767"/>
    <x v="2"/>
    <s v="CA"/>
    <s v="CAD"/>
    <n v="1426788930"/>
    <n v="1424200530"/>
    <b v="0"/>
    <x v="51"/>
    <b v="0"/>
    <s v="food/restaurants"/>
    <n v="10"/>
    <n v="53.55"/>
    <x v="7"/>
    <x v="34"/>
    <x v="2517"/>
    <d v="2015-03-19T18:15:30"/>
  </r>
  <r>
    <x v="2518"/>
    <x v="2517"/>
    <x v="2516"/>
    <n v="5000"/>
    <n v="0"/>
    <x v="2"/>
    <s v="US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x v="2519"/>
    <x v="2518"/>
    <x v="2517"/>
    <n v="150000"/>
    <n v="65"/>
    <x v="2"/>
    <s v="US"/>
    <s v="USD"/>
    <n v="1405741404"/>
    <n v="1403149404"/>
    <b v="0"/>
    <x v="80"/>
    <b v="0"/>
    <s v="food/restaurants"/>
    <n v="1"/>
    <n v="16.25"/>
    <x v="7"/>
    <x v="34"/>
    <x v="2519"/>
    <d v="2014-07-19T03:43:24"/>
  </r>
  <r>
    <x v="2520"/>
    <x v="2519"/>
    <x v="2518"/>
    <n v="100000"/>
    <n v="0"/>
    <x v="2"/>
    <s v="US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x v="2521"/>
    <x v="2520"/>
    <x v="2519"/>
    <n v="12500"/>
    <n v="13685.99"/>
    <x v="0"/>
    <s v="US"/>
    <s v="USD"/>
    <n v="1444778021"/>
    <n v="1442963621"/>
    <b v="0"/>
    <x v="462"/>
    <b v="1"/>
    <s v="music/classical music"/>
    <n v="110"/>
    <n v="103.68"/>
    <x v="4"/>
    <x v="35"/>
    <x v="2521"/>
    <d v="2015-10-13T23:13:41"/>
  </r>
  <r>
    <x v="2522"/>
    <x v="2521"/>
    <x v="2520"/>
    <n v="5000"/>
    <n v="5000"/>
    <x v="0"/>
    <s v="US"/>
    <s v="USD"/>
    <n v="1461336720"/>
    <n v="1459431960"/>
    <b v="0"/>
    <x v="74"/>
    <b v="1"/>
    <s v="music/classical music"/>
    <n v="100"/>
    <n v="185.19"/>
    <x v="4"/>
    <x v="35"/>
    <x v="2522"/>
    <d v="2016-04-22T14:52:00"/>
  </r>
  <r>
    <x v="2523"/>
    <x v="2522"/>
    <x v="2521"/>
    <n v="900"/>
    <n v="1408"/>
    <x v="0"/>
    <s v="US"/>
    <s v="USD"/>
    <n v="1416270292"/>
    <n v="1413674692"/>
    <b v="0"/>
    <x v="55"/>
    <b v="1"/>
    <s v="music/classical music"/>
    <n v="157"/>
    <n v="54.15"/>
    <x v="4"/>
    <x v="35"/>
    <x v="2523"/>
    <d v="2014-11-18T00:24:52"/>
  </r>
  <r>
    <x v="2524"/>
    <x v="2523"/>
    <x v="2522"/>
    <n v="7500"/>
    <n v="7620"/>
    <x v="0"/>
    <s v="US"/>
    <s v="USD"/>
    <n v="1419136200"/>
    <n v="1416338557"/>
    <b v="0"/>
    <x v="68"/>
    <b v="1"/>
    <s v="music/classical music"/>
    <n v="102"/>
    <n v="177.21"/>
    <x v="4"/>
    <x v="35"/>
    <x v="2524"/>
    <d v="2014-12-21T04:30:00"/>
  </r>
  <r>
    <x v="2525"/>
    <x v="2524"/>
    <x v="2523"/>
    <n v="8000"/>
    <n v="8026"/>
    <x v="0"/>
    <s v="US"/>
    <s v="USD"/>
    <n v="1340914571"/>
    <n v="1338322571"/>
    <b v="0"/>
    <x v="144"/>
    <b v="1"/>
    <s v="music/classical music"/>
    <n v="101"/>
    <n v="100.33"/>
    <x v="4"/>
    <x v="35"/>
    <x v="2525"/>
    <d v="2012-06-28T20:16:11"/>
  </r>
  <r>
    <x v="2526"/>
    <x v="2525"/>
    <x v="2524"/>
    <n v="4000"/>
    <n v="4518"/>
    <x v="0"/>
    <s v="US"/>
    <s v="USD"/>
    <n v="1418014740"/>
    <n v="1415585474"/>
    <b v="0"/>
    <x v="51"/>
    <b v="1"/>
    <s v="music/classical music"/>
    <n v="113"/>
    <n v="136.91"/>
    <x v="4"/>
    <x v="35"/>
    <x v="2526"/>
    <d v="2014-12-08T04:59:00"/>
  </r>
  <r>
    <x v="2527"/>
    <x v="2526"/>
    <x v="2525"/>
    <n v="4000"/>
    <n v="4085"/>
    <x v="0"/>
    <s v="US"/>
    <s v="USD"/>
    <n v="1382068740"/>
    <n v="1380477691"/>
    <b v="0"/>
    <x v="26"/>
    <b v="1"/>
    <s v="music/classical music"/>
    <n v="103"/>
    <n v="57.54"/>
    <x v="4"/>
    <x v="35"/>
    <x v="2527"/>
    <d v="2013-10-18T03:59:00"/>
  </r>
  <r>
    <x v="2528"/>
    <x v="2527"/>
    <x v="2526"/>
    <n v="4000"/>
    <n v="4289.99"/>
    <x v="0"/>
    <s v="GB"/>
    <s v="GBP"/>
    <n v="1440068400"/>
    <n v="1438459303"/>
    <b v="0"/>
    <x v="75"/>
    <b v="1"/>
    <s v="music/classical music"/>
    <n v="108"/>
    <n v="52.96"/>
    <x v="4"/>
    <x v="35"/>
    <x v="2528"/>
    <d v="2015-08-20T11:00:00"/>
  </r>
  <r>
    <x v="2529"/>
    <x v="2528"/>
    <x v="2527"/>
    <n v="6000"/>
    <n v="6257"/>
    <x v="0"/>
    <s v="US"/>
    <s v="USD"/>
    <n v="1332636975"/>
    <n v="1328752575"/>
    <b v="0"/>
    <x v="88"/>
    <b v="1"/>
    <s v="music/classical music"/>
    <n v="105"/>
    <n v="82.33"/>
    <x v="4"/>
    <x v="35"/>
    <x v="2529"/>
    <d v="2012-03-25T00:56:15"/>
  </r>
  <r>
    <x v="2530"/>
    <x v="2529"/>
    <x v="2528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x v="35"/>
    <x v="2530"/>
    <d v="2015-04-20T04:50:00"/>
  </r>
  <r>
    <x v="2531"/>
    <x v="2530"/>
    <x v="2529"/>
    <n v="4500"/>
    <n v="4518"/>
    <x v="0"/>
    <s v="US"/>
    <s v="USD"/>
    <n v="1439611140"/>
    <n v="1437668354"/>
    <b v="0"/>
    <x v="42"/>
    <b v="1"/>
    <s v="music/classical music"/>
    <n v="101"/>
    <n v="74.069999999999993"/>
    <x v="4"/>
    <x v="35"/>
    <x v="2531"/>
    <d v="2015-08-15T03:59:00"/>
  </r>
  <r>
    <x v="2532"/>
    <x v="2531"/>
    <x v="2530"/>
    <n v="4000"/>
    <n v="5045"/>
    <x v="0"/>
    <s v="US"/>
    <s v="USD"/>
    <n v="1345148566"/>
    <n v="1342556566"/>
    <b v="0"/>
    <x v="65"/>
    <b v="1"/>
    <s v="music/classical music"/>
    <n v="127"/>
    <n v="84.08"/>
    <x v="4"/>
    <x v="35"/>
    <x v="2532"/>
    <d v="2012-08-16T20:22:46"/>
  </r>
  <r>
    <x v="2533"/>
    <x v="2532"/>
    <x v="2531"/>
    <n v="7500"/>
    <n v="8300"/>
    <x v="0"/>
    <s v="US"/>
    <s v="USD"/>
    <n v="1362160868"/>
    <n v="1359568911"/>
    <b v="0"/>
    <x v="327"/>
    <b v="1"/>
    <s v="music/classical music"/>
    <n v="111"/>
    <n v="61.03"/>
    <x v="4"/>
    <x v="35"/>
    <x v="2533"/>
    <d v="2013-03-01T18:01:08"/>
  </r>
  <r>
    <x v="2534"/>
    <x v="2533"/>
    <x v="2532"/>
    <n v="2000"/>
    <n v="2100"/>
    <x v="0"/>
    <s v="US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x v="2535"/>
    <x v="2534"/>
    <x v="2533"/>
    <n v="20000"/>
    <n v="20755"/>
    <x v="0"/>
    <s v="US"/>
    <s v="USD"/>
    <n v="1417463945"/>
    <n v="1414781945"/>
    <b v="0"/>
    <x v="76"/>
    <b v="1"/>
    <s v="music/classical music"/>
    <n v="104"/>
    <n v="266.08999999999997"/>
    <x v="4"/>
    <x v="35"/>
    <x v="2535"/>
    <d v="2014-12-01T19:59:05"/>
  </r>
  <r>
    <x v="2536"/>
    <x v="2535"/>
    <x v="2534"/>
    <n v="25"/>
    <n v="29"/>
    <x v="0"/>
    <s v="US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x v="2537"/>
    <x v="2536"/>
    <x v="2535"/>
    <n v="1000"/>
    <n v="1100"/>
    <x v="0"/>
    <s v="US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x v="2538"/>
    <x v="2537"/>
    <x v="2536"/>
    <n v="18000"/>
    <n v="20343.169999999998"/>
    <x v="0"/>
    <s v="US"/>
    <s v="USD"/>
    <n v="1361681940"/>
    <n v="1359029661"/>
    <b v="0"/>
    <x v="333"/>
    <b v="1"/>
    <s v="music/classical music"/>
    <n v="114"/>
    <n v="109.96"/>
    <x v="4"/>
    <x v="35"/>
    <x v="2538"/>
    <d v="2013-02-24T04:59:00"/>
  </r>
  <r>
    <x v="2539"/>
    <x v="2538"/>
    <x v="2537"/>
    <n v="10000"/>
    <n v="10025"/>
    <x v="0"/>
    <s v="US"/>
    <s v="USD"/>
    <n v="1422913152"/>
    <n v="1417729152"/>
    <b v="0"/>
    <x v="211"/>
    <b v="1"/>
    <s v="music/classical music"/>
    <n v="101"/>
    <n v="169.92"/>
    <x v="4"/>
    <x v="35"/>
    <x v="2539"/>
    <d v="2015-02-02T21:39:12"/>
  </r>
  <r>
    <x v="2540"/>
    <x v="2539"/>
    <x v="2538"/>
    <n v="2500"/>
    <n v="2585"/>
    <x v="0"/>
    <s v="US"/>
    <s v="USD"/>
    <n v="1319904721"/>
    <n v="1314720721"/>
    <b v="0"/>
    <x v="74"/>
    <b v="1"/>
    <s v="music/classical music"/>
    <n v="104"/>
    <n v="95.74"/>
    <x v="4"/>
    <x v="35"/>
    <x v="2540"/>
    <d v="2011-10-29T16:12:01"/>
  </r>
  <r>
    <x v="2541"/>
    <x v="2540"/>
    <x v="2539"/>
    <n v="3500"/>
    <n v="3746"/>
    <x v="0"/>
    <s v="GB"/>
    <s v="GBP"/>
    <n v="1380192418"/>
    <n v="1375008418"/>
    <b v="0"/>
    <x v="287"/>
    <b v="1"/>
    <s v="music/classical music"/>
    <n v="108"/>
    <n v="59.46"/>
    <x v="4"/>
    <x v="35"/>
    <x v="2541"/>
    <d v="2013-09-26T10:46:58"/>
  </r>
  <r>
    <x v="2542"/>
    <x v="2541"/>
    <x v="2540"/>
    <n v="700"/>
    <n v="725"/>
    <x v="0"/>
    <s v="US"/>
    <s v="USD"/>
    <n v="1380599940"/>
    <n v="1377252857"/>
    <b v="0"/>
    <x v="62"/>
    <b v="1"/>
    <s v="music/classical music"/>
    <n v="104"/>
    <n v="55.77"/>
    <x v="4"/>
    <x v="35"/>
    <x v="2542"/>
    <d v="2013-10-01T03:59:00"/>
  </r>
  <r>
    <x v="2543"/>
    <x v="2542"/>
    <x v="2541"/>
    <n v="250"/>
    <n v="391"/>
    <x v="0"/>
    <s v="US"/>
    <s v="USD"/>
    <n v="1293937200"/>
    <n v="1291257298"/>
    <b v="0"/>
    <x v="62"/>
    <b v="1"/>
    <s v="music/classical music"/>
    <n v="157"/>
    <n v="30.08"/>
    <x v="4"/>
    <x v="35"/>
    <x v="2543"/>
    <d v="2011-01-02T03:00:00"/>
  </r>
  <r>
    <x v="2544"/>
    <x v="2543"/>
    <x v="2542"/>
    <n v="5000"/>
    <n v="5041"/>
    <x v="0"/>
    <s v="US"/>
    <s v="USD"/>
    <n v="1341750569"/>
    <n v="1339158569"/>
    <b v="0"/>
    <x v="7"/>
    <b v="1"/>
    <s v="music/classical music"/>
    <n v="101"/>
    <n v="88.44"/>
    <x v="4"/>
    <x v="35"/>
    <x v="2544"/>
    <d v="2012-07-08T12:29:29"/>
  </r>
  <r>
    <x v="2545"/>
    <x v="2544"/>
    <x v="2543"/>
    <n v="2000"/>
    <n v="3906"/>
    <x v="0"/>
    <s v="US"/>
    <s v="USD"/>
    <n v="1424997000"/>
    <n v="1421983138"/>
    <b v="0"/>
    <x v="42"/>
    <b v="1"/>
    <s v="music/classical music"/>
    <n v="196"/>
    <n v="64.03"/>
    <x v="4"/>
    <x v="35"/>
    <x v="2545"/>
    <d v="2015-02-27T00:30:00"/>
  </r>
  <r>
    <x v="2546"/>
    <x v="2545"/>
    <x v="2544"/>
    <n v="3500"/>
    <n v="3910"/>
    <x v="0"/>
    <s v="US"/>
    <s v="USD"/>
    <n v="1380949200"/>
    <n v="1378586179"/>
    <b v="0"/>
    <x v="71"/>
    <b v="1"/>
    <s v="music/classical music"/>
    <n v="112"/>
    <n v="60.15"/>
    <x v="4"/>
    <x v="35"/>
    <x v="2546"/>
    <d v="2013-10-05T05:00:00"/>
  </r>
  <r>
    <x v="2547"/>
    <x v="2546"/>
    <x v="2545"/>
    <n v="5500"/>
    <n v="6592"/>
    <x v="0"/>
    <s v="US"/>
    <s v="USD"/>
    <n v="1333560803"/>
    <n v="1330972403"/>
    <b v="0"/>
    <x v="179"/>
    <b v="1"/>
    <s v="music/classical music"/>
    <n v="120"/>
    <n v="49.19"/>
    <x v="4"/>
    <x v="35"/>
    <x v="2547"/>
    <d v="2012-04-04T17:33:23"/>
  </r>
  <r>
    <x v="2548"/>
    <x v="2547"/>
    <x v="2546"/>
    <n v="6000"/>
    <n v="6111"/>
    <x v="0"/>
    <s v="FR"/>
    <s v="EUR"/>
    <n v="1475209620"/>
    <n v="1473087637"/>
    <b v="0"/>
    <x v="77"/>
    <b v="1"/>
    <s v="music/classical music"/>
    <n v="102"/>
    <n v="165.16"/>
    <x v="4"/>
    <x v="35"/>
    <x v="2548"/>
    <d v="2016-09-30T04:27:00"/>
  </r>
  <r>
    <x v="2549"/>
    <x v="2548"/>
    <x v="2547"/>
    <n v="1570"/>
    <n v="1614"/>
    <x v="0"/>
    <s v="GB"/>
    <s v="GBP"/>
    <n v="1370019600"/>
    <n v="1366999870"/>
    <b v="0"/>
    <x v="77"/>
    <b v="1"/>
    <s v="music/classical music"/>
    <n v="103"/>
    <n v="43.62"/>
    <x v="4"/>
    <x v="35"/>
    <x v="2549"/>
    <d v="2013-05-31T17:00:00"/>
  </r>
  <r>
    <x v="2550"/>
    <x v="2549"/>
    <x v="2548"/>
    <n v="6500"/>
    <n v="6555"/>
    <x v="0"/>
    <s v="US"/>
    <s v="USD"/>
    <n v="1444276740"/>
    <n v="1439392406"/>
    <b v="0"/>
    <x v="3"/>
    <b v="1"/>
    <s v="music/classical music"/>
    <n v="101"/>
    <n v="43.7"/>
    <x v="4"/>
    <x v="35"/>
    <x v="2550"/>
    <d v="2015-10-08T03:59:00"/>
  </r>
  <r>
    <x v="2551"/>
    <x v="2550"/>
    <x v="2549"/>
    <n v="3675"/>
    <n v="3775.5"/>
    <x v="0"/>
    <s v="US"/>
    <s v="USD"/>
    <n v="1332362880"/>
    <n v="1329890585"/>
    <b v="0"/>
    <x v="66"/>
    <b v="1"/>
    <s v="music/classical music"/>
    <n v="103"/>
    <n v="67.42"/>
    <x v="4"/>
    <x v="35"/>
    <x v="2551"/>
    <d v="2012-03-21T20:48:00"/>
  </r>
  <r>
    <x v="2552"/>
    <x v="2551"/>
    <x v="2550"/>
    <n v="3000"/>
    <n v="3195"/>
    <x v="0"/>
    <s v="US"/>
    <s v="USD"/>
    <n v="1488741981"/>
    <n v="1486149981"/>
    <b v="0"/>
    <x v="59"/>
    <b v="1"/>
    <s v="music/classical music"/>
    <n v="107"/>
    <n v="177.5"/>
    <x v="4"/>
    <x v="35"/>
    <x v="2552"/>
    <d v="2017-03-05T19:26:21"/>
  </r>
  <r>
    <x v="2553"/>
    <x v="2552"/>
    <x v="2551"/>
    <n v="1500"/>
    <n v="2333"/>
    <x v="0"/>
    <s v="US"/>
    <s v="USD"/>
    <n v="1348202807"/>
    <n v="1343018807"/>
    <b v="0"/>
    <x v="65"/>
    <b v="1"/>
    <s v="music/classical music"/>
    <n v="156"/>
    <n v="38.880000000000003"/>
    <x v="4"/>
    <x v="35"/>
    <x v="2553"/>
    <d v="2012-09-21T04:46:47"/>
  </r>
  <r>
    <x v="2554"/>
    <x v="2553"/>
    <x v="2552"/>
    <n v="3000"/>
    <n v="3684"/>
    <x v="0"/>
    <s v="US"/>
    <s v="USD"/>
    <n v="1433131140"/>
    <n v="1430445163"/>
    <b v="0"/>
    <x v="85"/>
    <b v="1"/>
    <s v="music/classical music"/>
    <n v="123"/>
    <n v="54.99"/>
    <x v="4"/>
    <x v="35"/>
    <x v="2554"/>
    <d v="2015-06-01T03:59:00"/>
  </r>
  <r>
    <x v="2555"/>
    <x v="2554"/>
    <x v="2553"/>
    <n v="2000"/>
    <n v="2147"/>
    <x v="0"/>
    <s v="US"/>
    <s v="USD"/>
    <n v="1338219793"/>
    <n v="1335541393"/>
    <b v="0"/>
    <x v="2"/>
    <b v="1"/>
    <s v="music/classical music"/>
    <n v="108"/>
    <n v="61.34"/>
    <x v="4"/>
    <x v="35"/>
    <x v="2555"/>
    <d v="2012-05-28T15:43:13"/>
  </r>
  <r>
    <x v="2556"/>
    <x v="2555"/>
    <x v="2554"/>
    <n v="745"/>
    <n v="786"/>
    <x v="0"/>
    <s v="US"/>
    <s v="USD"/>
    <n v="1356392857"/>
    <n v="1352504857"/>
    <b v="0"/>
    <x v="69"/>
    <b v="1"/>
    <s v="music/classical music"/>
    <n v="106"/>
    <n v="23.12"/>
    <x v="4"/>
    <x v="35"/>
    <x v="2556"/>
    <d v="2012-12-24T23:47:37"/>
  </r>
  <r>
    <x v="2557"/>
    <x v="2556"/>
    <x v="2555"/>
    <n v="900"/>
    <n v="1066"/>
    <x v="0"/>
    <s v="GB"/>
    <s v="GBP"/>
    <n v="1400176386"/>
    <n v="1397584386"/>
    <b v="0"/>
    <x v="17"/>
    <b v="1"/>
    <s v="music/classical music"/>
    <n v="119"/>
    <n v="29.61"/>
    <x v="4"/>
    <x v="35"/>
    <x v="2557"/>
    <d v="2014-05-15T17:53:06"/>
  </r>
  <r>
    <x v="2558"/>
    <x v="2557"/>
    <x v="2556"/>
    <n v="1250"/>
    <n v="1361"/>
    <x v="0"/>
    <s v="AU"/>
    <s v="AUD"/>
    <n v="1430488740"/>
    <n v="1427747906"/>
    <b v="0"/>
    <x v="59"/>
    <b v="1"/>
    <s v="music/classical music"/>
    <n v="109"/>
    <n v="75.61"/>
    <x v="4"/>
    <x v="35"/>
    <x v="2558"/>
    <d v="2015-05-01T13:59:00"/>
  </r>
  <r>
    <x v="2559"/>
    <x v="2558"/>
    <x v="2557"/>
    <n v="800"/>
    <n v="890"/>
    <x v="0"/>
    <s v="US"/>
    <s v="USD"/>
    <n v="1321385820"/>
    <n v="1318539484"/>
    <b v="0"/>
    <x v="20"/>
    <b v="1"/>
    <s v="music/classical music"/>
    <n v="112"/>
    <n v="35.6"/>
    <x v="4"/>
    <x v="35"/>
    <x v="2559"/>
    <d v="2011-11-15T19:37:00"/>
  </r>
  <r>
    <x v="2560"/>
    <x v="2559"/>
    <x v="2558"/>
    <n v="3000"/>
    <n v="3003"/>
    <x v="0"/>
    <s v="GB"/>
    <s v="GBP"/>
    <n v="1425682174"/>
    <n v="1423090174"/>
    <b v="0"/>
    <x v="64"/>
    <b v="1"/>
    <s v="music/classical music"/>
    <n v="101"/>
    <n v="143"/>
    <x v="4"/>
    <x v="35"/>
    <x v="2560"/>
    <d v="2015-03-06T22:49:34"/>
  </r>
  <r>
    <x v="2561"/>
    <x v="2560"/>
    <x v="2559"/>
    <n v="100000"/>
    <n v="0"/>
    <x v="1"/>
    <s v="CA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x v="2562"/>
    <x v="2561"/>
    <x v="2560"/>
    <n v="10000"/>
    <n v="75"/>
    <x v="1"/>
    <s v="DE"/>
    <s v="EUR"/>
    <n v="1476189339"/>
    <n v="1471005339"/>
    <b v="0"/>
    <x v="83"/>
    <b v="0"/>
    <s v="food/food trucks"/>
    <n v="1"/>
    <n v="25"/>
    <x v="7"/>
    <x v="19"/>
    <x v="2562"/>
    <d v="2016-10-11T12:35:39"/>
  </r>
  <r>
    <x v="2563"/>
    <x v="2562"/>
    <x v="2561"/>
    <n v="20000"/>
    <n v="0"/>
    <x v="1"/>
    <s v="US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x v="2564"/>
    <x v="2563"/>
    <x v="2562"/>
    <n v="40000"/>
    <n v="0"/>
    <x v="1"/>
    <s v="CA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x v="2565"/>
    <x v="2564"/>
    <x v="2563"/>
    <n v="10000"/>
    <n v="100"/>
    <x v="1"/>
    <s v="US"/>
    <s v="USD"/>
    <n v="1462827000"/>
    <n v="1457710589"/>
    <b v="0"/>
    <x v="29"/>
    <b v="0"/>
    <s v="food/food trucks"/>
    <n v="1"/>
    <n v="100"/>
    <x v="7"/>
    <x v="19"/>
    <x v="2565"/>
    <d v="2016-05-09T20:50:00"/>
  </r>
  <r>
    <x v="2566"/>
    <x v="2565"/>
    <x v="2564"/>
    <n v="35000"/>
    <n v="0"/>
    <x v="1"/>
    <s v="US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x v="2567"/>
    <x v="2566"/>
    <x v="2565"/>
    <n v="45000"/>
    <n v="120"/>
    <x v="1"/>
    <s v="US"/>
    <s v="USD"/>
    <n v="1429823138"/>
    <n v="1427231138"/>
    <b v="0"/>
    <x v="84"/>
    <b v="0"/>
    <s v="food/food trucks"/>
    <n v="1"/>
    <n v="60"/>
    <x v="7"/>
    <x v="19"/>
    <x v="2567"/>
    <d v="2015-04-23T21:05:38"/>
  </r>
  <r>
    <x v="2568"/>
    <x v="2567"/>
    <x v="2566"/>
    <n v="10000"/>
    <n v="50"/>
    <x v="1"/>
    <s v="GB"/>
    <s v="GBP"/>
    <n v="1472745594"/>
    <n v="1470153594"/>
    <b v="0"/>
    <x v="29"/>
    <b v="0"/>
    <s v="food/food trucks"/>
    <n v="1"/>
    <n v="50"/>
    <x v="7"/>
    <x v="19"/>
    <x v="2568"/>
    <d v="2016-09-01T15:59:54"/>
  </r>
  <r>
    <x v="2569"/>
    <x v="2568"/>
    <x v="2567"/>
    <n v="6500"/>
    <n v="145"/>
    <x v="1"/>
    <s v="US"/>
    <s v="USD"/>
    <n v="1442457112"/>
    <n v="1439865112"/>
    <b v="0"/>
    <x v="84"/>
    <b v="0"/>
    <s v="food/food trucks"/>
    <n v="3"/>
    <n v="72.5"/>
    <x v="7"/>
    <x v="19"/>
    <x v="2569"/>
    <d v="2015-09-17T02:31:52"/>
  </r>
  <r>
    <x v="2570"/>
    <x v="2569"/>
    <x v="2568"/>
    <n v="7000"/>
    <n v="59"/>
    <x v="1"/>
    <s v="US"/>
    <s v="USD"/>
    <n v="1486590035"/>
    <n v="1483998035"/>
    <b v="0"/>
    <x v="84"/>
    <b v="0"/>
    <s v="food/food trucks"/>
    <n v="1"/>
    <n v="29.5"/>
    <x v="7"/>
    <x v="19"/>
    <x v="2570"/>
    <d v="2017-02-08T21:40:35"/>
  </r>
  <r>
    <x v="2571"/>
    <x v="2570"/>
    <x v="2569"/>
    <n v="100000"/>
    <n v="250"/>
    <x v="1"/>
    <s v="AU"/>
    <s v="AUD"/>
    <n v="1463645521"/>
    <n v="1458461521"/>
    <b v="0"/>
    <x v="80"/>
    <b v="0"/>
    <s v="food/food trucks"/>
    <n v="1"/>
    <n v="62.5"/>
    <x v="7"/>
    <x v="19"/>
    <x v="2571"/>
    <d v="2016-05-19T08:12:01"/>
  </r>
  <r>
    <x v="2572"/>
    <x v="2571"/>
    <x v="2570"/>
    <n v="30000"/>
    <n v="0"/>
    <x v="1"/>
    <s v="US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x v="2573"/>
    <x v="2572"/>
    <x v="2571"/>
    <n v="8000"/>
    <n v="0"/>
    <x v="1"/>
    <s v="US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x v="2574"/>
    <x v="2573"/>
    <x v="2572"/>
    <n v="10000"/>
    <n v="0"/>
    <x v="1"/>
    <s v="US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x v="2575"/>
    <x v="2574"/>
    <x v="2573"/>
    <n v="85000"/>
    <n v="0"/>
    <x v="1"/>
    <s v="US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x v="2576"/>
    <x v="2575"/>
    <x v="2574"/>
    <n v="10000"/>
    <n v="0"/>
    <x v="1"/>
    <s v="US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x v="2577"/>
    <x v="2576"/>
    <x v="2575"/>
    <n v="15000"/>
    <n v="0"/>
    <x v="1"/>
    <s v="US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x v="2578"/>
    <x v="2577"/>
    <x v="2576"/>
    <n v="6000"/>
    <n v="0"/>
    <x v="1"/>
    <s v="US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x v="2579"/>
    <x v="2578"/>
    <x v="2577"/>
    <n v="200000"/>
    <n v="277"/>
    <x v="1"/>
    <s v="US"/>
    <s v="USD"/>
    <n v="1410810903"/>
    <n v="1405626903"/>
    <b v="0"/>
    <x v="8"/>
    <b v="0"/>
    <s v="food/food trucks"/>
    <n v="1"/>
    <n v="23.08"/>
    <x v="7"/>
    <x v="19"/>
    <x v="2579"/>
    <d v="2014-09-15T19:55:03"/>
  </r>
  <r>
    <x v="2580"/>
    <x v="2579"/>
    <x v="2578"/>
    <n v="8500"/>
    <n v="51"/>
    <x v="1"/>
    <s v="US"/>
    <s v="USD"/>
    <n v="1431745200"/>
    <n v="1429170603"/>
    <b v="0"/>
    <x v="84"/>
    <b v="0"/>
    <s v="food/food trucks"/>
    <n v="1"/>
    <n v="25.5"/>
    <x v="7"/>
    <x v="19"/>
    <x v="2580"/>
    <d v="2015-05-16T03:00:00"/>
  </r>
  <r>
    <x v="2581"/>
    <x v="2580"/>
    <x v="2579"/>
    <n v="5000"/>
    <n v="530"/>
    <x v="2"/>
    <s v="US"/>
    <s v="USD"/>
    <n v="1447689898"/>
    <n v="1445094298"/>
    <b v="0"/>
    <x v="202"/>
    <b v="0"/>
    <s v="food/food trucks"/>
    <n v="11"/>
    <n v="48.18"/>
    <x v="7"/>
    <x v="19"/>
    <x v="2581"/>
    <d v="2015-11-16T16:04:58"/>
  </r>
  <r>
    <x v="2582"/>
    <x v="2581"/>
    <x v="2580"/>
    <n v="90000"/>
    <n v="1"/>
    <x v="2"/>
    <s v="US"/>
    <s v="USD"/>
    <n v="1477784634"/>
    <n v="1475192634"/>
    <b v="0"/>
    <x v="29"/>
    <b v="0"/>
    <s v="food/food trucks"/>
    <n v="1"/>
    <n v="1"/>
    <x v="7"/>
    <x v="19"/>
    <x v="2582"/>
    <d v="2016-10-29T23:43:54"/>
  </r>
  <r>
    <x v="2583"/>
    <x v="2582"/>
    <x v="2581"/>
    <n v="1000"/>
    <n v="5"/>
    <x v="2"/>
    <s v="US"/>
    <s v="USD"/>
    <n v="1426526880"/>
    <n v="1421346480"/>
    <b v="0"/>
    <x v="81"/>
    <b v="0"/>
    <s v="food/food trucks"/>
    <n v="1"/>
    <n v="1"/>
    <x v="7"/>
    <x v="19"/>
    <x v="2583"/>
    <d v="2015-03-16T17:28:00"/>
  </r>
  <r>
    <x v="2584"/>
    <x v="2583"/>
    <x v="2582"/>
    <n v="10000"/>
    <n v="0"/>
    <x v="2"/>
    <s v="US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x v="2585"/>
    <x v="2584"/>
    <x v="2583"/>
    <n v="30000"/>
    <n v="50"/>
    <x v="2"/>
    <s v="US"/>
    <s v="USD"/>
    <n v="1404601632"/>
    <n v="1402009632"/>
    <b v="0"/>
    <x v="29"/>
    <b v="0"/>
    <s v="food/food trucks"/>
    <n v="1"/>
    <n v="50"/>
    <x v="7"/>
    <x v="19"/>
    <x v="2585"/>
    <d v="2014-07-05T23:07:12"/>
  </r>
  <r>
    <x v="2586"/>
    <x v="2585"/>
    <x v="2584"/>
    <n v="3000"/>
    <n v="5"/>
    <x v="2"/>
    <s v="GB"/>
    <s v="GBP"/>
    <n v="1451030136"/>
    <n v="1448438136"/>
    <b v="0"/>
    <x v="29"/>
    <b v="0"/>
    <s v="food/food trucks"/>
    <n v="1"/>
    <n v="5"/>
    <x v="7"/>
    <x v="19"/>
    <x v="2586"/>
    <d v="2015-12-25T07:55:36"/>
  </r>
  <r>
    <x v="2587"/>
    <x v="2586"/>
    <x v="2585"/>
    <n v="50000"/>
    <n v="1217"/>
    <x v="2"/>
    <s v="US"/>
    <s v="USD"/>
    <n v="1451491953"/>
    <n v="1448899953"/>
    <b v="0"/>
    <x v="79"/>
    <b v="0"/>
    <s v="food/food trucks"/>
    <n v="3"/>
    <n v="202.83"/>
    <x v="7"/>
    <x v="19"/>
    <x v="2587"/>
    <d v="2015-12-30T16:12:33"/>
  </r>
  <r>
    <x v="2588"/>
    <x v="2587"/>
    <x v="2586"/>
    <n v="6000"/>
    <n v="233"/>
    <x v="2"/>
    <s v="US"/>
    <s v="USD"/>
    <n v="1427807640"/>
    <n v="1423325626"/>
    <b v="0"/>
    <x v="22"/>
    <b v="0"/>
    <s v="food/food trucks"/>
    <n v="4"/>
    <n v="29.13"/>
    <x v="7"/>
    <x v="19"/>
    <x v="2588"/>
    <d v="2015-03-31T13:14:00"/>
  </r>
  <r>
    <x v="2589"/>
    <x v="2588"/>
    <x v="2587"/>
    <n v="50000"/>
    <n v="5"/>
    <x v="2"/>
    <s v="DK"/>
    <s v="DKK"/>
    <n v="1458733927"/>
    <n v="1456145527"/>
    <b v="0"/>
    <x v="29"/>
    <b v="0"/>
    <s v="food/food trucks"/>
    <n v="1"/>
    <n v="5"/>
    <x v="7"/>
    <x v="19"/>
    <x v="2589"/>
    <d v="2016-03-23T11:52:07"/>
  </r>
  <r>
    <x v="2590"/>
    <x v="2589"/>
    <x v="2588"/>
    <n v="3000"/>
    <n v="0"/>
    <x v="2"/>
    <s v="AU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x v="2591"/>
    <x v="2590"/>
    <x v="2589"/>
    <n v="1500"/>
    <n v="26"/>
    <x v="2"/>
    <s v="US"/>
    <s v="USD"/>
    <n v="1457901924"/>
    <n v="1452721524"/>
    <b v="0"/>
    <x v="84"/>
    <b v="0"/>
    <s v="food/food trucks"/>
    <n v="2"/>
    <n v="13"/>
    <x v="7"/>
    <x v="19"/>
    <x v="2591"/>
    <d v="2016-03-13T20:45:24"/>
  </r>
  <r>
    <x v="2592"/>
    <x v="2591"/>
    <x v="2590"/>
    <n v="30000"/>
    <n v="50"/>
    <x v="2"/>
    <s v="US"/>
    <s v="USD"/>
    <n v="1412536421"/>
    <n v="1409944421"/>
    <b v="0"/>
    <x v="29"/>
    <b v="0"/>
    <s v="food/food trucks"/>
    <n v="1"/>
    <n v="50"/>
    <x v="7"/>
    <x v="19"/>
    <x v="2592"/>
    <d v="2014-10-05T19:13:41"/>
  </r>
  <r>
    <x v="2593"/>
    <x v="2592"/>
    <x v="2591"/>
    <n v="10000"/>
    <n v="0"/>
    <x v="2"/>
    <s v="US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x v="2594"/>
    <x v="2593"/>
    <x v="2592"/>
    <n v="80000"/>
    <n v="1"/>
    <x v="2"/>
    <s v="US"/>
    <s v="USD"/>
    <n v="1407453228"/>
    <n v="1404861228"/>
    <b v="0"/>
    <x v="29"/>
    <b v="0"/>
    <s v="food/food trucks"/>
    <n v="1"/>
    <n v="1"/>
    <x v="7"/>
    <x v="19"/>
    <x v="2594"/>
    <d v="2014-08-07T23:13:48"/>
  </r>
  <r>
    <x v="2595"/>
    <x v="2594"/>
    <x v="2593"/>
    <n v="15000"/>
    <n v="1825"/>
    <x v="2"/>
    <s v="US"/>
    <s v="USD"/>
    <n v="1487915500"/>
    <n v="1485323500"/>
    <b v="0"/>
    <x v="10"/>
    <b v="0"/>
    <s v="food/food trucks"/>
    <n v="13"/>
    <n v="96.05"/>
    <x v="7"/>
    <x v="19"/>
    <x v="2595"/>
    <d v="2017-02-24T05:51:40"/>
  </r>
  <r>
    <x v="2596"/>
    <x v="2595"/>
    <x v="2594"/>
    <n v="35000"/>
    <n v="8256"/>
    <x v="2"/>
    <s v="CA"/>
    <s v="CAD"/>
    <n v="1407427009"/>
    <n v="1404835009"/>
    <b v="0"/>
    <x v="74"/>
    <b v="0"/>
    <s v="food/food trucks"/>
    <n v="24"/>
    <n v="305.77999999999997"/>
    <x v="7"/>
    <x v="19"/>
    <x v="2596"/>
    <d v="2014-08-07T15:56:49"/>
  </r>
  <r>
    <x v="2597"/>
    <x v="2596"/>
    <x v="2595"/>
    <n v="1500"/>
    <n v="85"/>
    <x v="2"/>
    <s v="GB"/>
    <s v="GBP"/>
    <n v="1466323917"/>
    <n v="1463731917"/>
    <b v="0"/>
    <x v="63"/>
    <b v="0"/>
    <s v="food/food trucks"/>
    <n v="6"/>
    <n v="12.14"/>
    <x v="7"/>
    <x v="19"/>
    <x v="2597"/>
    <d v="2016-06-19T08:11:57"/>
  </r>
  <r>
    <x v="2598"/>
    <x v="2597"/>
    <x v="2596"/>
    <n v="3000"/>
    <n v="1170"/>
    <x v="2"/>
    <s v="US"/>
    <s v="USD"/>
    <n v="1443039001"/>
    <n v="1440447001"/>
    <b v="0"/>
    <x v="25"/>
    <b v="0"/>
    <s v="food/food trucks"/>
    <n v="39"/>
    <n v="83.57"/>
    <x v="7"/>
    <x v="19"/>
    <x v="2598"/>
    <d v="2015-09-23T20:10:01"/>
  </r>
  <r>
    <x v="2599"/>
    <x v="2598"/>
    <x v="2597"/>
    <n v="9041"/>
    <n v="90"/>
    <x v="2"/>
    <s v="US"/>
    <s v="USD"/>
    <n v="1407089147"/>
    <n v="1403201147"/>
    <b v="0"/>
    <x v="81"/>
    <b v="0"/>
    <s v="food/food trucks"/>
    <n v="1"/>
    <n v="18"/>
    <x v="7"/>
    <x v="19"/>
    <x v="2599"/>
    <d v="2014-08-03T18:05:47"/>
  </r>
  <r>
    <x v="2600"/>
    <x v="2599"/>
    <x v="2598"/>
    <n v="50000"/>
    <n v="3466"/>
    <x v="2"/>
    <s v="US"/>
    <s v="USD"/>
    <n v="1458938200"/>
    <n v="1453757800"/>
    <b v="0"/>
    <x v="209"/>
    <b v="0"/>
    <s v="food/food trucks"/>
    <n v="7"/>
    <n v="115.53"/>
    <x v="7"/>
    <x v="19"/>
    <x v="2600"/>
    <d v="2016-03-25T20:36:40"/>
  </r>
  <r>
    <x v="2601"/>
    <x v="2600"/>
    <x v="2599"/>
    <n v="500"/>
    <n v="3307"/>
    <x v="0"/>
    <s v="US"/>
    <s v="USD"/>
    <n v="1347508740"/>
    <n v="1346276349"/>
    <b v="1"/>
    <x v="299"/>
    <b v="1"/>
    <s v="technology/space exploration"/>
    <n v="662"/>
    <n v="21.9"/>
    <x v="2"/>
    <x v="36"/>
    <x v="2601"/>
    <d v="2012-09-13T03:59:00"/>
  </r>
  <r>
    <x v="2602"/>
    <x v="2601"/>
    <x v="2600"/>
    <n v="12000"/>
    <n v="39131"/>
    <x v="0"/>
    <s v="US"/>
    <s v="USD"/>
    <n v="1415827200"/>
    <n v="1412358968"/>
    <b v="1"/>
    <x v="463"/>
    <b v="1"/>
    <s v="technology/space exploration"/>
    <n v="327"/>
    <n v="80.02"/>
    <x v="2"/>
    <x v="36"/>
    <x v="2602"/>
    <d v="2014-11-12T21:20:00"/>
  </r>
  <r>
    <x v="2603"/>
    <x v="2602"/>
    <x v="2601"/>
    <n v="1750"/>
    <n v="1776"/>
    <x v="0"/>
    <s v="US"/>
    <s v="USD"/>
    <n v="1387835654"/>
    <n v="1386626054"/>
    <b v="1"/>
    <x v="133"/>
    <b v="1"/>
    <s v="technology/space exploration"/>
    <n v="102"/>
    <n v="35.520000000000003"/>
    <x v="2"/>
    <x v="36"/>
    <x v="2603"/>
    <d v="2013-12-23T21:54:14"/>
  </r>
  <r>
    <x v="2604"/>
    <x v="2603"/>
    <x v="2602"/>
    <n v="20000"/>
    <n v="20843.599999999999"/>
    <x v="0"/>
    <s v="US"/>
    <s v="USD"/>
    <n v="1335662023"/>
    <n v="1333070023"/>
    <b v="1"/>
    <x v="306"/>
    <b v="1"/>
    <s v="technology/space exploration"/>
    <n v="105"/>
    <n v="64.930000000000007"/>
    <x v="2"/>
    <x v="36"/>
    <x v="2604"/>
    <d v="2012-04-29T01:13:43"/>
  </r>
  <r>
    <x v="2605"/>
    <x v="2604"/>
    <x v="2603"/>
    <n v="100000"/>
    <n v="107421.57"/>
    <x v="0"/>
    <s v="US"/>
    <s v="USD"/>
    <n v="1466168390"/>
    <n v="1463576390"/>
    <b v="1"/>
    <x v="464"/>
    <b v="1"/>
    <s v="technology/space exploration"/>
    <n v="108"/>
    <n v="60.97"/>
    <x v="2"/>
    <x v="36"/>
    <x v="2605"/>
    <d v="2016-06-17T12:59:50"/>
  </r>
  <r>
    <x v="2606"/>
    <x v="2605"/>
    <x v="2604"/>
    <n v="11000"/>
    <n v="12106"/>
    <x v="0"/>
    <s v="US"/>
    <s v="USD"/>
    <n v="1398791182"/>
    <n v="1396026382"/>
    <b v="1"/>
    <x v="465"/>
    <b v="1"/>
    <s v="technology/space exploration"/>
    <n v="111"/>
    <n v="31.44"/>
    <x v="2"/>
    <x v="36"/>
    <x v="2606"/>
    <d v="2014-04-29T17:06:22"/>
  </r>
  <r>
    <x v="2607"/>
    <x v="2606"/>
    <x v="2605"/>
    <n v="8000"/>
    <n v="32616"/>
    <x v="0"/>
    <s v="US"/>
    <s v="USD"/>
    <n v="1439344800"/>
    <n v="1435611572"/>
    <b v="1"/>
    <x v="367"/>
    <b v="1"/>
    <s v="technology/space exploration"/>
    <n v="408"/>
    <n v="81.95"/>
    <x v="2"/>
    <x v="36"/>
    <x v="2607"/>
    <d v="2015-08-12T02:00:00"/>
  </r>
  <r>
    <x v="2608"/>
    <x v="2607"/>
    <x v="2606"/>
    <n v="8000"/>
    <n v="17914"/>
    <x v="0"/>
    <s v="US"/>
    <s v="USD"/>
    <n v="1489536000"/>
    <n v="1485976468"/>
    <b v="1"/>
    <x v="466"/>
    <b v="1"/>
    <s v="technology/space exploration"/>
    <n v="224"/>
    <n v="58.93"/>
    <x v="2"/>
    <x v="36"/>
    <x v="2608"/>
    <d v="2017-03-15T00:00:00"/>
  </r>
  <r>
    <x v="2609"/>
    <x v="2608"/>
    <x v="2607"/>
    <n v="35000"/>
    <n v="106330.39"/>
    <x v="0"/>
    <s v="US"/>
    <s v="USD"/>
    <n v="1342330951"/>
    <n v="1339738951"/>
    <b v="1"/>
    <x v="467"/>
    <b v="1"/>
    <s v="technology/space exploration"/>
    <n v="304"/>
    <n v="157.29"/>
    <x v="2"/>
    <x v="36"/>
    <x v="2609"/>
    <d v="2012-07-15T05:42:31"/>
  </r>
  <r>
    <x v="2610"/>
    <x v="2609"/>
    <x v="2608"/>
    <n v="22765"/>
    <n v="32172.66"/>
    <x v="0"/>
    <s v="US"/>
    <s v="USD"/>
    <n v="1471849140"/>
    <n v="1468444125"/>
    <b v="1"/>
    <x v="468"/>
    <b v="1"/>
    <s v="technology/space exploration"/>
    <n v="142"/>
    <n v="55.76"/>
    <x v="2"/>
    <x v="36"/>
    <x v="2610"/>
    <d v="2016-08-22T06:59:00"/>
  </r>
  <r>
    <x v="2611"/>
    <x v="2610"/>
    <x v="2609"/>
    <n v="11000"/>
    <n v="306970"/>
    <x v="0"/>
    <s v="DE"/>
    <s v="EUR"/>
    <n v="1483397940"/>
    <n v="1480493014"/>
    <b v="1"/>
    <x v="469"/>
    <b v="1"/>
    <s v="technology/space exploration"/>
    <n v="2791"/>
    <n v="83.8"/>
    <x v="2"/>
    <x v="36"/>
    <x v="2611"/>
    <d v="2017-01-02T22:59:00"/>
  </r>
  <r>
    <x v="2612"/>
    <x v="2611"/>
    <x v="2610"/>
    <n v="10000"/>
    <n v="17176.13"/>
    <x v="0"/>
    <s v="US"/>
    <s v="USD"/>
    <n v="1420773970"/>
    <n v="1418095570"/>
    <b v="1"/>
    <x v="324"/>
    <b v="1"/>
    <s v="technology/space exploration"/>
    <n v="172"/>
    <n v="58.42"/>
    <x v="2"/>
    <x v="36"/>
    <x v="2612"/>
    <d v="2015-01-09T03:26:10"/>
  </r>
  <r>
    <x v="2613"/>
    <x v="2612"/>
    <x v="2611"/>
    <n v="7500"/>
    <n v="7576"/>
    <x v="0"/>
    <s v="US"/>
    <s v="USD"/>
    <n v="1348256294"/>
    <n v="1345664294"/>
    <b v="1"/>
    <x v="33"/>
    <b v="1"/>
    <s v="technology/space exploration"/>
    <n v="102"/>
    <n v="270.57"/>
    <x v="2"/>
    <x v="36"/>
    <x v="2613"/>
    <d v="2012-09-21T19:38:14"/>
  </r>
  <r>
    <x v="2614"/>
    <x v="2613"/>
    <x v="2612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x v="2615"/>
    <x v="2614"/>
    <x v="2613"/>
    <n v="2001"/>
    <n v="3397"/>
    <x v="0"/>
    <s v="GB"/>
    <s v="GBP"/>
    <n v="1462017600"/>
    <n v="1458820564"/>
    <b v="0"/>
    <x v="250"/>
    <b v="1"/>
    <s v="technology/space exploration"/>
    <n v="170"/>
    <n v="47.18"/>
    <x v="2"/>
    <x v="36"/>
    <x v="2615"/>
    <d v="2016-04-30T12:00:00"/>
  </r>
  <r>
    <x v="2616"/>
    <x v="2615"/>
    <x v="2614"/>
    <n v="25000"/>
    <n v="28633.5"/>
    <x v="0"/>
    <s v="US"/>
    <s v="USD"/>
    <n v="1440546729"/>
    <n v="1437954729"/>
    <b v="1"/>
    <x v="146"/>
    <b v="1"/>
    <s v="technology/space exploration"/>
    <n v="115"/>
    <n v="120.31"/>
    <x v="2"/>
    <x v="36"/>
    <x v="2616"/>
    <d v="2015-08-25T23:52:09"/>
  </r>
  <r>
    <x v="2617"/>
    <x v="2616"/>
    <x v="2615"/>
    <n v="500"/>
    <n v="4388"/>
    <x v="0"/>
    <s v="US"/>
    <s v="USD"/>
    <n v="1413838751"/>
    <n v="1411246751"/>
    <b v="1"/>
    <x v="180"/>
    <b v="1"/>
    <s v="technology/space exploration"/>
    <n v="878"/>
    <n v="27.6"/>
    <x v="2"/>
    <x v="36"/>
    <x v="2617"/>
    <d v="2014-10-20T20:59:11"/>
  </r>
  <r>
    <x v="2618"/>
    <x v="2617"/>
    <x v="2616"/>
    <n v="15000"/>
    <n v="15808"/>
    <x v="0"/>
    <s v="US"/>
    <s v="USD"/>
    <n v="1449000061"/>
    <n v="1443812461"/>
    <b v="1"/>
    <x v="99"/>
    <b v="1"/>
    <s v="technology/space exploration"/>
    <n v="106"/>
    <n v="205.3"/>
    <x v="2"/>
    <x v="36"/>
    <x v="2618"/>
    <d v="2015-12-01T20:01:01"/>
  </r>
  <r>
    <x v="2619"/>
    <x v="2618"/>
    <x v="2617"/>
    <n v="1000"/>
    <n v="1884"/>
    <x v="0"/>
    <s v="US"/>
    <s v="USD"/>
    <n v="1445598000"/>
    <n v="1443302004"/>
    <b v="1"/>
    <x v="28"/>
    <b v="1"/>
    <s v="technology/space exploration"/>
    <n v="189"/>
    <n v="35.549999999999997"/>
    <x v="2"/>
    <x v="36"/>
    <x v="2619"/>
    <d v="2015-10-23T11:00:00"/>
  </r>
  <r>
    <x v="2620"/>
    <x v="2619"/>
    <x v="2618"/>
    <n v="65000"/>
    <n v="93374"/>
    <x v="0"/>
    <s v="AU"/>
    <s v="AUD"/>
    <n v="1444525200"/>
    <n v="1441339242"/>
    <b v="1"/>
    <x v="470"/>
    <b v="1"/>
    <s v="technology/space exploration"/>
    <n v="144"/>
    <n v="74.64"/>
    <x v="2"/>
    <x v="36"/>
    <x v="2620"/>
    <d v="2015-10-11T01:00:00"/>
  </r>
  <r>
    <x v="2621"/>
    <x v="2620"/>
    <x v="2619"/>
    <n v="15000"/>
    <n v="21882"/>
    <x v="0"/>
    <s v="US"/>
    <s v="USD"/>
    <n v="1432230988"/>
    <n v="1429638988"/>
    <b v="1"/>
    <x v="471"/>
    <b v="1"/>
    <s v="technology/space exploration"/>
    <n v="146"/>
    <n v="47.06"/>
    <x v="2"/>
    <x v="36"/>
    <x v="2621"/>
    <d v="2015-05-21T17:56:28"/>
  </r>
  <r>
    <x v="2622"/>
    <x v="2621"/>
    <x v="2620"/>
    <n v="1500"/>
    <n v="1967.76"/>
    <x v="0"/>
    <s v="IT"/>
    <s v="EUR"/>
    <n v="1483120216"/>
    <n v="1479232216"/>
    <b v="0"/>
    <x v="142"/>
    <b v="1"/>
    <s v="technology/space exploration"/>
    <n v="132"/>
    <n v="26.59"/>
    <x v="2"/>
    <x v="36"/>
    <x v="2622"/>
    <d v="2016-12-30T17:50:16"/>
  </r>
  <r>
    <x v="2623"/>
    <x v="2622"/>
    <x v="2621"/>
    <n v="2000"/>
    <n v="2280"/>
    <x v="0"/>
    <s v="US"/>
    <s v="USD"/>
    <n v="1480658966"/>
    <n v="1479449366"/>
    <b v="0"/>
    <x v="95"/>
    <b v="1"/>
    <s v="technology/space exploration"/>
    <n v="114"/>
    <n v="36.770000000000003"/>
    <x v="2"/>
    <x v="36"/>
    <x v="2623"/>
    <d v="2016-12-02T06:09:26"/>
  </r>
  <r>
    <x v="2624"/>
    <x v="2623"/>
    <x v="2622"/>
    <n v="8000"/>
    <n v="110353.65"/>
    <x v="0"/>
    <s v="US"/>
    <s v="USD"/>
    <n v="1347530822"/>
    <n v="1345716422"/>
    <b v="0"/>
    <x v="472"/>
    <b v="1"/>
    <s v="technology/space exploration"/>
    <n v="1380"/>
    <n v="31.82"/>
    <x v="2"/>
    <x v="36"/>
    <x v="2624"/>
    <d v="2012-09-13T10:07:02"/>
  </r>
  <r>
    <x v="2625"/>
    <x v="2624"/>
    <x v="2623"/>
    <n v="150"/>
    <n v="1434"/>
    <x v="0"/>
    <s v="DE"/>
    <s v="EUR"/>
    <n v="1478723208"/>
    <n v="1476559608"/>
    <b v="0"/>
    <x v="47"/>
    <b v="1"/>
    <s v="technology/space exploration"/>
    <n v="956"/>
    <n v="27.58"/>
    <x v="2"/>
    <x v="36"/>
    <x v="2625"/>
    <d v="2016-11-09T20:26:48"/>
  </r>
  <r>
    <x v="2626"/>
    <x v="2625"/>
    <x v="2624"/>
    <n v="2500"/>
    <n v="2800"/>
    <x v="0"/>
    <s v="US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x v="2627"/>
    <x v="2626"/>
    <x v="2625"/>
    <n v="150"/>
    <n v="970"/>
    <x v="0"/>
    <s v="US"/>
    <s v="USD"/>
    <n v="1448571261"/>
    <n v="1445975661"/>
    <b v="0"/>
    <x v="43"/>
    <b v="1"/>
    <s v="technology/space exploration"/>
    <n v="647"/>
    <n v="21.56"/>
    <x v="2"/>
    <x v="36"/>
    <x v="2627"/>
    <d v="2015-11-26T20:54:21"/>
  </r>
  <r>
    <x v="2628"/>
    <x v="2627"/>
    <x v="2626"/>
    <n v="839"/>
    <n v="926"/>
    <x v="0"/>
    <s v="US"/>
    <s v="USD"/>
    <n v="1417389067"/>
    <n v="1415661067"/>
    <b v="0"/>
    <x v="64"/>
    <b v="1"/>
    <s v="technology/space exploration"/>
    <n v="111"/>
    <n v="44.1"/>
    <x v="2"/>
    <x v="36"/>
    <x v="2628"/>
    <d v="2014-11-30T23:11:07"/>
  </r>
  <r>
    <x v="2629"/>
    <x v="2628"/>
    <x v="2627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x v="36"/>
    <x v="2629"/>
    <d v="2015-05-14T12:55:22"/>
  </r>
  <r>
    <x v="2630"/>
    <x v="2629"/>
    <x v="2628"/>
    <n v="2000"/>
    <n v="3158"/>
    <x v="0"/>
    <s v="AU"/>
    <s v="AUD"/>
    <n v="1467280800"/>
    <n v="1464921112"/>
    <b v="0"/>
    <x v="75"/>
    <b v="1"/>
    <s v="technology/space exploration"/>
    <n v="158"/>
    <n v="38.99"/>
    <x v="2"/>
    <x v="36"/>
    <x v="2630"/>
    <d v="2016-06-30T10:00:00"/>
  </r>
  <r>
    <x v="2631"/>
    <x v="2630"/>
    <x v="2629"/>
    <n v="20000"/>
    <n v="22933.05"/>
    <x v="0"/>
    <s v="US"/>
    <s v="USD"/>
    <n v="1440907427"/>
    <n v="1438488227"/>
    <b v="0"/>
    <x v="172"/>
    <b v="1"/>
    <s v="technology/space exploration"/>
    <n v="115"/>
    <n v="80.19"/>
    <x v="2"/>
    <x v="36"/>
    <x v="2631"/>
    <d v="2015-08-30T04:03:47"/>
  </r>
  <r>
    <x v="2632"/>
    <x v="2631"/>
    <x v="2630"/>
    <n v="1070"/>
    <n v="1466"/>
    <x v="0"/>
    <s v="US"/>
    <s v="USD"/>
    <n v="1464485339"/>
    <n v="1462325339"/>
    <b v="0"/>
    <x v="288"/>
    <b v="1"/>
    <s v="technology/space exploration"/>
    <n v="138"/>
    <n v="34.9"/>
    <x v="2"/>
    <x v="36"/>
    <x v="2632"/>
    <d v="2016-05-29T01:28:59"/>
  </r>
  <r>
    <x v="2633"/>
    <x v="2632"/>
    <x v="2631"/>
    <n v="5000"/>
    <n v="17731"/>
    <x v="0"/>
    <s v="US"/>
    <s v="USD"/>
    <n v="1393542000"/>
    <n v="1390938332"/>
    <b v="0"/>
    <x v="473"/>
    <b v="1"/>
    <s v="technology/space exploration"/>
    <n v="355"/>
    <n v="89.1"/>
    <x v="2"/>
    <x v="36"/>
    <x v="2633"/>
    <d v="2014-02-27T23:00:00"/>
  </r>
  <r>
    <x v="2634"/>
    <x v="2633"/>
    <x v="2632"/>
    <n v="930"/>
    <n v="986"/>
    <x v="0"/>
    <s v="US"/>
    <s v="USD"/>
    <n v="1475163921"/>
    <n v="1472571921"/>
    <b v="0"/>
    <x v="20"/>
    <b v="1"/>
    <s v="technology/space exploration"/>
    <n v="107"/>
    <n v="39.44"/>
    <x v="2"/>
    <x v="36"/>
    <x v="2634"/>
    <d v="2016-09-29T15:45:21"/>
  </r>
  <r>
    <x v="2635"/>
    <x v="2634"/>
    <x v="2633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x v="36"/>
    <x v="2635"/>
    <d v="2015-03-09T21:49:21"/>
  </r>
  <r>
    <x v="2636"/>
    <x v="2635"/>
    <x v="2634"/>
    <n v="1000"/>
    <n v="1873"/>
    <x v="0"/>
    <s v="US"/>
    <s v="USD"/>
    <n v="1476579600"/>
    <n v="1474641914"/>
    <b v="0"/>
    <x v="133"/>
    <b v="1"/>
    <s v="technology/space exploration"/>
    <n v="188"/>
    <n v="37.46"/>
    <x v="2"/>
    <x v="36"/>
    <x v="2636"/>
    <d v="2016-10-16T01:00:00"/>
  </r>
  <r>
    <x v="2637"/>
    <x v="2636"/>
    <x v="2635"/>
    <n v="500"/>
    <n v="831"/>
    <x v="0"/>
    <s v="US"/>
    <s v="USD"/>
    <n v="1476277875"/>
    <n v="1474895475"/>
    <b v="0"/>
    <x v="55"/>
    <b v="1"/>
    <s v="technology/space exploration"/>
    <n v="167"/>
    <n v="31.96"/>
    <x v="2"/>
    <x v="36"/>
    <x v="2637"/>
    <d v="2016-10-12T13:11:15"/>
  </r>
  <r>
    <x v="2638"/>
    <x v="2637"/>
    <x v="2636"/>
    <n v="347"/>
    <n v="353"/>
    <x v="0"/>
    <s v="US"/>
    <s v="USD"/>
    <n v="1421358895"/>
    <n v="1418766895"/>
    <b v="0"/>
    <x v="25"/>
    <b v="1"/>
    <s v="technology/space exploration"/>
    <n v="102"/>
    <n v="25.21"/>
    <x v="2"/>
    <x v="36"/>
    <x v="2638"/>
    <d v="2015-01-15T21:54:55"/>
  </r>
  <r>
    <x v="2639"/>
    <x v="2638"/>
    <x v="2637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x v="36"/>
    <x v="2639"/>
    <d v="2015-02-19T20:45:48"/>
  </r>
  <r>
    <x v="2640"/>
    <x v="2639"/>
    <x v="2638"/>
    <n v="3000"/>
    <n v="3170"/>
    <x v="0"/>
    <s v="US"/>
    <s v="USD"/>
    <n v="1433735474"/>
    <n v="1428551474"/>
    <b v="0"/>
    <x v="50"/>
    <b v="1"/>
    <s v="technology/space exploration"/>
    <n v="106"/>
    <n v="45.94"/>
    <x v="2"/>
    <x v="36"/>
    <x v="2640"/>
    <d v="2015-06-08T03:51:14"/>
  </r>
  <r>
    <x v="2641"/>
    <x v="2640"/>
    <x v="2639"/>
    <n v="1500"/>
    <n v="15"/>
    <x v="2"/>
    <s v="US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x v="2642"/>
    <x v="2641"/>
    <x v="2640"/>
    <n v="500000"/>
    <n v="0"/>
    <x v="2"/>
    <s v="DE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x v="2643"/>
    <x v="2642"/>
    <x v="2641"/>
    <n v="1000000"/>
    <n v="335597.31"/>
    <x v="1"/>
    <s v="US"/>
    <s v="USD"/>
    <n v="1482307140"/>
    <n v="1479218315"/>
    <b v="1"/>
    <x v="474"/>
    <b v="0"/>
    <s v="technology/space exploration"/>
    <n v="34"/>
    <n v="223.58"/>
    <x v="2"/>
    <x v="36"/>
    <x v="2643"/>
    <d v="2016-12-21T07:59:00"/>
  </r>
  <r>
    <x v="2644"/>
    <x v="2643"/>
    <x v="2642"/>
    <n v="100000"/>
    <n v="2053"/>
    <x v="1"/>
    <s v="US"/>
    <s v="USD"/>
    <n v="1489172435"/>
    <n v="1486580435"/>
    <b v="1"/>
    <x v="47"/>
    <b v="0"/>
    <s v="technology/space exploration"/>
    <n v="3"/>
    <n v="39.479999999999997"/>
    <x v="2"/>
    <x v="36"/>
    <x v="2644"/>
    <d v="2017-03-10T19:00:35"/>
  </r>
  <r>
    <x v="2645"/>
    <x v="2644"/>
    <x v="2643"/>
    <n v="20000"/>
    <n v="2100"/>
    <x v="1"/>
    <s v="AU"/>
    <s v="AUD"/>
    <n v="1415481203"/>
    <n v="1412885603"/>
    <b v="1"/>
    <x v="23"/>
    <b v="0"/>
    <s v="technology/space exploration"/>
    <n v="11"/>
    <n v="91.3"/>
    <x v="2"/>
    <x v="36"/>
    <x v="2645"/>
    <d v="2014-11-08T21:13:23"/>
  </r>
  <r>
    <x v="2646"/>
    <x v="2645"/>
    <x v="2644"/>
    <n v="500000"/>
    <n v="42086.42"/>
    <x v="1"/>
    <s v="US"/>
    <s v="USD"/>
    <n v="1441783869"/>
    <n v="1439191869"/>
    <b v="1"/>
    <x v="475"/>
    <b v="0"/>
    <s v="technology/space exploration"/>
    <n v="9"/>
    <n v="78.67"/>
    <x v="2"/>
    <x v="36"/>
    <x v="2646"/>
    <d v="2015-09-09T07:31:09"/>
  </r>
  <r>
    <x v="2647"/>
    <x v="2646"/>
    <x v="2645"/>
    <n v="2500"/>
    <n v="36"/>
    <x v="1"/>
    <s v="CA"/>
    <s v="CAD"/>
    <n v="1439533019"/>
    <n v="1436941019"/>
    <b v="0"/>
    <x v="83"/>
    <b v="0"/>
    <s v="technology/space exploration"/>
    <n v="2"/>
    <n v="12"/>
    <x v="2"/>
    <x v="36"/>
    <x v="2647"/>
    <d v="2015-08-14T06:16:59"/>
  </r>
  <r>
    <x v="2648"/>
    <x v="2647"/>
    <x v="2646"/>
    <n v="12000"/>
    <n v="106"/>
    <x v="1"/>
    <s v="US"/>
    <s v="USD"/>
    <n v="1457543360"/>
    <n v="1454951360"/>
    <b v="0"/>
    <x v="79"/>
    <b v="0"/>
    <s v="technology/space exploration"/>
    <n v="1"/>
    <n v="17.670000000000002"/>
    <x v="2"/>
    <x v="36"/>
    <x v="2648"/>
    <d v="2016-03-09T17:09:20"/>
  </r>
  <r>
    <x v="2649"/>
    <x v="2648"/>
    <x v="2647"/>
    <n v="125000"/>
    <n v="124"/>
    <x v="1"/>
    <s v="US"/>
    <s v="USD"/>
    <n v="1454370941"/>
    <n v="1449186941"/>
    <b v="0"/>
    <x v="83"/>
    <b v="0"/>
    <s v="technology/space exploration"/>
    <n v="1"/>
    <n v="41.33"/>
    <x v="2"/>
    <x v="36"/>
    <x v="2649"/>
    <d v="2016-02-01T23:55:41"/>
  </r>
  <r>
    <x v="2650"/>
    <x v="2649"/>
    <x v="2648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x v="36"/>
    <x v="2650"/>
    <d v="2016-12-21T14:59:03"/>
  </r>
  <r>
    <x v="2651"/>
    <x v="2650"/>
    <x v="2649"/>
    <n v="280000"/>
    <n v="5233"/>
    <x v="1"/>
    <s v="US"/>
    <s v="USD"/>
    <n v="1450380009"/>
    <n v="1447960809"/>
    <b v="0"/>
    <x v="57"/>
    <b v="0"/>
    <s v="technology/space exploration"/>
    <n v="2"/>
    <n v="307.82"/>
    <x v="2"/>
    <x v="36"/>
    <x v="2651"/>
    <d v="2015-12-17T19:20:09"/>
  </r>
  <r>
    <x v="2652"/>
    <x v="2651"/>
    <x v="2650"/>
    <n v="100000"/>
    <n v="885"/>
    <x v="1"/>
    <s v="AU"/>
    <s v="AUD"/>
    <n v="1418183325"/>
    <n v="1415591325"/>
    <b v="0"/>
    <x v="202"/>
    <b v="0"/>
    <s v="technology/space exploration"/>
    <n v="1"/>
    <n v="80.45"/>
    <x v="2"/>
    <x v="36"/>
    <x v="2652"/>
    <d v="2014-12-10T03:48:45"/>
  </r>
  <r>
    <x v="2653"/>
    <x v="2652"/>
    <x v="2651"/>
    <n v="51000"/>
    <n v="5876"/>
    <x v="1"/>
    <s v="US"/>
    <s v="USD"/>
    <n v="1402632000"/>
    <n v="1399909127"/>
    <b v="0"/>
    <x v="16"/>
    <b v="0"/>
    <s v="technology/space exploration"/>
    <n v="12"/>
    <n v="83.94"/>
    <x v="2"/>
    <x v="36"/>
    <x v="2653"/>
    <d v="2014-06-13T04:00:00"/>
  </r>
  <r>
    <x v="2654"/>
    <x v="2653"/>
    <x v="2652"/>
    <n v="100000"/>
    <n v="51"/>
    <x v="1"/>
    <s v="US"/>
    <s v="USD"/>
    <n v="1429622726"/>
    <n v="1424442326"/>
    <b v="0"/>
    <x v="79"/>
    <b v="0"/>
    <s v="technology/space exploration"/>
    <n v="1"/>
    <n v="8.5"/>
    <x v="2"/>
    <x v="36"/>
    <x v="2654"/>
    <d v="2015-04-21T13:25:26"/>
  </r>
  <r>
    <x v="2655"/>
    <x v="2654"/>
    <x v="2653"/>
    <n v="15000"/>
    <n v="3155"/>
    <x v="1"/>
    <s v="US"/>
    <s v="USD"/>
    <n v="1455048000"/>
    <n v="1452631647"/>
    <b v="0"/>
    <x v="68"/>
    <b v="0"/>
    <s v="technology/space exploration"/>
    <n v="22"/>
    <n v="73.37"/>
    <x v="2"/>
    <x v="36"/>
    <x v="2655"/>
    <d v="2016-02-09T20:00:00"/>
  </r>
  <r>
    <x v="2656"/>
    <x v="2655"/>
    <x v="2654"/>
    <n v="150000"/>
    <n v="17155"/>
    <x v="1"/>
    <s v="US"/>
    <s v="USD"/>
    <n v="1489345200"/>
    <n v="1485966688"/>
    <b v="0"/>
    <x v="215"/>
    <b v="0"/>
    <s v="technology/space exploration"/>
    <n v="12"/>
    <n v="112.86"/>
    <x v="2"/>
    <x v="36"/>
    <x v="2656"/>
    <d v="2017-03-12T19:00:00"/>
  </r>
  <r>
    <x v="2657"/>
    <x v="2656"/>
    <x v="2655"/>
    <n v="30000"/>
    <n v="5621.38"/>
    <x v="1"/>
    <s v="US"/>
    <s v="USD"/>
    <n v="1470187800"/>
    <n v="1467325053"/>
    <b v="0"/>
    <x v="211"/>
    <b v="0"/>
    <s v="technology/space exploration"/>
    <n v="19"/>
    <n v="95.28"/>
    <x v="2"/>
    <x v="36"/>
    <x v="2657"/>
    <d v="2016-08-03T01:30:00"/>
  </r>
  <r>
    <x v="2658"/>
    <x v="2657"/>
    <x v="2656"/>
    <n v="98000"/>
    <n v="91"/>
    <x v="1"/>
    <s v="US"/>
    <s v="USD"/>
    <n v="1469913194"/>
    <n v="1467321194"/>
    <b v="0"/>
    <x v="80"/>
    <b v="0"/>
    <s v="technology/space exploration"/>
    <n v="1"/>
    <n v="22.75"/>
    <x v="2"/>
    <x v="36"/>
    <x v="2658"/>
    <d v="2016-07-30T21:13:14"/>
  </r>
  <r>
    <x v="2659"/>
    <x v="2658"/>
    <x v="2657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x v="36"/>
    <x v="2659"/>
    <d v="2015-04-18T01:40:10"/>
  </r>
  <r>
    <x v="2660"/>
    <x v="2659"/>
    <x v="2658"/>
    <n v="20000"/>
    <n v="19"/>
    <x v="1"/>
    <s v="US"/>
    <s v="USD"/>
    <n v="1448388418"/>
    <n v="1443200818"/>
    <b v="0"/>
    <x v="81"/>
    <b v="0"/>
    <s v="technology/space exploration"/>
    <n v="1"/>
    <n v="3.8"/>
    <x v="2"/>
    <x v="36"/>
    <x v="2660"/>
    <d v="2015-11-24T18:06:58"/>
  </r>
  <r>
    <x v="2661"/>
    <x v="2660"/>
    <x v="2659"/>
    <n v="5000"/>
    <n v="5145"/>
    <x v="0"/>
    <s v="US"/>
    <s v="USD"/>
    <n v="1382742010"/>
    <n v="1380150010"/>
    <b v="0"/>
    <x v="65"/>
    <b v="1"/>
    <s v="technology/makerspaces"/>
    <n v="103"/>
    <n v="85.75"/>
    <x v="2"/>
    <x v="37"/>
    <x v="2661"/>
    <d v="2013-10-25T23:00:10"/>
  </r>
  <r>
    <x v="2662"/>
    <x v="2661"/>
    <x v="2660"/>
    <n v="20000"/>
    <n v="21360"/>
    <x v="0"/>
    <s v="US"/>
    <s v="USD"/>
    <n v="1440179713"/>
    <n v="1437587713"/>
    <b v="0"/>
    <x v="144"/>
    <b v="1"/>
    <s v="technology/makerspaces"/>
    <n v="107"/>
    <n v="267"/>
    <x v="2"/>
    <x v="37"/>
    <x v="2662"/>
    <d v="2015-08-21T17:55:13"/>
  </r>
  <r>
    <x v="2663"/>
    <x v="2662"/>
    <x v="2661"/>
    <n v="20000"/>
    <n v="20919.25"/>
    <x v="0"/>
    <s v="CA"/>
    <s v="CAD"/>
    <n v="1441378800"/>
    <n v="1438873007"/>
    <b v="0"/>
    <x v="66"/>
    <b v="1"/>
    <s v="technology/makerspaces"/>
    <n v="105"/>
    <n v="373.56"/>
    <x v="2"/>
    <x v="37"/>
    <x v="2663"/>
    <d v="2015-09-04T15:00:00"/>
  </r>
  <r>
    <x v="2664"/>
    <x v="2663"/>
    <x v="2662"/>
    <n v="17500"/>
    <n v="18100"/>
    <x v="0"/>
    <s v="US"/>
    <s v="USD"/>
    <n v="1449644340"/>
    <n v="1446683797"/>
    <b v="0"/>
    <x v="201"/>
    <b v="1"/>
    <s v="technology/makerspaces"/>
    <n v="104"/>
    <n v="174.04"/>
    <x v="2"/>
    <x v="37"/>
    <x v="2664"/>
    <d v="2015-12-09T06:59:00"/>
  </r>
  <r>
    <x v="2665"/>
    <x v="2664"/>
    <x v="2663"/>
    <n v="3500"/>
    <n v="4310"/>
    <x v="0"/>
    <s v="US"/>
    <s v="USD"/>
    <n v="1430774974"/>
    <n v="1426886974"/>
    <b v="0"/>
    <x v="67"/>
    <b v="1"/>
    <s v="technology/makerspaces"/>
    <n v="124"/>
    <n v="93.7"/>
    <x v="2"/>
    <x v="37"/>
    <x v="2665"/>
    <d v="2015-05-04T21:29:34"/>
  </r>
  <r>
    <x v="2666"/>
    <x v="2665"/>
    <x v="2664"/>
    <n v="10000"/>
    <n v="15929.51"/>
    <x v="0"/>
    <s v="US"/>
    <s v="USD"/>
    <n v="1443214800"/>
    <n v="1440008439"/>
    <b v="0"/>
    <x v="190"/>
    <b v="1"/>
    <s v="technology/makerspaces"/>
    <n v="160"/>
    <n v="77.33"/>
    <x v="2"/>
    <x v="37"/>
    <x v="2666"/>
    <d v="2015-09-25T21:00:00"/>
  </r>
  <r>
    <x v="2667"/>
    <x v="2666"/>
    <x v="2665"/>
    <n v="1500"/>
    <n v="1660"/>
    <x v="0"/>
    <s v="US"/>
    <s v="USD"/>
    <n v="1455142416"/>
    <n v="1452550416"/>
    <b v="0"/>
    <x v="59"/>
    <b v="1"/>
    <s v="technology/makerspaces"/>
    <n v="111"/>
    <n v="92.22"/>
    <x v="2"/>
    <x v="37"/>
    <x v="2667"/>
    <d v="2016-02-10T22:13:36"/>
  </r>
  <r>
    <x v="2668"/>
    <x v="2667"/>
    <x v="2666"/>
    <n v="1000"/>
    <n v="1707"/>
    <x v="0"/>
    <s v="CA"/>
    <s v="CAD"/>
    <n v="1447079520"/>
    <n v="1443449265"/>
    <b v="0"/>
    <x v="33"/>
    <b v="1"/>
    <s v="technology/makerspaces"/>
    <n v="171"/>
    <n v="60.96"/>
    <x v="2"/>
    <x v="37"/>
    <x v="2668"/>
    <d v="2015-11-09T14:32:00"/>
  </r>
  <r>
    <x v="2669"/>
    <x v="2668"/>
    <x v="2667"/>
    <n v="800"/>
    <n v="1001"/>
    <x v="0"/>
    <s v="US"/>
    <s v="USD"/>
    <n v="1452387096"/>
    <n v="1447203096"/>
    <b v="0"/>
    <x v="202"/>
    <b v="1"/>
    <s v="technology/makerspaces"/>
    <n v="126"/>
    <n v="91"/>
    <x v="2"/>
    <x v="37"/>
    <x v="2669"/>
    <d v="2016-01-10T00:51:36"/>
  </r>
  <r>
    <x v="2670"/>
    <x v="2669"/>
    <x v="2668"/>
    <n v="38888"/>
    <n v="2495"/>
    <x v="2"/>
    <s v="AU"/>
    <s v="AUD"/>
    <n v="1406593780"/>
    <n v="1404174580"/>
    <b v="1"/>
    <x v="65"/>
    <b v="0"/>
    <s v="technology/makerspaces"/>
    <n v="7"/>
    <n v="41.58"/>
    <x v="2"/>
    <x v="37"/>
    <x v="2670"/>
    <d v="2014-07-29T00:29:40"/>
  </r>
  <r>
    <x v="2671"/>
    <x v="2670"/>
    <x v="2669"/>
    <n v="25000"/>
    <n v="2836"/>
    <x v="2"/>
    <s v="US"/>
    <s v="USD"/>
    <n v="1419017880"/>
    <n v="1416419916"/>
    <b v="1"/>
    <x v="87"/>
    <b v="0"/>
    <s v="technology/makerspaces"/>
    <n v="12"/>
    <n v="33.76"/>
    <x v="2"/>
    <x v="37"/>
    <x v="2671"/>
    <d v="2014-12-19T19:38:00"/>
  </r>
  <r>
    <x v="2672"/>
    <x v="2671"/>
    <x v="2670"/>
    <n v="10000"/>
    <n v="3319"/>
    <x v="2"/>
    <s v="US"/>
    <s v="USD"/>
    <n v="1451282400"/>
    <n v="1449436390"/>
    <b v="1"/>
    <x v="5"/>
    <b v="0"/>
    <s v="technology/makerspaces"/>
    <n v="34"/>
    <n v="70.62"/>
    <x v="2"/>
    <x v="37"/>
    <x v="2672"/>
    <d v="2015-12-28T06:00:00"/>
  </r>
  <r>
    <x v="2673"/>
    <x v="2672"/>
    <x v="2671"/>
    <n v="40000"/>
    <n v="11032"/>
    <x v="2"/>
    <s v="US"/>
    <s v="USD"/>
    <n v="1414622700"/>
    <n v="1412081999"/>
    <b v="1"/>
    <x v="36"/>
    <b v="0"/>
    <s v="technology/makerspaces"/>
    <n v="28"/>
    <n v="167.15"/>
    <x v="2"/>
    <x v="37"/>
    <x v="2673"/>
    <d v="2014-10-29T22:45:00"/>
  </r>
  <r>
    <x v="2674"/>
    <x v="2673"/>
    <x v="2672"/>
    <n v="35000"/>
    <n v="21994"/>
    <x v="2"/>
    <s v="US"/>
    <s v="USD"/>
    <n v="1467694740"/>
    <n v="1465398670"/>
    <b v="1"/>
    <x v="199"/>
    <b v="0"/>
    <s v="technology/makerspaces"/>
    <n v="63"/>
    <n v="128.62"/>
    <x v="2"/>
    <x v="37"/>
    <x v="2674"/>
    <d v="2016-07-05T04:59:00"/>
  </r>
  <r>
    <x v="2675"/>
    <x v="2674"/>
    <x v="2673"/>
    <n v="25000"/>
    <n v="1897"/>
    <x v="2"/>
    <s v="US"/>
    <s v="USD"/>
    <n v="1415655289"/>
    <n v="1413059689"/>
    <b v="1"/>
    <x v="60"/>
    <b v="0"/>
    <s v="technology/makerspaces"/>
    <n v="8"/>
    <n v="65.41"/>
    <x v="2"/>
    <x v="37"/>
    <x v="2675"/>
    <d v="2014-11-10T21:34:49"/>
  </r>
  <r>
    <x v="2676"/>
    <x v="2675"/>
    <x v="2674"/>
    <n v="2100"/>
    <n v="1058"/>
    <x v="2"/>
    <s v="CA"/>
    <s v="CAD"/>
    <n v="1463929174"/>
    <n v="1461337174"/>
    <b v="0"/>
    <x v="82"/>
    <b v="0"/>
    <s v="technology/makerspaces"/>
    <n v="51"/>
    <n v="117.56"/>
    <x v="2"/>
    <x v="37"/>
    <x v="2676"/>
    <d v="2016-05-22T14:59:34"/>
  </r>
  <r>
    <x v="2677"/>
    <x v="2676"/>
    <x v="2675"/>
    <n v="19500"/>
    <n v="3415"/>
    <x v="2"/>
    <s v="US"/>
    <s v="USD"/>
    <n v="1404348143"/>
    <n v="1401756143"/>
    <b v="0"/>
    <x v="74"/>
    <b v="0"/>
    <s v="technology/makerspaces"/>
    <n v="18"/>
    <n v="126.48"/>
    <x v="2"/>
    <x v="37"/>
    <x v="2677"/>
    <d v="2014-07-03T00:42:23"/>
  </r>
  <r>
    <x v="2678"/>
    <x v="2677"/>
    <x v="2676"/>
    <n v="8000000"/>
    <n v="1100"/>
    <x v="2"/>
    <s v="ES"/>
    <s v="EUR"/>
    <n v="1443121765"/>
    <n v="1440529765"/>
    <b v="0"/>
    <x v="84"/>
    <b v="0"/>
    <s v="technology/makerspaces"/>
    <n v="1"/>
    <n v="550"/>
    <x v="2"/>
    <x v="37"/>
    <x v="2678"/>
    <d v="2015-09-24T19:09:25"/>
  </r>
  <r>
    <x v="2679"/>
    <x v="2678"/>
    <x v="2677"/>
    <n v="40000"/>
    <n v="132"/>
    <x v="2"/>
    <s v="US"/>
    <s v="USD"/>
    <n v="1425081694"/>
    <n v="1422489694"/>
    <b v="0"/>
    <x v="83"/>
    <b v="0"/>
    <s v="technology/makerspaces"/>
    <n v="1"/>
    <n v="44"/>
    <x v="2"/>
    <x v="37"/>
    <x v="2679"/>
    <d v="2015-02-28T00:01:34"/>
  </r>
  <r>
    <x v="2680"/>
    <x v="2679"/>
    <x v="2678"/>
    <n v="32000"/>
    <n v="276"/>
    <x v="2"/>
    <s v="ES"/>
    <s v="EUR"/>
    <n v="1459915491"/>
    <n v="1457327091"/>
    <b v="0"/>
    <x v="80"/>
    <b v="0"/>
    <s v="technology/makerspaces"/>
    <n v="1"/>
    <n v="69"/>
    <x v="2"/>
    <x v="37"/>
    <x v="2680"/>
    <d v="2016-04-06T04:04:51"/>
  </r>
  <r>
    <x v="2681"/>
    <x v="2680"/>
    <x v="2679"/>
    <n v="8000"/>
    <n v="55"/>
    <x v="2"/>
    <s v="US"/>
    <s v="USD"/>
    <n v="1405027750"/>
    <n v="1402867750"/>
    <b v="0"/>
    <x v="84"/>
    <b v="0"/>
    <s v="food/food trucks"/>
    <n v="1"/>
    <n v="27.5"/>
    <x v="7"/>
    <x v="19"/>
    <x v="2681"/>
    <d v="2014-07-10T21:29:10"/>
  </r>
  <r>
    <x v="2682"/>
    <x v="2681"/>
    <x v="2680"/>
    <n v="6000"/>
    <n v="1698"/>
    <x v="2"/>
    <s v="US"/>
    <s v="USD"/>
    <n v="1416635940"/>
    <n v="1413838540"/>
    <b v="0"/>
    <x v="9"/>
    <b v="0"/>
    <s v="food/food trucks"/>
    <n v="29"/>
    <n v="84.9"/>
    <x v="7"/>
    <x v="19"/>
    <x v="2682"/>
    <d v="2014-11-22T05:59:00"/>
  </r>
  <r>
    <x v="2683"/>
    <x v="2682"/>
    <x v="2681"/>
    <n v="15000"/>
    <n v="36"/>
    <x v="2"/>
    <s v="US"/>
    <s v="USD"/>
    <n v="1425233240"/>
    <n v="1422641240"/>
    <b v="0"/>
    <x v="83"/>
    <b v="0"/>
    <s v="food/food trucks"/>
    <n v="1"/>
    <n v="12"/>
    <x v="7"/>
    <x v="19"/>
    <x v="2683"/>
    <d v="2015-03-01T18:07:20"/>
  </r>
  <r>
    <x v="2684"/>
    <x v="2683"/>
    <x v="2682"/>
    <n v="70000"/>
    <n v="800"/>
    <x v="2"/>
    <s v="US"/>
    <s v="USD"/>
    <n v="1407621425"/>
    <n v="1404165425"/>
    <b v="0"/>
    <x v="80"/>
    <b v="0"/>
    <s v="food/food trucks"/>
    <n v="2"/>
    <n v="200"/>
    <x v="7"/>
    <x v="19"/>
    <x v="2684"/>
    <d v="2014-08-09T21:57:05"/>
  </r>
  <r>
    <x v="2685"/>
    <x v="2684"/>
    <x v="2683"/>
    <n v="50000"/>
    <n v="10"/>
    <x v="2"/>
    <s v="US"/>
    <s v="USD"/>
    <n v="1430149330"/>
    <n v="1424968930"/>
    <b v="0"/>
    <x v="29"/>
    <b v="0"/>
    <s v="food/food trucks"/>
    <n v="1"/>
    <n v="10"/>
    <x v="7"/>
    <x v="19"/>
    <x v="2685"/>
    <d v="2015-04-27T15:42:10"/>
  </r>
  <r>
    <x v="2686"/>
    <x v="2685"/>
    <x v="2684"/>
    <n v="30000"/>
    <n v="0"/>
    <x v="2"/>
    <s v="US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x v="2687"/>
    <x v="2686"/>
    <x v="2685"/>
    <n v="15000"/>
    <n v="0"/>
    <x v="2"/>
    <s v="US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x v="2688"/>
    <x v="2687"/>
    <x v="2686"/>
    <n v="50000"/>
    <n v="74"/>
    <x v="2"/>
    <s v="US"/>
    <s v="USD"/>
    <n v="1424746800"/>
    <n v="1422067870"/>
    <b v="0"/>
    <x v="25"/>
    <b v="0"/>
    <s v="food/food trucks"/>
    <n v="1"/>
    <n v="5.29"/>
    <x v="7"/>
    <x v="19"/>
    <x v="2688"/>
    <d v="2015-02-24T03:00:00"/>
  </r>
  <r>
    <x v="2689"/>
    <x v="2688"/>
    <x v="2687"/>
    <n v="35000"/>
    <n v="1"/>
    <x v="2"/>
    <s v="US"/>
    <s v="USD"/>
    <n v="1469919890"/>
    <n v="1467327890"/>
    <b v="0"/>
    <x v="29"/>
    <b v="0"/>
    <s v="food/food trucks"/>
    <n v="1"/>
    <n v="1"/>
    <x v="7"/>
    <x v="19"/>
    <x v="2689"/>
    <d v="2016-07-30T23:04:50"/>
  </r>
  <r>
    <x v="2690"/>
    <x v="2689"/>
    <x v="2688"/>
    <n v="80000"/>
    <n v="8586"/>
    <x v="2"/>
    <s v="US"/>
    <s v="USD"/>
    <n v="1433298676"/>
    <n v="1429410676"/>
    <b v="0"/>
    <x v="115"/>
    <b v="0"/>
    <s v="food/food trucks"/>
    <n v="11"/>
    <n v="72.760000000000005"/>
    <x v="7"/>
    <x v="19"/>
    <x v="2690"/>
    <d v="2015-06-03T02:31:16"/>
  </r>
  <r>
    <x v="2691"/>
    <x v="2690"/>
    <x v="2689"/>
    <n v="65000"/>
    <n v="35"/>
    <x v="2"/>
    <s v="CA"/>
    <s v="CAD"/>
    <n v="1431278557"/>
    <n v="1427390557"/>
    <b v="0"/>
    <x v="84"/>
    <b v="0"/>
    <s v="food/food trucks"/>
    <n v="1"/>
    <n v="17.5"/>
    <x v="7"/>
    <x v="19"/>
    <x v="2691"/>
    <d v="2015-05-10T17:22:37"/>
  </r>
  <r>
    <x v="2692"/>
    <x v="2691"/>
    <x v="2690"/>
    <n v="3500"/>
    <n v="25"/>
    <x v="2"/>
    <s v="US"/>
    <s v="USD"/>
    <n v="1427266860"/>
    <n v="1424678460"/>
    <b v="0"/>
    <x v="29"/>
    <b v="0"/>
    <s v="food/food trucks"/>
    <n v="1"/>
    <n v="25"/>
    <x v="7"/>
    <x v="19"/>
    <x v="2692"/>
    <d v="2015-03-25T07:01:00"/>
  </r>
  <r>
    <x v="2693"/>
    <x v="2692"/>
    <x v="2691"/>
    <n v="5000"/>
    <n v="40"/>
    <x v="2"/>
    <s v="US"/>
    <s v="USD"/>
    <n v="1407899966"/>
    <n v="1405307966"/>
    <b v="0"/>
    <x v="83"/>
    <b v="0"/>
    <s v="food/food trucks"/>
    <n v="1"/>
    <n v="13.33"/>
    <x v="7"/>
    <x v="19"/>
    <x v="2693"/>
    <d v="2014-08-13T03:19:26"/>
  </r>
  <r>
    <x v="2694"/>
    <x v="2693"/>
    <x v="2692"/>
    <n v="30000"/>
    <n v="1"/>
    <x v="2"/>
    <s v="US"/>
    <s v="USD"/>
    <n v="1411701739"/>
    <n v="1409109739"/>
    <b v="0"/>
    <x v="29"/>
    <b v="0"/>
    <s v="food/food trucks"/>
    <n v="1"/>
    <n v="1"/>
    <x v="7"/>
    <x v="19"/>
    <x v="2694"/>
    <d v="2014-09-26T03:22:19"/>
  </r>
  <r>
    <x v="2695"/>
    <x v="2694"/>
    <x v="2693"/>
    <n v="15000"/>
    <n v="71"/>
    <x v="2"/>
    <s v="US"/>
    <s v="USD"/>
    <n v="1428981718"/>
    <n v="1423801318"/>
    <b v="0"/>
    <x v="83"/>
    <b v="0"/>
    <s v="food/food trucks"/>
    <n v="1"/>
    <n v="23.67"/>
    <x v="7"/>
    <x v="19"/>
    <x v="2695"/>
    <d v="2015-04-14T03:21:58"/>
  </r>
  <r>
    <x v="2696"/>
    <x v="2695"/>
    <x v="2694"/>
    <n v="60000"/>
    <n v="3390"/>
    <x v="2"/>
    <s v="US"/>
    <s v="USD"/>
    <n v="1419538560"/>
    <n v="1416600960"/>
    <b v="0"/>
    <x v="44"/>
    <b v="0"/>
    <s v="food/food trucks"/>
    <n v="6"/>
    <n v="89.21"/>
    <x v="7"/>
    <x v="19"/>
    <x v="2696"/>
    <d v="2014-12-25T20:16:00"/>
  </r>
  <r>
    <x v="2697"/>
    <x v="2696"/>
    <x v="2695"/>
    <n v="23000"/>
    <n v="6061"/>
    <x v="2"/>
    <s v="US"/>
    <s v="USD"/>
    <n v="1438552800"/>
    <n v="1435876423"/>
    <b v="0"/>
    <x v="47"/>
    <b v="0"/>
    <s v="food/food trucks"/>
    <n v="27"/>
    <n v="116.56"/>
    <x v="7"/>
    <x v="19"/>
    <x v="2697"/>
    <d v="2015-08-02T22:00:00"/>
  </r>
  <r>
    <x v="2698"/>
    <x v="2697"/>
    <x v="2696"/>
    <n v="8000"/>
    <n v="26.01"/>
    <x v="2"/>
    <s v="US"/>
    <s v="USD"/>
    <n v="1403904808"/>
    <n v="1401312808"/>
    <b v="0"/>
    <x v="84"/>
    <b v="0"/>
    <s v="food/food trucks"/>
    <n v="1"/>
    <n v="13.01"/>
    <x v="7"/>
    <x v="19"/>
    <x v="2698"/>
    <d v="2014-06-27T21:33:28"/>
  </r>
  <r>
    <x v="2699"/>
    <x v="2698"/>
    <x v="2697"/>
    <n v="2"/>
    <n v="0"/>
    <x v="2"/>
    <s v="CA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x v="2700"/>
    <x v="2699"/>
    <x v="2698"/>
    <n v="9999"/>
    <n v="70"/>
    <x v="2"/>
    <s v="US"/>
    <s v="USD"/>
    <n v="1411073972"/>
    <n v="1408481972"/>
    <b v="0"/>
    <x v="80"/>
    <b v="0"/>
    <s v="food/food trucks"/>
    <n v="1"/>
    <n v="17.5"/>
    <x v="7"/>
    <x v="19"/>
    <x v="2700"/>
    <d v="2014-09-18T20:59:32"/>
  </r>
  <r>
    <x v="2701"/>
    <x v="2700"/>
    <x v="2699"/>
    <n v="3400"/>
    <n v="1570"/>
    <x v="3"/>
    <s v="IE"/>
    <s v="EUR"/>
    <n v="1491586534"/>
    <n v="1488911734"/>
    <b v="0"/>
    <x v="67"/>
    <b v="0"/>
    <s v="theater/spaces"/>
    <n v="47"/>
    <n v="34.130000000000003"/>
    <x v="1"/>
    <x v="38"/>
    <x v="2701"/>
    <d v="2017-04-07T17:35:34"/>
  </r>
  <r>
    <x v="2702"/>
    <x v="2701"/>
    <x v="2700"/>
    <n v="10000"/>
    <n v="3441"/>
    <x v="3"/>
    <s v="US"/>
    <s v="USD"/>
    <n v="1491416077"/>
    <n v="1488827677"/>
    <b v="1"/>
    <x v="55"/>
    <b v="0"/>
    <s v="theater/spaces"/>
    <n v="35"/>
    <n v="132.35"/>
    <x v="1"/>
    <x v="38"/>
    <x v="2702"/>
    <d v="2017-04-05T18:14:37"/>
  </r>
  <r>
    <x v="2703"/>
    <x v="2702"/>
    <x v="2701"/>
    <n v="40000"/>
    <n v="41500"/>
    <x v="3"/>
    <s v="MX"/>
    <s v="MXN"/>
    <n v="1490196830"/>
    <n v="1485016430"/>
    <b v="0"/>
    <x v="43"/>
    <b v="0"/>
    <s v="theater/spaces"/>
    <n v="104"/>
    <n v="922.22"/>
    <x v="1"/>
    <x v="38"/>
    <x v="2703"/>
    <d v="2017-03-22T15:33:50"/>
  </r>
  <r>
    <x v="2704"/>
    <x v="2703"/>
    <x v="2702"/>
    <n v="19000"/>
    <n v="1145"/>
    <x v="3"/>
    <s v="US"/>
    <s v="USD"/>
    <n v="1491421314"/>
    <n v="1487709714"/>
    <b v="0"/>
    <x v="63"/>
    <b v="0"/>
    <s v="theater/spaces"/>
    <n v="7"/>
    <n v="163.57"/>
    <x v="1"/>
    <x v="38"/>
    <x v="2704"/>
    <d v="2017-04-05T19:41:54"/>
  </r>
  <r>
    <x v="2705"/>
    <x v="2704"/>
    <x v="2703"/>
    <n v="16500"/>
    <n v="1739"/>
    <x v="3"/>
    <s v="US"/>
    <s v="USD"/>
    <n v="1490389158"/>
    <n v="1486504758"/>
    <b v="0"/>
    <x v="22"/>
    <b v="0"/>
    <s v="theater/spaces"/>
    <n v="11"/>
    <n v="217.38"/>
    <x v="1"/>
    <x v="38"/>
    <x v="2705"/>
    <d v="2017-03-24T20:59:18"/>
  </r>
  <r>
    <x v="2706"/>
    <x v="2705"/>
    <x v="2704"/>
    <n v="35000"/>
    <n v="39304"/>
    <x v="0"/>
    <s v="US"/>
    <s v="USD"/>
    <n v="1413442740"/>
    <n v="1410937483"/>
    <b v="1"/>
    <x v="40"/>
    <b v="1"/>
    <s v="theater/spaces"/>
    <n v="113"/>
    <n v="149.44"/>
    <x v="1"/>
    <x v="38"/>
    <x v="2706"/>
    <d v="2014-10-16T06:59:00"/>
  </r>
  <r>
    <x v="2707"/>
    <x v="2706"/>
    <x v="2705"/>
    <n v="8000"/>
    <n v="28067.57"/>
    <x v="0"/>
    <s v="US"/>
    <s v="USD"/>
    <n v="1369637940"/>
    <n v="1367088443"/>
    <b v="1"/>
    <x v="476"/>
    <b v="1"/>
    <s v="theater/spaces"/>
    <n v="351"/>
    <n v="71.239999999999995"/>
    <x v="1"/>
    <x v="38"/>
    <x v="2707"/>
    <d v="2013-05-27T06:59:00"/>
  </r>
  <r>
    <x v="2708"/>
    <x v="2707"/>
    <x v="2706"/>
    <n v="20000"/>
    <n v="46643.07"/>
    <x v="0"/>
    <s v="GB"/>
    <s v="GBP"/>
    <n v="1469119526"/>
    <n v="1463935526"/>
    <b v="1"/>
    <x v="477"/>
    <b v="1"/>
    <s v="theater/spaces"/>
    <n v="234"/>
    <n v="44.46"/>
    <x v="1"/>
    <x v="38"/>
    <x v="2708"/>
    <d v="2016-07-21T16:45:26"/>
  </r>
  <r>
    <x v="2709"/>
    <x v="2708"/>
    <x v="2707"/>
    <n v="50000"/>
    <n v="50803"/>
    <x v="0"/>
    <s v="US"/>
    <s v="USD"/>
    <n v="1475553540"/>
    <n v="1472528141"/>
    <b v="1"/>
    <x v="478"/>
    <b v="1"/>
    <s v="theater/spaces"/>
    <n v="102"/>
    <n v="164.94"/>
    <x v="1"/>
    <x v="38"/>
    <x v="2709"/>
    <d v="2016-10-04T03:59:00"/>
  </r>
  <r>
    <x v="2710"/>
    <x v="2709"/>
    <x v="2708"/>
    <n v="60000"/>
    <n v="92340.21"/>
    <x v="0"/>
    <s v="US"/>
    <s v="USD"/>
    <n v="1407549600"/>
    <n v="1404797428"/>
    <b v="1"/>
    <x v="479"/>
    <b v="1"/>
    <s v="theater/spaces"/>
    <n v="154"/>
    <n v="84.87"/>
    <x v="1"/>
    <x v="38"/>
    <x v="2710"/>
    <d v="2014-08-09T02:00:00"/>
  </r>
  <r>
    <x v="2711"/>
    <x v="2710"/>
    <x v="2709"/>
    <n v="3910"/>
    <n v="3938"/>
    <x v="0"/>
    <s v="GB"/>
    <s v="GBP"/>
    <n v="1403301660"/>
    <n v="1400694790"/>
    <b v="1"/>
    <x v="196"/>
    <b v="1"/>
    <s v="theater/spaces"/>
    <n v="101"/>
    <n v="53.95"/>
    <x v="1"/>
    <x v="38"/>
    <x v="2711"/>
    <d v="2014-06-20T22:01:00"/>
  </r>
  <r>
    <x v="2712"/>
    <x v="2711"/>
    <x v="2710"/>
    <n v="5500"/>
    <n v="7226"/>
    <x v="0"/>
    <s v="US"/>
    <s v="USD"/>
    <n v="1373738400"/>
    <n v="1370568560"/>
    <b v="1"/>
    <x v="235"/>
    <b v="1"/>
    <s v="theater/spaces"/>
    <n v="132"/>
    <n v="50.53"/>
    <x v="1"/>
    <x v="38"/>
    <x v="2712"/>
    <d v="2013-07-13T18:00:00"/>
  </r>
  <r>
    <x v="2713"/>
    <x v="2712"/>
    <x v="2711"/>
    <n v="150000"/>
    <n v="153362"/>
    <x v="0"/>
    <s v="US"/>
    <s v="USD"/>
    <n v="1450971684"/>
    <n v="1447515684"/>
    <b v="1"/>
    <x v="480"/>
    <b v="1"/>
    <s v="theater/spaces"/>
    <n v="103"/>
    <n v="108"/>
    <x v="1"/>
    <x v="38"/>
    <x v="2713"/>
    <d v="2015-12-24T15:41:24"/>
  </r>
  <r>
    <x v="2714"/>
    <x v="2713"/>
    <x v="2712"/>
    <n v="25000"/>
    <n v="29089"/>
    <x v="0"/>
    <s v="US"/>
    <s v="USD"/>
    <n v="1476486000"/>
    <n v="1474040596"/>
    <b v="1"/>
    <x v="120"/>
    <b v="1"/>
    <s v="theater/spaces"/>
    <n v="117"/>
    <n v="95.37"/>
    <x v="1"/>
    <x v="38"/>
    <x v="2714"/>
    <d v="2016-10-14T23:00:00"/>
  </r>
  <r>
    <x v="2715"/>
    <x v="2714"/>
    <x v="2713"/>
    <n v="12000"/>
    <n v="31754.69"/>
    <x v="0"/>
    <s v="US"/>
    <s v="USD"/>
    <n v="1456047228"/>
    <n v="1453109628"/>
    <b v="1"/>
    <x v="481"/>
    <b v="1"/>
    <s v="theater/spaces"/>
    <n v="265"/>
    <n v="57.63"/>
    <x v="1"/>
    <x v="38"/>
    <x v="2715"/>
    <d v="2016-02-21T09:33:48"/>
  </r>
  <r>
    <x v="2716"/>
    <x v="2715"/>
    <x v="2714"/>
    <n v="10000"/>
    <n v="11998.01"/>
    <x v="0"/>
    <s v="DE"/>
    <s v="EUR"/>
    <n v="1444291193"/>
    <n v="1441699193"/>
    <b v="1"/>
    <x v="482"/>
    <b v="1"/>
    <s v="theater/spaces"/>
    <n v="120"/>
    <n v="64.16"/>
    <x v="1"/>
    <x v="38"/>
    <x v="2716"/>
    <d v="2015-10-08T07:59:53"/>
  </r>
  <r>
    <x v="2717"/>
    <x v="2716"/>
    <x v="2715"/>
    <n v="25000"/>
    <n v="30026"/>
    <x v="0"/>
    <s v="US"/>
    <s v="USD"/>
    <n v="1417906649"/>
    <n v="1414015049"/>
    <b v="1"/>
    <x v="166"/>
    <b v="1"/>
    <s v="theater/spaces"/>
    <n v="121"/>
    <n v="92.39"/>
    <x v="1"/>
    <x v="38"/>
    <x v="2717"/>
    <d v="2014-12-06T22:57:29"/>
  </r>
  <r>
    <x v="2718"/>
    <x v="2717"/>
    <x v="2716"/>
    <n v="18000"/>
    <n v="18645"/>
    <x v="0"/>
    <s v="US"/>
    <s v="USD"/>
    <n v="1462316400"/>
    <n v="1459865945"/>
    <b v="1"/>
    <x v="265"/>
    <b v="1"/>
    <s v="theater/spaces"/>
    <n v="104"/>
    <n v="125.98"/>
    <x v="1"/>
    <x v="38"/>
    <x v="2718"/>
    <d v="2016-05-03T23:00:00"/>
  </r>
  <r>
    <x v="2719"/>
    <x v="2718"/>
    <x v="2717"/>
    <n v="6000"/>
    <n v="6530"/>
    <x v="0"/>
    <s v="US"/>
    <s v="USD"/>
    <n v="1460936694"/>
    <n v="1455756294"/>
    <b v="0"/>
    <x v="50"/>
    <b v="1"/>
    <s v="theater/spaces"/>
    <n v="109"/>
    <n v="94.64"/>
    <x v="1"/>
    <x v="38"/>
    <x v="2719"/>
    <d v="2016-04-17T23:44:54"/>
  </r>
  <r>
    <x v="2720"/>
    <x v="2719"/>
    <x v="2718"/>
    <n v="25000"/>
    <n v="29531"/>
    <x v="0"/>
    <s v="US"/>
    <s v="USD"/>
    <n v="1478866253"/>
    <n v="1476270653"/>
    <b v="0"/>
    <x v="210"/>
    <b v="1"/>
    <s v="theater/spaces"/>
    <n v="119"/>
    <n v="170.7"/>
    <x v="1"/>
    <x v="38"/>
    <x v="2720"/>
    <d v="2016-11-11T12:10:53"/>
  </r>
  <r>
    <x v="2721"/>
    <x v="2720"/>
    <x v="2719"/>
    <n v="750"/>
    <n v="10965"/>
    <x v="0"/>
    <s v="GB"/>
    <s v="GBP"/>
    <n v="1378494000"/>
    <n v="1375880598"/>
    <b v="0"/>
    <x v="314"/>
    <b v="1"/>
    <s v="technology/hardware"/>
    <n v="1462"/>
    <n v="40.76"/>
    <x v="2"/>
    <x v="30"/>
    <x v="2721"/>
    <d v="2013-09-06T19:00:00"/>
  </r>
  <r>
    <x v="2722"/>
    <x v="2721"/>
    <x v="2720"/>
    <n v="5000"/>
    <n v="12627"/>
    <x v="0"/>
    <s v="US"/>
    <s v="USD"/>
    <n v="1485722053"/>
    <n v="1480538053"/>
    <b v="0"/>
    <x v="333"/>
    <b v="1"/>
    <s v="technology/hardware"/>
    <n v="253"/>
    <n v="68.25"/>
    <x v="2"/>
    <x v="30"/>
    <x v="2722"/>
    <d v="2017-01-29T20:34:13"/>
  </r>
  <r>
    <x v="2723"/>
    <x v="2722"/>
    <x v="2721"/>
    <n v="12000"/>
    <n v="16806"/>
    <x v="0"/>
    <s v="US"/>
    <s v="USD"/>
    <n v="1420060088"/>
    <n v="1414872488"/>
    <b v="0"/>
    <x v="282"/>
    <b v="1"/>
    <s v="technology/hardware"/>
    <n v="141"/>
    <n v="95.49"/>
    <x v="2"/>
    <x v="30"/>
    <x v="2723"/>
    <d v="2014-12-31T21:08:08"/>
  </r>
  <r>
    <x v="2724"/>
    <x v="2723"/>
    <x v="2722"/>
    <n v="2468"/>
    <n v="7326.88"/>
    <x v="0"/>
    <s v="GB"/>
    <s v="GBP"/>
    <n v="1439625059"/>
    <n v="1436860259"/>
    <b v="0"/>
    <x v="483"/>
    <b v="1"/>
    <s v="technology/hardware"/>
    <n v="297"/>
    <n v="7.19"/>
    <x v="2"/>
    <x v="30"/>
    <x v="2724"/>
    <d v="2015-08-15T07:50:59"/>
  </r>
  <r>
    <x v="2725"/>
    <x v="2724"/>
    <x v="2723"/>
    <n v="40000"/>
    <n v="57817"/>
    <x v="0"/>
    <s v="CA"/>
    <s v="CAD"/>
    <n v="1488390735"/>
    <n v="1484070735"/>
    <b v="0"/>
    <x v="116"/>
    <b v="1"/>
    <s v="technology/hardware"/>
    <n v="145"/>
    <n v="511.65"/>
    <x v="2"/>
    <x v="30"/>
    <x v="2725"/>
    <d v="2017-03-01T17:52:15"/>
  </r>
  <r>
    <x v="2726"/>
    <x v="2725"/>
    <x v="2724"/>
    <n v="100000"/>
    <n v="105745"/>
    <x v="0"/>
    <s v="US"/>
    <s v="USD"/>
    <n v="1461333311"/>
    <n v="1458741311"/>
    <b v="0"/>
    <x v="442"/>
    <b v="1"/>
    <s v="technology/hardware"/>
    <n v="106"/>
    <n v="261.75"/>
    <x v="2"/>
    <x v="30"/>
    <x v="2726"/>
    <d v="2016-04-22T13:55:11"/>
  </r>
  <r>
    <x v="2727"/>
    <x v="2726"/>
    <x v="2725"/>
    <n v="10000"/>
    <n v="49321"/>
    <x v="0"/>
    <s v="US"/>
    <s v="USD"/>
    <n v="1438964063"/>
    <n v="1436804063"/>
    <b v="0"/>
    <x v="484"/>
    <b v="1"/>
    <s v="technology/hardware"/>
    <n v="494"/>
    <n v="69.760000000000005"/>
    <x v="2"/>
    <x v="30"/>
    <x v="2727"/>
    <d v="2015-08-07T16:14:23"/>
  </r>
  <r>
    <x v="2728"/>
    <x v="2727"/>
    <x v="2726"/>
    <n v="15000"/>
    <n v="30274"/>
    <x v="0"/>
    <s v="US"/>
    <s v="USD"/>
    <n v="1451485434"/>
    <n v="1448461434"/>
    <b v="0"/>
    <x v="413"/>
    <b v="1"/>
    <s v="technology/hardware"/>
    <n v="202"/>
    <n v="77.23"/>
    <x v="2"/>
    <x v="30"/>
    <x v="2728"/>
    <d v="2015-12-30T14:23:54"/>
  </r>
  <r>
    <x v="2729"/>
    <x v="2728"/>
    <x v="2727"/>
    <n v="7500"/>
    <n v="7833"/>
    <x v="0"/>
    <s v="US"/>
    <s v="USD"/>
    <n v="1430459197"/>
    <n v="1427867197"/>
    <b v="0"/>
    <x v="23"/>
    <b v="1"/>
    <s v="technology/hardware"/>
    <n v="105"/>
    <n v="340.57"/>
    <x v="2"/>
    <x v="30"/>
    <x v="2729"/>
    <d v="2015-05-01T05:46:37"/>
  </r>
  <r>
    <x v="2730"/>
    <x v="2729"/>
    <x v="2728"/>
    <n v="27000"/>
    <n v="45979.01"/>
    <x v="0"/>
    <s v="US"/>
    <s v="USD"/>
    <n v="1366635575"/>
    <n v="1363611575"/>
    <b v="0"/>
    <x v="345"/>
    <b v="1"/>
    <s v="technology/hardware"/>
    <n v="171"/>
    <n v="67.42"/>
    <x v="2"/>
    <x v="30"/>
    <x v="2730"/>
    <d v="2013-04-22T12:59:35"/>
  </r>
  <r>
    <x v="2731"/>
    <x v="2730"/>
    <x v="2729"/>
    <n v="30000"/>
    <n v="31291"/>
    <x v="0"/>
    <s v="US"/>
    <s v="USD"/>
    <n v="1413604800"/>
    <n v="1408624622"/>
    <b v="0"/>
    <x v="77"/>
    <b v="1"/>
    <s v="technology/hardware"/>
    <n v="105"/>
    <n v="845.7"/>
    <x v="2"/>
    <x v="30"/>
    <x v="2731"/>
    <d v="2014-10-18T04:00:00"/>
  </r>
  <r>
    <x v="2732"/>
    <x v="2731"/>
    <x v="2730"/>
    <n v="12000"/>
    <n v="14190"/>
    <x v="0"/>
    <s v="US"/>
    <s v="USD"/>
    <n v="1369699200"/>
    <n v="1366917828"/>
    <b v="0"/>
    <x v="96"/>
    <b v="1"/>
    <s v="technology/hardware"/>
    <n v="119"/>
    <n v="97.19"/>
    <x v="2"/>
    <x v="30"/>
    <x v="2732"/>
    <d v="2013-05-28T00:00:00"/>
  </r>
  <r>
    <x v="2733"/>
    <x v="2732"/>
    <x v="2731"/>
    <n v="50000"/>
    <n v="53769"/>
    <x v="0"/>
    <s v="US"/>
    <s v="USD"/>
    <n v="1428643974"/>
    <n v="1423463574"/>
    <b v="0"/>
    <x v="46"/>
    <b v="1"/>
    <s v="technology/hardware"/>
    <n v="108"/>
    <n v="451.84"/>
    <x v="2"/>
    <x v="30"/>
    <x v="2733"/>
    <d v="2015-04-10T05:32:54"/>
  </r>
  <r>
    <x v="2734"/>
    <x v="2733"/>
    <x v="2732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x v="30"/>
    <x v="2734"/>
    <d v="2016-10-13T21:59:00"/>
  </r>
  <r>
    <x v="2735"/>
    <x v="2734"/>
    <x v="2733"/>
    <n v="750"/>
    <n v="7336.01"/>
    <x v="0"/>
    <s v="GB"/>
    <s v="GBP"/>
    <n v="1363204800"/>
    <n v="1360551250"/>
    <b v="0"/>
    <x v="485"/>
    <b v="1"/>
    <s v="technology/hardware"/>
    <n v="979"/>
    <n v="21.64"/>
    <x v="2"/>
    <x v="30"/>
    <x v="2735"/>
    <d v="2013-03-13T20:00:00"/>
  </r>
  <r>
    <x v="2736"/>
    <x v="2735"/>
    <x v="2734"/>
    <n v="8000"/>
    <n v="9832"/>
    <x v="0"/>
    <s v="CA"/>
    <s v="CAD"/>
    <n v="1398268773"/>
    <n v="1395676773"/>
    <b v="0"/>
    <x v="6"/>
    <b v="1"/>
    <s v="technology/hardware"/>
    <n v="123"/>
    <n v="169.52"/>
    <x v="2"/>
    <x v="30"/>
    <x v="2736"/>
    <d v="2014-04-23T15:59:33"/>
  </r>
  <r>
    <x v="2737"/>
    <x v="2736"/>
    <x v="2735"/>
    <n v="30000"/>
    <n v="73818.240000000005"/>
    <x v="0"/>
    <s v="US"/>
    <s v="USD"/>
    <n v="1389812400"/>
    <n v="1386108087"/>
    <b v="0"/>
    <x v="231"/>
    <b v="1"/>
    <s v="technology/hardware"/>
    <n v="247"/>
    <n v="161.88"/>
    <x v="2"/>
    <x v="30"/>
    <x v="2737"/>
    <d v="2014-01-15T19:00:00"/>
  </r>
  <r>
    <x v="2738"/>
    <x v="2737"/>
    <x v="2736"/>
    <n v="5000"/>
    <n v="7397"/>
    <x v="0"/>
    <s v="US"/>
    <s v="USD"/>
    <n v="1478402804"/>
    <n v="1473218804"/>
    <b v="0"/>
    <x v="41"/>
    <b v="1"/>
    <s v="technology/hardware"/>
    <n v="148"/>
    <n v="493.13"/>
    <x v="2"/>
    <x v="30"/>
    <x v="2738"/>
    <d v="2016-11-06T03:26:44"/>
  </r>
  <r>
    <x v="2739"/>
    <x v="2738"/>
    <x v="2737"/>
    <n v="1100"/>
    <n v="4225"/>
    <x v="0"/>
    <s v="GB"/>
    <s v="GBP"/>
    <n v="1399324717"/>
    <n v="1395436717"/>
    <b v="0"/>
    <x v="277"/>
    <b v="1"/>
    <s v="technology/hardware"/>
    <n v="385"/>
    <n v="22.12"/>
    <x v="2"/>
    <x v="30"/>
    <x v="2739"/>
    <d v="2014-05-05T21:18:37"/>
  </r>
  <r>
    <x v="2740"/>
    <x v="2739"/>
    <x v="2738"/>
    <n v="300"/>
    <n v="310"/>
    <x v="0"/>
    <s v="US"/>
    <s v="USD"/>
    <n v="1426117552"/>
    <n v="1423529152"/>
    <b v="0"/>
    <x v="57"/>
    <b v="1"/>
    <s v="technology/hardware"/>
    <n v="104"/>
    <n v="18.239999999999998"/>
    <x v="2"/>
    <x v="30"/>
    <x v="2740"/>
    <d v="2015-03-11T23:45:52"/>
  </r>
  <r>
    <x v="2741"/>
    <x v="2740"/>
    <x v="2739"/>
    <n v="8000"/>
    <n v="35"/>
    <x v="2"/>
    <s v="US"/>
    <s v="USD"/>
    <n v="1413770820"/>
    <n v="1412005602"/>
    <b v="0"/>
    <x v="80"/>
    <b v="0"/>
    <s v="publishing/children's books"/>
    <n v="1"/>
    <n v="8.75"/>
    <x v="3"/>
    <x v="39"/>
    <x v="2741"/>
    <d v="2014-10-20T02:07:00"/>
  </r>
  <r>
    <x v="2742"/>
    <x v="2741"/>
    <x v="2740"/>
    <n v="2500"/>
    <n v="731"/>
    <x v="2"/>
    <s v="US"/>
    <s v="USD"/>
    <n v="1337102187"/>
    <n v="1335892587"/>
    <b v="0"/>
    <x v="59"/>
    <b v="0"/>
    <s v="publishing/children's books"/>
    <n v="30"/>
    <n v="40.61"/>
    <x v="3"/>
    <x v="39"/>
    <x v="2742"/>
    <d v="2012-05-15T17:16:27"/>
  </r>
  <r>
    <x v="2743"/>
    <x v="2742"/>
    <x v="2741"/>
    <n v="5999"/>
    <n v="0"/>
    <x v="2"/>
    <s v="US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x v="2744"/>
    <x v="2743"/>
    <x v="2742"/>
    <n v="16000"/>
    <n v="835"/>
    <x v="2"/>
    <s v="US"/>
    <s v="USD"/>
    <n v="1330478998"/>
    <n v="1327886998"/>
    <b v="0"/>
    <x v="19"/>
    <b v="0"/>
    <s v="publishing/children's books"/>
    <n v="6"/>
    <n v="37.950000000000003"/>
    <x v="3"/>
    <x v="39"/>
    <x v="2744"/>
    <d v="2012-02-29T01:29:58"/>
  </r>
  <r>
    <x v="2745"/>
    <x v="2744"/>
    <x v="2743"/>
    <n v="8000"/>
    <n v="1751"/>
    <x v="2"/>
    <s v="US"/>
    <s v="USD"/>
    <n v="1342309368"/>
    <n v="1337125368"/>
    <b v="0"/>
    <x v="72"/>
    <b v="0"/>
    <s v="publishing/children's books"/>
    <n v="22"/>
    <n v="35.729999999999997"/>
    <x v="3"/>
    <x v="39"/>
    <x v="2745"/>
    <d v="2012-07-14T23:42:48"/>
  </r>
  <r>
    <x v="2746"/>
    <x v="2745"/>
    <x v="2744"/>
    <n v="3000"/>
    <n v="801"/>
    <x v="2"/>
    <s v="US"/>
    <s v="USD"/>
    <n v="1409337911"/>
    <n v="1406745911"/>
    <b v="0"/>
    <x v="10"/>
    <b v="0"/>
    <s v="publishing/children's books"/>
    <n v="27"/>
    <n v="42.16"/>
    <x v="3"/>
    <x v="39"/>
    <x v="2746"/>
    <d v="2014-08-29T18:45:11"/>
  </r>
  <r>
    <x v="2747"/>
    <x v="2746"/>
    <x v="2745"/>
    <n v="500"/>
    <n v="140"/>
    <x v="2"/>
    <s v="US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x v="2748"/>
    <x v="2747"/>
    <x v="2746"/>
    <n v="5000"/>
    <n v="53"/>
    <x v="2"/>
    <s v="US"/>
    <s v="USD"/>
    <n v="1472835802"/>
    <n v="1470243802"/>
    <b v="0"/>
    <x v="80"/>
    <b v="0"/>
    <s v="publishing/children's books"/>
    <n v="2"/>
    <n v="13.25"/>
    <x v="3"/>
    <x v="39"/>
    <x v="2748"/>
    <d v="2016-09-02T17:03:22"/>
  </r>
  <r>
    <x v="2749"/>
    <x v="2748"/>
    <x v="2747"/>
    <n v="10000"/>
    <n v="110"/>
    <x v="2"/>
    <s v="US"/>
    <s v="USD"/>
    <n v="1428171037"/>
    <n v="1425582637"/>
    <b v="0"/>
    <x v="84"/>
    <b v="0"/>
    <s v="publishing/children's books"/>
    <n v="2"/>
    <n v="55"/>
    <x v="3"/>
    <x v="39"/>
    <x v="2749"/>
    <d v="2015-04-04T18:10:37"/>
  </r>
  <r>
    <x v="2750"/>
    <x v="2749"/>
    <x v="2748"/>
    <n v="1999"/>
    <n v="0"/>
    <x v="2"/>
    <s v="US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x v="2751"/>
    <x v="2750"/>
    <x v="2749"/>
    <n v="3274"/>
    <n v="0"/>
    <x v="2"/>
    <s v="US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x v="2752"/>
    <x v="2751"/>
    <x v="2750"/>
    <n v="4800"/>
    <n v="550"/>
    <x v="2"/>
    <s v="US"/>
    <s v="USD"/>
    <n v="1324232504"/>
    <n v="1320776504"/>
    <b v="0"/>
    <x v="25"/>
    <b v="0"/>
    <s v="publishing/children's books"/>
    <n v="12"/>
    <n v="39.29"/>
    <x v="3"/>
    <x v="39"/>
    <x v="2752"/>
    <d v="2011-12-18T18:21:44"/>
  </r>
  <r>
    <x v="2753"/>
    <x v="2752"/>
    <x v="2751"/>
    <n v="2000"/>
    <n v="380"/>
    <x v="2"/>
    <s v="US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x v="2754"/>
    <x v="2753"/>
    <x v="2752"/>
    <n v="10000"/>
    <n v="0"/>
    <x v="2"/>
    <s v="US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x v="2755"/>
    <x v="2754"/>
    <x v="2753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x v="39"/>
    <x v="2755"/>
    <d v="2015-04-08T18:58:47"/>
  </r>
  <r>
    <x v="2756"/>
    <x v="2755"/>
    <x v="2754"/>
    <n v="10000"/>
    <n v="1048"/>
    <x v="2"/>
    <s v="US"/>
    <s v="USD"/>
    <n v="1389476201"/>
    <n v="1386884201"/>
    <b v="0"/>
    <x v="51"/>
    <b v="0"/>
    <s v="publishing/children's books"/>
    <n v="11"/>
    <n v="31.76"/>
    <x v="3"/>
    <x v="39"/>
    <x v="2756"/>
    <d v="2014-01-11T21:36:41"/>
  </r>
  <r>
    <x v="2757"/>
    <x v="2756"/>
    <x v="2755"/>
    <n v="1500"/>
    <n v="10"/>
    <x v="2"/>
    <s v="US"/>
    <s v="USD"/>
    <n v="1470498332"/>
    <n v="1469202332"/>
    <b v="0"/>
    <x v="84"/>
    <b v="0"/>
    <s v="publishing/children's books"/>
    <n v="1"/>
    <n v="5"/>
    <x v="3"/>
    <x v="39"/>
    <x v="2757"/>
    <d v="2016-08-06T15:45:32"/>
  </r>
  <r>
    <x v="2758"/>
    <x v="2757"/>
    <x v="2756"/>
    <n v="2000"/>
    <n v="234"/>
    <x v="2"/>
    <s v="AU"/>
    <s v="AUD"/>
    <n v="1476095783"/>
    <n v="1474886183"/>
    <b v="0"/>
    <x v="79"/>
    <b v="0"/>
    <s v="publishing/children's books"/>
    <n v="12"/>
    <n v="39"/>
    <x v="3"/>
    <x v="39"/>
    <x v="2758"/>
    <d v="2016-10-10T10:36:23"/>
  </r>
  <r>
    <x v="2759"/>
    <x v="2758"/>
    <x v="2757"/>
    <n v="1000"/>
    <n v="105"/>
    <x v="2"/>
    <s v="AU"/>
    <s v="AUD"/>
    <n v="1468658866"/>
    <n v="1464943666"/>
    <b v="0"/>
    <x v="84"/>
    <b v="0"/>
    <s v="publishing/children's books"/>
    <n v="11"/>
    <n v="52.5"/>
    <x v="3"/>
    <x v="39"/>
    <x v="2759"/>
    <d v="2016-07-16T08:47:46"/>
  </r>
  <r>
    <x v="2760"/>
    <x v="2759"/>
    <x v="2758"/>
    <n v="5000"/>
    <n v="0"/>
    <x v="2"/>
    <s v="GB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x v="2761"/>
    <x v="2760"/>
    <x v="2759"/>
    <n v="5000"/>
    <n v="36"/>
    <x v="2"/>
    <s v="US"/>
    <s v="USD"/>
    <n v="1357176693"/>
    <n v="1354584693"/>
    <b v="0"/>
    <x v="80"/>
    <b v="0"/>
    <s v="publishing/children's books"/>
    <n v="1"/>
    <n v="9"/>
    <x v="3"/>
    <x v="39"/>
    <x v="2761"/>
    <d v="2013-01-03T01:31:33"/>
  </r>
  <r>
    <x v="2762"/>
    <x v="2761"/>
    <x v="2760"/>
    <n v="3250"/>
    <n v="25"/>
    <x v="2"/>
    <s v="US"/>
    <s v="USD"/>
    <n v="1332114795"/>
    <n v="1326934395"/>
    <b v="0"/>
    <x v="29"/>
    <b v="0"/>
    <s v="publishing/children's books"/>
    <n v="1"/>
    <n v="25"/>
    <x v="3"/>
    <x v="39"/>
    <x v="2762"/>
    <d v="2012-03-18T23:53:15"/>
  </r>
  <r>
    <x v="2763"/>
    <x v="2762"/>
    <x v="2761"/>
    <n v="39400"/>
    <n v="90"/>
    <x v="2"/>
    <s v="US"/>
    <s v="USD"/>
    <n v="1369403684"/>
    <n v="1365515684"/>
    <b v="0"/>
    <x v="83"/>
    <b v="0"/>
    <s v="publishing/children's books"/>
    <n v="1"/>
    <n v="30"/>
    <x v="3"/>
    <x v="39"/>
    <x v="2763"/>
    <d v="2013-05-24T13:54:44"/>
  </r>
  <r>
    <x v="2764"/>
    <x v="2763"/>
    <x v="2762"/>
    <n v="4000"/>
    <n v="45"/>
    <x v="2"/>
    <s v="US"/>
    <s v="USD"/>
    <n v="1338404400"/>
    <n v="1335855631"/>
    <b v="0"/>
    <x v="80"/>
    <b v="0"/>
    <s v="publishing/children's books"/>
    <n v="2"/>
    <n v="11.25"/>
    <x v="3"/>
    <x v="39"/>
    <x v="2764"/>
    <d v="2012-05-30T19:00:00"/>
  </r>
  <r>
    <x v="2765"/>
    <x v="2764"/>
    <x v="2763"/>
    <n v="4000"/>
    <n v="0"/>
    <x v="2"/>
    <s v="US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x v="2766"/>
    <x v="2765"/>
    <x v="2764"/>
    <n v="5000"/>
    <n v="100"/>
    <x v="2"/>
    <s v="US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x v="2767"/>
    <x v="2766"/>
    <x v="2765"/>
    <n v="4000"/>
    <n v="34"/>
    <x v="2"/>
    <s v="CA"/>
    <s v="CAD"/>
    <n v="1439766050"/>
    <n v="1434582050"/>
    <b v="0"/>
    <x v="83"/>
    <b v="0"/>
    <s v="publishing/children's books"/>
    <n v="1"/>
    <n v="11.33"/>
    <x v="3"/>
    <x v="39"/>
    <x v="2767"/>
    <d v="2015-08-16T23:00:50"/>
  </r>
  <r>
    <x v="2768"/>
    <x v="2767"/>
    <x v="2766"/>
    <n v="7000"/>
    <n v="1002"/>
    <x v="2"/>
    <s v="US"/>
    <s v="USD"/>
    <n v="1333028723"/>
    <n v="1330440323"/>
    <b v="0"/>
    <x v="69"/>
    <b v="0"/>
    <s v="publishing/children's books"/>
    <n v="15"/>
    <n v="29.47"/>
    <x v="3"/>
    <x v="39"/>
    <x v="2768"/>
    <d v="2012-03-29T13:45:23"/>
  </r>
  <r>
    <x v="2769"/>
    <x v="2768"/>
    <x v="2767"/>
    <n v="800"/>
    <n v="2"/>
    <x v="2"/>
    <s v="GB"/>
    <s v="GBP"/>
    <n v="1401997790"/>
    <n v="1397677790"/>
    <b v="0"/>
    <x v="84"/>
    <b v="0"/>
    <s v="publishing/children's books"/>
    <n v="1"/>
    <n v="1"/>
    <x v="3"/>
    <x v="39"/>
    <x v="2769"/>
    <d v="2014-06-05T19:49:50"/>
  </r>
  <r>
    <x v="2770"/>
    <x v="2769"/>
    <x v="2768"/>
    <n v="20000"/>
    <n v="2082.25"/>
    <x v="2"/>
    <s v="US"/>
    <s v="USD"/>
    <n v="1395158130"/>
    <n v="1392569730"/>
    <b v="0"/>
    <x v="51"/>
    <b v="0"/>
    <s v="publishing/children's books"/>
    <n v="11"/>
    <n v="63.1"/>
    <x v="3"/>
    <x v="39"/>
    <x v="2770"/>
    <d v="2014-03-18T15:55:30"/>
  </r>
  <r>
    <x v="2771"/>
    <x v="2770"/>
    <x v="2769"/>
    <n v="19980"/>
    <n v="0"/>
    <x v="2"/>
    <s v="US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x v="2772"/>
    <x v="2771"/>
    <x v="2770"/>
    <n v="8000"/>
    <n v="0"/>
    <x v="2"/>
    <s v="US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x v="2773"/>
    <x v="2772"/>
    <x v="2771"/>
    <n v="530"/>
    <n v="1"/>
    <x v="2"/>
    <s v="CA"/>
    <s v="CAD"/>
    <n v="1461530721"/>
    <n v="1460666721"/>
    <b v="0"/>
    <x v="29"/>
    <b v="0"/>
    <s v="publishing/children's books"/>
    <n v="1"/>
    <n v="1"/>
    <x v="3"/>
    <x v="39"/>
    <x v="2773"/>
    <d v="2016-04-24T20:45:21"/>
  </r>
  <r>
    <x v="2774"/>
    <x v="2773"/>
    <x v="2772"/>
    <n v="4000"/>
    <n v="570"/>
    <x v="2"/>
    <s v="US"/>
    <s v="USD"/>
    <n v="1362711728"/>
    <n v="1360119728"/>
    <b v="0"/>
    <x v="62"/>
    <b v="0"/>
    <s v="publishing/children's books"/>
    <n v="15"/>
    <n v="43.85"/>
    <x v="3"/>
    <x v="39"/>
    <x v="2774"/>
    <d v="2013-03-08T03:02:08"/>
  </r>
  <r>
    <x v="2775"/>
    <x v="2774"/>
    <x v="2773"/>
    <n v="5000"/>
    <n v="150"/>
    <x v="2"/>
    <s v="US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x v="2776"/>
    <x v="2775"/>
    <x v="2774"/>
    <n v="21000"/>
    <n v="1655"/>
    <x v="2"/>
    <s v="US"/>
    <s v="USD"/>
    <n v="1434092876"/>
    <n v="1431414476"/>
    <b v="0"/>
    <x v="17"/>
    <b v="0"/>
    <s v="publishing/children's books"/>
    <n v="8"/>
    <n v="45.97"/>
    <x v="3"/>
    <x v="39"/>
    <x v="2776"/>
    <d v="2015-06-12T07:07:56"/>
  </r>
  <r>
    <x v="2777"/>
    <x v="2776"/>
    <x v="2775"/>
    <n v="3000"/>
    <n v="10"/>
    <x v="2"/>
    <s v="US"/>
    <s v="USD"/>
    <n v="1437149004"/>
    <n v="1434557004"/>
    <b v="0"/>
    <x v="29"/>
    <b v="0"/>
    <s v="publishing/children's books"/>
    <n v="1"/>
    <n v="10"/>
    <x v="3"/>
    <x v="39"/>
    <x v="2777"/>
    <d v="2015-07-17T16:03:24"/>
  </r>
  <r>
    <x v="2778"/>
    <x v="2777"/>
    <x v="2776"/>
    <n v="5500"/>
    <n v="1405"/>
    <x v="2"/>
    <s v="US"/>
    <s v="USD"/>
    <n v="1409009306"/>
    <n v="1406417306"/>
    <b v="0"/>
    <x v="41"/>
    <b v="0"/>
    <s v="publishing/children's books"/>
    <n v="26"/>
    <n v="93.67"/>
    <x v="3"/>
    <x v="39"/>
    <x v="2778"/>
    <d v="2014-08-25T23:28:26"/>
  </r>
  <r>
    <x v="2779"/>
    <x v="2778"/>
    <x v="2777"/>
    <n v="2500"/>
    <n v="53"/>
    <x v="2"/>
    <s v="US"/>
    <s v="USD"/>
    <n v="1448204621"/>
    <n v="1445609021"/>
    <b v="0"/>
    <x v="29"/>
    <b v="0"/>
    <s v="publishing/children's books"/>
    <n v="3"/>
    <n v="53"/>
    <x v="3"/>
    <x v="39"/>
    <x v="2779"/>
    <d v="2015-11-22T15:03:41"/>
  </r>
  <r>
    <x v="2780"/>
    <x v="2779"/>
    <x v="2778"/>
    <n v="100000"/>
    <n v="0"/>
    <x v="2"/>
    <s v="IT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x v="2781"/>
    <x v="2780"/>
    <x v="2779"/>
    <n v="1250"/>
    <n v="1316"/>
    <x v="0"/>
    <s v="US"/>
    <s v="USD"/>
    <n v="1423724400"/>
    <n v="1421274954"/>
    <b v="0"/>
    <x v="33"/>
    <b v="1"/>
    <s v="theater/plays"/>
    <n v="106"/>
    <n v="47"/>
    <x v="1"/>
    <x v="6"/>
    <x v="2781"/>
    <d v="2015-02-12T07:00:00"/>
  </r>
  <r>
    <x v="2782"/>
    <x v="2781"/>
    <x v="2780"/>
    <n v="1000"/>
    <n v="1200"/>
    <x v="0"/>
    <s v="US"/>
    <s v="USD"/>
    <n v="1424149140"/>
    <n v="1421964718"/>
    <b v="0"/>
    <x v="59"/>
    <b v="1"/>
    <s v="theater/plays"/>
    <n v="120"/>
    <n v="66.67"/>
    <x v="1"/>
    <x v="6"/>
    <x v="2782"/>
    <d v="2015-02-17T04:59:00"/>
  </r>
  <r>
    <x v="2783"/>
    <x v="2782"/>
    <x v="2781"/>
    <n v="1000"/>
    <n v="1145"/>
    <x v="0"/>
    <s v="GB"/>
    <s v="GBP"/>
    <n v="1429793446"/>
    <n v="1428583846"/>
    <b v="0"/>
    <x v="42"/>
    <b v="1"/>
    <s v="theater/plays"/>
    <n v="115"/>
    <n v="18.77"/>
    <x v="1"/>
    <x v="6"/>
    <x v="2783"/>
    <d v="2015-04-23T12:50:46"/>
  </r>
  <r>
    <x v="2784"/>
    <x v="2783"/>
    <x v="2782"/>
    <n v="6000"/>
    <n v="7140"/>
    <x v="0"/>
    <s v="US"/>
    <s v="USD"/>
    <n v="1414608843"/>
    <n v="1412794443"/>
    <b v="0"/>
    <x v="52"/>
    <b v="1"/>
    <s v="theater/plays"/>
    <n v="119"/>
    <n v="66.11"/>
    <x v="1"/>
    <x v="6"/>
    <x v="2784"/>
    <d v="2014-10-29T18:54:03"/>
  </r>
  <r>
    <x v="2785"/>
    <x v="2784"/>
    <x v="2783"/>
    <n v="5000"/>
    <n v="5234"/>
    <x v="0"/>
    <s v="US"/>
    <s v="USD"/>
    <n v="1470430800"/>
    <n v="1467865967"/>
    <b v="0"/>
    <x v="136"/>
    <b v="1"/>
    <s v="theater/plays"/>
    <n v="105"/>
    <n v="36.86"/>
    <x v="1"/>
    <x v="6"/>
    <x v="2785"/>
    <d v="2016-08-05T21:00:00"/>
  </r>
  <r>
    <x v="2786"/>
    <x v="2785"/>
    <x v="2784"/>
    <n v="2500"/>
    <n v="2946"/>
    <x v="0"/>
    <s v="GB"/>
    <s v="GBP"/>
    <n v="1404913180"/>
    <n v="1403703580"/>
    <b v="0"/>
    <x v="142"/>
    <b v="1"/>
    <s v="theater/plays"/>
    <n v="118"/>
    <n v="39.81"/>
    <x v="1"/>
    <x v="6"/>
    <x v="2786"/>
    <d v="2014-07-09T13:39:40"/>
  </r>
  <r>
    <x v="2787"/>
    <x v="2786"/>
    <x v="2785"/>
    <n v="1000"/>
    <n v="1197"/>
    <x v="0"/>
    <s v="US"/>
    <s v="USD"/>
    <n v="1405658752"/>
    <n v="1403066752"/>
    <b v="0"/>
    <x v="44"/>
    <b v="1"/>
    <s v="theater/plays"/>
    <n v="120"/>
    <n v="31.5"/>
    <x v="1"/>
    <x v="6"/>
    <x v="2787"/>
    <d v="2014-07-18T04:45:52"/>
  </r>
  <r>
    <x v="2788"/>
    <x v="2787"/>
    <x v="2786"/>
    <n v="2000"/>
    <n v="2050"/>
    <x v="0"/>
    <s v="US"/>
    <s v="USD"/>
    <n v="1469811043"/>
    <n v="1467219043"/>
    <b v="0"/>
    <x v="9"/>
    <b v="1"/>
    <s v="theater/plays"/>
    <n v="103"/>
    <n v="102.5"/>
    <x v="1"/>
    <x v="6"/>
    <x v="2788"/>
    <d v="2016-07-29T16:50:43"/>
  </r>
  <r>
    <x v="2789"/>
    <x v="2788"/>
    <x v="2787"/>
    <n v="3000"/>
    <n v="3035"/>
    <x v="0"/>
    <s v="US"/>
    <s v="USD"/>
    <n v="1426132800"/>
    <n v="1424477934"/>
    <b v="0"/>
    <x v="54"/>
    <b v="1"/>
    <s v="theater/plays"/>
    <n v="102"/>
    <n v="126.46"/>
    <x v="1"/>
    <x v="6"/>
    <x v="2789"/>
    <d v="2015-03-12T04:00:00"/>
  </r>
  <r>
    <x v="2790"/>
    <x v="2789"/>
    <x v="2788"/>
    <n v="3000"/>
    <n v="3160"/>
    <x v="0"/>
    <s v="US"/>
    <s v="USD"/>
    <n v="1423693903"/>
    <n v="1421101903"/>
    <b v="0"/>
    <x v="36"/>
    <b v="1"/>
    <s v="theater/plays"/>
    <n v="106"/>
    <n v="47.88"/>
    <x v="1"/>
    <x v="6"/>
    <x v="2790"/>
    <d v="2015-02-11T22:31:43"/>
  </r>
  <r>
    <x v="2791"/>
    <x v="2790"/>
    <x v="2789"/>
    <n v="2000"/>
    <n v="2050"/>
    <x v="0"/>
    <s v="US"/>
    <s v="USD"/>
    <n v="1473393600"/>
    <n v="1470778559"/>
    <b v="0"/>
    <x v="33"/>
    <b v="1"/>
    <s v="theater/plays"/>
    <n v="103"/>
    <n v="73.209999999999994"/>
    <x v="1"/>
    <x v="6"/>
    <x v="2791"/>
    <d v="2016-09-09T04:00:00"/>
  </r>
  <r>
    <x v="2792"/>
    <x v="2791"/>
    <x v="2790"/>
    <n v="2000"/>
    <n v="2152"/>
    <x v="0"/>
    <s v="US"/>
    <s v="USD"/>
    <n v="1439357559"/>
    <n v="1435469559"/>
    <b v="0"/>
    <x v="54"/>
    <b v="1"/>
    <s v="theater/plays"/>
    <n v="108"/>
    <n v="89.67"/>
    <x v="1"/>
    <x v="6"/>
    <x v="2792"/>
    <d v="2015-08-12T05:32:39"/>
  </r>
  <r>
    <x v="2793"/>
    <x v="2792"/>
    <x v="2791"/>
    <n v="10000"/>
    <n v="11056.75"/>
    <x v="0"/>
    <s v="AU"/>
    <s v="AUD"/>
    <n v="1437473005"/>
    <n v="1434881005"/>
    <b v="0"/>
    <x v="196"/>
    <b v="1"/>
    <s v="theater/plays"/>
    <n v="111"/>
    <n v="151.46"/>
    <x v="1"/>
    <x v="6"/>
    <x v="2793"/>
    <d v="2015-07-21T10:03:25"/>
  </r>
  <r>
    <x v="2794"/>
    <x v="2793"/>
    <x v="2792"/>
    <n v="50"/>
    <n v="75"/>
    <x v="0"/>
    <s v="GB"/>
    <s v="GBP"/>
    <n v="1457031600"/>
    <n v="1455640559"/>
    <b v="0"/>
    <x v="83"/>
    <b v="1"/>
    <s v="theater/plays"/>
    <n v="150"/>
    <n v="25"/>
    <x v="1"/>
    <x v="6"/>
    <x v="2794"/>
    <d v="2016-03-03T19:00:00"/>
  </r>
  <r>
    <x v="2795"/>
    <x v="2794"/>
    <x v="2793"/>
    <n v="700"/>
    <n v="730"/>
    <x v="0"/>
    <s v="US"/>
    <s v="USD"/>
    <n v="1402095600"/>
    <n v="1400675841"/>
    <b v="0"/>
    <x v="9"/>
    <b v="1"/>
    <s v="theater/plays"/>
    <n v="105"/>
    <n v="36.5"/>
    <x v="1"/>
    <x v="6"/>
    <x v="2795"/>
    <d v="2014-06-06T23:00:00"/>
  </r>
  <r>
    <x v="2796"/>
    <x v="2795"/>
    <x v="2794"/>
    <n v="800"/>
    <n v="924"/>
    <x v="0"/>
    <s v="GB"/>
    <s v="GBP"/>
    <n v="1404564028"/>
    <n v="1401972028"/>
    <b v="0"/>
    <x v="64"/>
    <b v="1"/>
    <s v="theater/plays"/>
    <n v="116"/>
    <n v="44"/>
    <x v="1"/>
    <x v="6"/>
    <x v="2796"/>
    <d v="2014-07-05T12:40:28"/>
  </r>
  <r>
    <x v="2797"/>
    <x v="2796"/>
    <x v="2795"/>
    <n v="8000"/>
    <n v="8211.61"/>
    <x v="0"/>
    <s v="GB"/>
    <s v="GBP"/>
    <n v="1404858840"/>
    <n v="1402266840"/>
    <b v="0"/>
    <x v="225"/>
    <b v="1"/>
    <s v="theater/plays"/>
    <n v="103"/>
    <n v="87.36"/>
    <x v="1"/>
    <x v="6"/>
    <x v="2797"/>
    <d v="2014-07-08T22:34:00"/>
  </r>
  <r>
    <x v="2798"/>
    <x v="2797"/>
    <x v="2796"/>
    <n v="5000"/>
    <n v="5070"/>
    <x v="0"/>
    <s v="GB"/>
    <s v="GBP"/>
    <n v="1438358400"/>
    <n v="1437063121"/>
    <b v="0"/>
    <x v="237"/>
    <b v="1"/>
    <s v="theater/plays"/>
    <n v="102"/>
    <n v="36.47"/>
    <x v="1"/>
    <x v="6"/>
    <x v="2798"/>
    <d v="2015-07-31T16:00:00"/>
  </r>
  <r>
    <x v="2799"/>
    <x v="2798"/>
    <x v="2797"/>
    <n v="5000"/>
    <n v="5831.74"/>
    <x v="0"/>
    <s v="GB"/>
    <s v="GBP"/>
    <n v="1466179200"/>
    <n v="1463466070"/>
    <b v="0"/>
    <x v="208"/>
    <b v="1"/>
    <s v="theater/plays"/>
    <n v="117"/>
    <n v="44.86"/>
    <x v="1"/>
    <x v="6"/>
    <x v="2799"/>
    <d v="2016-06-17T16:00:00"/>
  </r>
  <r>
    <x v="2800"/>
    <x v="2799"/>
    <x v="2798"/>
    <n v="1000"/>
    <n v="1330"/>
    <x v="0"/>
    <s v="GB"/>
    <s v="GBP"/>
    <n v="1420377366"/>
    <n v="1415193366"/>
    <b v="0"/>
    <x v="162"/>
    <b v="1"/>
    <s v="theater/plays"/>
    <n v="133"/>
    <n v="42.9"/>
    <x v="1"/>
    <x v="6"/>
    <x v="2800"/>
    <d v="2015-01-04T13:16:06"/>
  </r>
  <r>
    <x v="2801"/>
    <x v="2800"/>
    <x v="2799"/>
    <n v="500"/>
    <n v="666"/>
    <x v="0"/>
    <s v="AU"/>
    <s v="AUD"/>
    <n v="1412938800"/>
    <n v="1411019409"/>
    <b v="0"/>
    <x v="62"/>
    <b v="1"/>
    <s v="theater/plays"/>
    <n v="134"/>
    <n v="51.23"/>
    <x v="1"/>
    <x v="6"/>
    <x v="2801"/>
    <d v="2014-10-10T11:00:00"/>
  </r>
  <r>
    <x v="2802"/>
    <x v="2801"/>
    <x v="2800"/>
    <n v="3000"/>
    <n v="3055"/>
    <x v="0"/>
    <s v="GB"/>
    <s v="GBP"/>
    <n v="1438875107"/>
    <n v="1436283107"/>
    <b v="0"/>
    <x v="240"/>
    <b v="1"/>
    <s v="theater/plays"/>
    <n v="102"/>
    <n v="33.94"/>
    <x v="1"/>
    <x v="6"/>
    <x v="2802"/>
    <d v="2015-08-06T15:31:47"/>
  </r>
  <r>
    <x v="2803"/>
    <x v="2802"/>
    <x v="2801"/>
    <n v="10000"/>
    <n v="12795"/>
    <x v="0"/>
    <s v="US"/>
    <s v="USD"/>
    <n v="1437004800"/>
    <n v="1433295276"/>
    <b v="0"/>
    <x v="261"/>
    <b v="1"/>
    <s v="theater/plays"/>
    <n v="128"/>
    <n v="90.74"/>
    <x v="1"/>
    <x v="6"/>
    <x v="2803"/>
    <d v="2015-07-16T00:00:00"/>
  </r>
  <r>
    <x v="2804"/>
    <x v="2803"/>
    <x v="2802"/>
    <n v="1000"/>
    <n v="1150"/>
    <x v="0"/>
    <s v="GB"/>
    <s v="GBP"/>
    <n v="1411987990"/>
    <n v="1409395990"/>
    <b v="0"/>
    <x v="23"/>
    <b v="1"/>
    <s v="theater/plays"/>
    <n v="115"/>
    <n v="50"/>
    <x v="1"/>
    <x v="6"/>
    <x v="2804"/>
    <d v="2014-09-29T10:53:10"/>
  </r>
  <r>
    <x v="2805"/>
    <x v="2804"/>
    <x v="2803"/>
    <n v="400"/>
    <n v="440"/>
    <x v="0"/>
    <s v="GB"/>
    <s v="GBP"/>
    <n v="1440245273"/>
    <n v="1438085273"/>
    <b v="0"/>
    <x v="59"/>
    <b v="1"/>
    <s v="theater/plays"/>
    <n v="110"/>
    <n v="24.44"/>
    <x v="1"/>
    <x v="6"/>
    <x v="2805"/>
    <d v="2015-08-22T12:07:53"/>
  </r>
  <r>
    <x v="2806"/>
    <x v="2805"/>
    <x v="2804"/>
    <n v="3000"/>
    <n v="3363"/>
    <x v="0"/>
    <s v="GB"/>
    <s v="GBP"/>
    <n v="1438772400"/>
    <n v="1435645490"/>
    <b v="0"/>
    <x v="88"/>
    <b v="1"/>
    <s v="theater/plays"/>
    <n v="113"/>
    <n v="44.25"/>
    <x v="1"/>
    <x v="6"/>
    <x v="2806"/>
    <d v="2015-08-05T11:00:00"/>
  </r>
  <r>
    <x v="2807"/>
    <x v="2806"/>
    <x v="2805"/>
    <n v="5000"/>
    <n v="6300"/>
    <x v="0"/>
    <s v="US"/>
    <s v="USD"/>
    <n v="1435611438"/>
    <n v="1433019438"/>
    <b v="0"/>
    <x v="251"/>
    <b v="1"/>
    <s v="theater/plays"/>
    <n v="126"/>
    <n v="67.739999999999995"/>
    <x v="1"/>
    <x v="6"/>
    <x v="2807"/>
    <d v="2015-06-29T20:57:18"/>
  </r>
  <r>
    <x v="2808"/>
    <x v="2807"/>
    <x v="2806"/>
    <n v="4500"/>
    <n v="4511"/>
    <x v="0"/>
    <s v="US"/>
    <s v="USD"/>
    <n v="1440274735"/>
    <n v="1437682735"/>
    <b v="0"/>
    <x v="50"/>
    <b v="1"/>
    <s v="theater/plays"/>
    <n v="101"/>
    <n v="65.38"/>
    <x v="1"/>
    <x v="6"/>
    <x v="2808"/>
    <d v="2015-08-22T20:18:55"/>
  </r>
  <r>
    <x v="2809"/>
    <x v="2808"/>
    <x v="2807"/>
    <n v="2500"/>
    <n v="2560"/>
    <x v="0"/>
    <s v="US"/>
    <s v="USD"/>
    <n v="1459348740"/>
    <n v="1458647725"/>
    <b v="0"/>
    <x v="64"/>
    <b v="1"/>
    <s v="theater/plays"/>
    <n v="103"/>
    <n v="121.9"/>
    <x v="1"/>
    <x v="6"/>
    <x v="2809"/>
    <d v="2016-03-30T14:39:00"/>
  </r>
  <r>
    <x v="2810"/>
    <x v="2809"/>
    <x v="2808"/>
    <n v="2500"/>
    <n v="2705"/>
    <x v="0"/>
    <s v="US"/>
    <s v="USD"/>
    <n v="1401595140"/>
    <n v="1398828064"/>
    <b v="0"/>
    <x v="7"/>
    <b v="1"/>
    <s v="theater/plays"/>
    <n v="109"/>
    <n v="47.46"/>
    <x v="1"/>
    <x v="6"/>
    <x v="2810"/>
    <d v="2014-06-01T03:59:00"/>
  </r>
  <r>
    <x v="2811"/>
    <x v="2810"/>
    <x v="2809"/>
    <n v="10000"/>
    <n v="10027"/>
    <x v="0"/>
    <s v="GB"/>
    <s v="GBP"/>
    <n v="1424692503"/>
    <n v="1422100503"/>
    <b v="0"/>
    <x v="52"/>
    <b v="1"/>
    <s v="theater/plays"/>
    <n v="101"/>
    <n v="92.84"/>
    <x v="1"/>
    <x v="6"/>
    <x v="2811"/>
    <d v="2015-02-23T11:55:03"/>
  </r>
  <r>
    <x v="2812"/>
    <x v="2811"/>
    <x v="2810"/>
    <n v="5000"/>
    <n v="5665"/>
    <x v="0"/>
    <s v="CA"/>
    <s v="CAD"/>
    <n v="1428292800"/>
    <n v="1424368298"/>
    <b v="0"/>
    <x v="183"/>
    <b v="1"/>
    <s v="theater/plays"/>
    <n v="114"/>
    <n v="68.25"/>
    <x v="1"/>
    <x v="6"/>
    <x v="2812"/>
    <d v="2015-04-06T04:00:00"/>
  </r>
  <r>
    <x v="2813"/>
    <x v="2812"/>
    <x v="2811"/>
    <n v="2800"/>
    <n v="3572.12"/>
    <x v="0"/>
    <s v="US"/>
    <s v="USD"/>
    <n v="1481737761"/>
    <n v="1479577761"/>
    <b v="0"/>
    <x v="93"/>
    <b v="1"/>
    <s v="theater/plays"/>
    <n v="128"/>
    <n v="37.21"/>
    <x v="1"/>
    <x v="6"/>
    <x v="2813"/>
    <d v="2016-12-14T17:49:21"/>
  </r>
  <r>
    <x v="2814"/>
    <x v="2813"/>
    <x v="2812"/>
    <n v="1500"/>
    <n v="1616"/>
    <x v="0"/>
    <s v="GB"/>
    <s v="GBP"/>
    <n v="1431164115"/>
    <n v="1428572115"/>
    <b v="0"/>
    <x v="31"/>
    <b v="1"/>
    <s v="theater/plays"/>
    <n v="108"/>
    <n v="25.25"/>
    <x v="1"/>
    <x v="6"/>
    <x v="2814"/>
    <d v="2015-05-09T09:35:15"/>
  </r>
  <r>
    <x v="2815"/>
    <x v="2814"/>
    <x v="2813"/>
    <n v="250"/>
    <n v="605"/>
    <x v="0"/>
    <s v="CA"/>
    <s v="CAD"/>
    <n v="1470595109"/>
    <n v="1468003109"/>
    <b v="0"/>
    <x v="25"/>
    <b v="1"/>
    <s v="theater/plays"/>
    <n v="242"/>
    <n v="43.21"/>
    <x v="1"/>
    <x v="6"/>
    <x v="2815"/>
    <d v="2016-08-07T18:38:29"/>
  </r>
  <r>
    <x v="2816"/>
    <x v="2815"/>
    <x v="2814"/>
    <n v="3000"/>
    <n v="4247"/>
    <x v="0"/>
    <s v="GB"/>
    <s v="GBP"/>
    <n v="1438531200"/>
    <n v="1435921992"/>
    <b v="0"/>
    <x v="39"/>
    <b v="1"/>
    <s v="theater/plays"/>
    <n v="142"/>
    <n v="25.13"/>
    <x v="1"/>
    <x v="6"/>
    <x v="2816"/>
    <d v="2015-08-02T16:00:00"/>
  </r>
  <r>
    <x v="2817"/>
    <x v="2816"/>
    <x v="2815"/>
    <n v="600"/>
    <n v="780"/>
    <x v="0"/>
    <s v="GB"/>
    <s v="GBP"/>
    <n v="1425136462"/>
    <n v="1421680462"/>
    <b v="0"/>
    <x v="51"/>
    <b v="1"/>
    <s v="theater/plays"/>
    <n v="130"/>
    <n v="23.64"/>
    <x v="1"/>
    <x v="6"/>
    <x v="2817"/>
    <d v="2015-02-28T15:14:22"/>
  </r>
  <r>
    <x v="2818"/>
    <x v="2817"/>
    <x v="2816"/>
    <n v="10000"/>
    <n v="10603"/>
    <x v="0"/>
    <s v="US"/>
    <s v="USD"/>
    <n v="1443018086"/>
    <n v="1441290086"/>
    <b v="0"/>
    <x v="332"/>
    <b v="1"/>
    <s v="theater/plays"/>
    <n v="107"/>
    <n v="103.95"/>
    <x v="1"/>
    <x v="6"/>
    <x v="2818"/>
    <d v="2015-09-23T14:21:26"/>
  </r>
  <r>
    <x v="2819"/>
    <x v="2818"/>
    <x v="2817"/>
    <n v="5000"/>
    <n v="5240"/>
    <x v="0"/>
    <s v="GB"/>
    <s v="GBP"/>
    <n v="1434285409"/>
    <n v="1431693409"/>
    <b v="0"/>
    <x v="201"/>
    <b v="1"/>
    <s v="theater/plays"/>
    <n v="105"/>
    <n v="50.38"/>
    <x v="1"/>
    <x v="6"/>
    <x v="2819"/>
    <d v="2015-06-14T12:36:49"/>
  </r>
  <r>
    <x v="2820"/>
    <x v="2819"/>
    <x v="2818"/>
    <n v="200"/>
    <n v="272"/>
    <x v="0"/>
    <s v="GB"/>
    <s v="GBP"/>
    <n v="1456444800"/>
    <n v="1454337589"/>
    <b v="0"/>
    <x v="9"/>
    <b v="1"/>
    <s v="theater/plays"/>
    <n v="136"/>
    <n v="13.6"/>
    <x v="1"/>
    <x v="6"/>
    <x v="2820"/>
    <d v="2016-02-26T00:00:00"/>
  </r>
  <r>
    <x v="2821"/>
    <x v="2820"/>
    <x v="2819"/>
    <n v="1000"/>
    <n v="1000"/>
    <x v="0"/>
    <s v="GB"/>
    <s v="GBP"/>
    <n v="1411510135"/>
    <n v="1408918135"/>
    <b v="0"/>
    <x v="2"/>
    <b v="1"/>
    <s v="theater/plays"/>
    <n v="100"/>
    <n v="28.57"/>
    <x v="1"/>
    <x v="6"/>
    <x v="2821"/>
    <d v="2014-09-23T22:08:55"/>
  </r>
  <r>
    <x v="2822"/>
    <x v="2821"/>
    <x v="2820"/>
    <n v="6000"/>
    <n v="6000"/>
    <x v="0"/>
    <s v="US"/>
    <s v="USD"/>
    <n v="1427469892"/>
    <n v="1424881492"/>
    <b v="0"/>
    <x v="225"/>
    <b v="1"/>
    <s v="theater/plays"/>
    <n v="100"/>
    <n v="63.83"/>
    <x v="1"/>
    <x v="6"/>
    <x v="2822"/>
    <d v="2015-03-27T15:24:52"/>
  </r>
  <r>
    <x v="2823"/>
    <x v="2822"/>
    <x v="2821"/>
    <n v="100"/>
    <n v="124"/>
    <x v="0"/>
    <s v="GB"/>
    <s v="GBP"/>
    <n v="1427842740"/>
    <n v="1425428206"/>
    <b v="0"/>
    <x v="25"/>
    <b v="1"/>
    <s v="theater/plays"/>
    <n v="124"/>
    <n v="8.86"/>
    <x v="1"/>
    <x v="6"/>
    <x v="2823"/>
    <d v="2015-03-31T22:59:00"/>
  </r>
  <r>
    <x v="2824"/>
    <x v="2823"/>
    <x v="2822"/>
    <n v="650"/>
    <n v="760"/>
    <x v="0"/>
    <s v="US"/>
    <s v="USD"/>
    <n v="1434159780"/>
    <n v="1431412196"/>
    <b v="0"/>
    <x v="41"/>
    <b v="1"/>
    <s v="theater/plays"/>
    <n v="117"/>
    <n v="50.67"/>
    <x v="1"/>
    <x v="6"/>
    <x v="2824"/>
    <d v="2015-06-13T01:43:00"/>
  </r>
  <r>
    <x v="2825"/>
    <x v="2824"/>
    <x v="2823"/>
    <n v="3000"/>
    <n v="3100"/>
    <x v="0"/>
    <s v="GB"/>
    <s v="GBP"/>
    <n v="1449255686"/>
    <n v="1446663686"/>
    <b v="0"/>
    <x v="13"/>
    <b v="1"/>
    <s v="theater/plays"/>
    <n v="104"/>
    <n v="60.78"/>
    <x v="1"/>
    <x v="6"/>
    <x v="2825"/>
    <d v="2015-12-04T19:01:26"/>
  </r>
  <r>
    <x v="2826"/>
    <x v="2825"/>
    <x v="2824"/>
    <n v="2000"/>
    <n v="2155"/>
    <x v="0"/>
    <s v="US"/>
    <s v="USD"/>
    <n v="1436511600"/>
    <n v="1434415812"/>
    <b v="0"/>
    <x v="10"/>
    <b v="1"/>
    <s v="theater/plays"/>
    <n v="108"/>
    <n v="113.42"/>
    <x v="1"/>
    <x v="6"/>
    <x v="2826"/>
    <d v="2015-07-10T07:00:00"/>
  </r>
  <r>
    <x v="2827"/>
    <x v="2826"/>
    <x v="2825"/>
    <n v="2000"/>
    <n v="2405"/>
    <x v="0"/>
    <s v="US"/>
    <s v="USD"/>
    <n v="1464971400"/>
    <n v="1462379066"/>
    <b v="0"/>
    <x v="23"/>
    <b v="1"/>
    <s v="theater/plays"/>
    <n v="121"/>
    <n v="104.57"/>
    <x v="1"/>
    <x v="6"/>
    <x v="2827"/>
    <d v="2016-06-03T16:30:00"/>
  </r>
  <r>
    <x v="2828"/>
    <x v="2827"/>
    <x v="2826"/>
    <n v="9500"/>
    <n v="9536"/>
    <x v="0"/>
    <s v="GB"/>
    <s v="GBP"/>
    <n v="1443826800"/>
    <n v="1441606869"/>
    <b v="0"/>
    <x v="174"/>
    <b v="1"/>
    <s v="theater/plays"/>
    <n v="101"/>
    <n v="98.31"/>
    <x v="1"/>
    <x v="6"/>
    <x v="2828"/>
    <d v="2015-10-02T23:00:00"/>
  </r>
  <r>
    <x v="2829"/>
    <x v="2828"/>
    <x v="2827"/>
    <n v="2500"/>
    <n v="2663"/>
    <x v="0"/>
    <s v="GB"/>
    <s v="GBP"/>
    <n v="1464863118"/>
    <n v="1462443918"/>
    <b v="0"/>
    <x v="88"/>
    <b v="1"/>
    <s v="theater/plays"/>
    <n v="107"/>
    <n v="35.04"/>
    <x v="1"/>
    <x v="6"/>
    <x v="2829"/>
    <d v="2016-06-02T10:25:18"/>
  </r>
  <r>
    <x v="2830"/>
    <x v="2829"/>
    <x v="2828"/>
    <n v="3000"/>
    <n v="3000"/>
    <x v="0"/>
    <s v="US"/>
    <s v="USD"/>
    <n v="1399867140"/>
    <n v="1398802148"/>
    <b v="0"/>
    <x v="202"/>
    <b v="1"/>
    <s v="theater/plays"/>
    <n v="100"/>
    <n v="272.73"/>
    <x v="1"/>
    <x v="6"/>
    <x v="2830"/>
    <d v="2014-05-12T03:59:00"/>
  </r>
  <r>
    <x v="2831"/>
    <x v="2830"/>
    <x v="2829"/>
    <n v="3000"/>
    <n v="3320"/>
    <x v="0"/>
    <s v="US"/>
    <s v="USD"/>
    <n v="1437076070"/>
    <n v="1434484070"/>
    <b v="0"/>
    <x v="47"/>
    <b v="1"/>
    <s v="theater/plays"/>
    <n v="111"/>
    <n v="63.85"/>
    <x v="1"/>
    <x v="6"/>
    <x v="2831"/>
    <d v="2015-07-16T19:47:50"/>
  </r>
  <r>
    <x v="2832"/>
    <x v="2831"/>
    <x v="2830"/>
    <n v="2500"/>
    <n v="2867.99"/>
    <x v="0"/>
    <s v="GB"/>
    <s v="GBP"/>
    <n v="1416780000"/>
    <n v="1414342894"/>
    <b v="0"/>
    <x v="195"/>
    <b v="1"/>
    <s v="theater/plays"/>
    <n v="115"/>
    <n v="30.19"/>
    <x v="1"/>
    <x v="6"/>
    <x v="2832"/>
    <d v="2014-11-23T22:00:00"/>
  </r>
  <r>
    <x v="2833"/>
    <x v="2832"/>
    <x v="2831"/>
    <n v="2700"/>
    <n v="2923"/>
    <x v="0"/>
    <s v="US"/>
    <s v="USD"/>
    <n v="1444528800"/>
    <n v="1442804633"/>
    <b v="0"/>
    <x v="2"/>
    <b v="1"/>
    <s v="theater/plays"/>
    <n v="109"/>
    <n v="83.51"/>
    <x v="1"/>
    <x v="6"/>
    <x v="2833"/>
    <d v="2015-10-11T02:00:00"/>
  </r>
  <r>
    <x v="2834"/>
    <x v="2833"/>
    <x v="2832"/>
    <n v="800"/>
    <n v="1360"/>
    <x v="0"/>
    <s v="GB"/>
    <s v="GBP"/>
    <n v="1422658930"/>
    <n v="1421362930"/>
    <b v="0"/>
    <x v="64"/>
    <b v="1"/>
    <s v="theater/plays"/>
    <n v="170"/>
    <n v="64.760000000000005"/>
    <x v="1"/>
    <x v="6"/>
    <x v="2834"/>
    <d v="2015-01-30T23:02:10"/>
  </r>
  <r>
    <x v="2835"/>
    <x v="2834"/>
    <x v="2833"/>
    <n v="1000"/>
    <n v="1870.99"/>
    <x v="0"/>
    <s v="GB"/>
    <s v="GBP"/>
    <n v="1449273600"/>
    <n v="1446742417"/>
    <b v="0"/>
    <x v="251"/>
    <b v="1"/>
    <s v="theater/plays"/>
    <n v="188"/>
    <n v="20.12"/>
    <x v="1"/>
    <x v="6"/>
    <x v="2835"/>
    <d v="2015-12-05T00:00:00"/>
  </r>
  <r>
    <x v="2836"/>
    <x v="2835"/>
    <x v="2834"/>
    <n v="450"/>
    <n v="485"/>
    <x v="0"/>
    <s v="US"/>
    <s v="USD"/>
    <n v="1487393940"/>
    <n v="1484115418"/>
    <b v="0"/>
    <x v="202"/>
    <b v="1"/>
    <s v="theater/plays"/>
    <n v="108"/>
    <n v="44.09"/>
    <x v="1"/>
    <x v="6"/>
    <x v="2836"/>
    <d v="2017-02-18T04:59:00"/>
  </r>
  <r>
    <x v="2837"/>
    <x v="2836"/>
    <x v="2835"/>
    <n v="850"/>
    <n v="850"/>
    <x v="0"/>
    <s v="CA"/>
    <s v="CAD"/>
    <n v="1449701284"/>
    <n v="1446241684"/>
    <b v="0"/>
    <x v="64"/>
    <b v="1"/>
    <s v="theater/plays"/>
    <n v="100"/>
    <n v="40.479999999999997"/>
    <x v="1"/>
    <x v="6"/>
    <x v="2837"/>
    <d v="2015-12-09T22:48:04"/>
  </r>
  <r>
    <x v="2838"/>
    <x v="2837"/>
    <x v="2836"/>
    <n v="2000"/>
    <n v="2405"/>
    <x v="0"/>
    <s v="US"/>
    <s v="USD"/>
    <n v="1407967200"/>
    <n v="1406039696"/>
    <b v="0"/>
    <x v="241"/>
    <b v="1"/>
    <s v="theater/plays"/>
    <n v="121"/>
    <n v="44.54"/>
    <x v="1"/>
    <x v="6"/>
    <x v="2838"/>
    <d v="2014-08-13T22:00:00"/>
  </r>
  <r>
    <x v="2839"/>
    <x v="2838"/>
    <x v="2837"/>
    <n v="3500"/>
    <n v="3900"/>
    <x v="0"/>
    <s v="US"/>
    <s v="USD"/>
    <n v="1408942740"/>
    <n v="1406958354"/>
    <b v="0"/>
    <x v="162"/>
    <b v="1"/>
    <s v="theater/plays"/>
    <n v="112"/>
    <n v="125.81"/>
    <x v="1"/>
    <x v="6"/>
    <x v="2839"/>
    <d v="2014-08-25T04:59:00"/>
  </r>
  <r>
    <x v="2840"/>
    <x v="2839"/>
    <x v="2838"/>
    <n v="2500"/>
    <n v="2600"/>
    <x v="0"/>
    <s v="GB"/>
    <s v="GBP"/>
    <n v="1426698000"/>
    <n v="1424825479"/>
    <b v="0"/>
    <x v="462"/>
    <b v="1"/>
    <s v="theater/plays"/>
    <n v="104"/>
    <n v="19.7"/>
    <x v="1"/>
    <x v="6"/>
    <x v="2840"/>
    <d v="2015-03-18T17:00:00"/>
  </r>
  <r>
    <x v="2841"/>
    <x v="2840"/>
    <x v="2839"/>
    <n v="1000"/>
    <n v="10"/>
    <x v="2"/>
    <s v="GB"/>
    <s v="GBP"/>
    <n v="1450032297"/>
    <n v="1444844697"/>
    <b v="0"/>
    <x v="29"/>
    <b v="0"/>
    <s v="theater/plays"/>
    <n v="1"/>
    <n v="10"/>
    <x v="1"/>
    <x v="6"/>
    <x v="2841"/>
    <d v="2015-12-13T18:44:57"/>
  </r>
  <r>
    <x v="2842"/>
    <x v="2841"/>
    <x v="2840"/>
    <n v="1500"/>
    <n v="0"/>
    <x v="2"/>
    <s v="GB"/>
    <s v="GBP"/>
    <n v="1403348400"/>
    <n v="1401058295"/>
    <b v="0"/>
    <x v="78"/>
    <b v="0"/>
    <s v="theater/plays"/>
    <n v="0"/>
    <e v="#DIV/0!"/>
    <x v="1"/>
    <x v="6"/>
    <x v="2842"/>
    <d v="2014-06-21T11:00:00"/>
  </r>
  <r>
    <x v="2843"/>
    <x v="2842"/>
    <x v="2841"/>
    <n v="1200"/>
    <n v="0"/>
    <x v="2"/>
    <s v="US"/>
    <s v="USD"/>
    <n v="1465790400"/>
    <n v="1462210950"/>
    <b v="0"/>
    <x v="78"/>
    <b v="0"/>
    <s v="theater/plays"/>
    <n v="0"/>
    <e v="#DIV/0!"/>
    <x v="1"/>
    <x v="6"/>
    <x v="2843"/>
    <d v="2016-06-13T04:00:00"/>
  </r>
  <r>
    <x v="2844"/>
    <x v="2843"/>
    <x v="2842"/>
    <n v="550"/>
    <n v="30"/>
    <x v="2"/>
    <s v="AT"/>
    <s v="EUR"/>
    <n v="1483535180"/>
    <n v="1480943180"/>
    <b v="0"/>
    <x v="29"/>
    <b v="0"/>
    <s v="theater/plays"/>
    <n v="6"/>
    <n v="30"/>
    <x v="1"/>
    <x v="6"/>
    <x v="2844"/>
    <d v="2017-01-04T13:06:20"/>
  </r>
  <r>
    <x v="2845"/>
    <x v="2844"/>
    <x v="2843"/>
    <n v="7500"/>
    <n v="2366"/>
    <x v="2"/>
    <s v="US"/>
    <s v="USD"/>
    <n v="1433723033"/>
    <n v="1428539033"/>
    <b v="0"/>
    <x v="70"/>
    <b v="0"/>
    <s v="theater/plays"/>
    <n v="32"/>
    <n v="60.67"/>
    <x v="1"/>
    <x v="6"/>
    <x v="2845"/>
    <d v="2015-06-08T00:23:53"/>
  </r>
  <r>
    <x v="2846"/>
    <x v="2845"/>
    <x v="2844"/>
    <n v="8000"/>
    <n v="0"/>
    <x v="2"/>
    <s v="US"/>
    <s v="USD"/>
    <n v="1432917394"/>
    <n v="1429029394"/>
    <b v="0"/>
    <x v="78"/>
    <b v="0"/>
    <s v="theater/plays"/>
    <n v="0"/>
    <e v="#DIV/0!"/>
    <x v="1"/>
    <x v="6"/>
    <x v="2846"/>
    <d v="2015-05-29T16:36:34"/>
  </r>
  <r>
    <x v="2847"/>
    <x v="2846"/>
    <x v="2845"/>
    <n v="2000"/>
    <n v="0"/>
    <x v="2"/>
    <s v="US"/>
    <s v="USD"/>
    <n v="1464031265"/>
    <n v="1458847265"/>
    <b v="0"/>
    <x v="78"/>
    <b v="0"/>
    <s v="theater/plays"/>
    <n v="0"/>
    <e v="#DIV/0!"/>
    <x v="1"/>
    <x v="6"/>
    <x v="2847"/>
    <d v="2016-05-23T19:21:05"/>
  </r>
  <r>
    <x v="2848"/>
    <x v="2847"/>
    <x v="2846"/>
    <n v="35000"/>
    <n v="70"/>
    <x v="2"/>
    <s v="US"/>
    <s v="USD"/>
    <n v="1432913659"/>
    <n v="1430321659"/>
    <b v="0"/>
    <x v="83"/>
    <b v="0"/>
    <s v="theater/plays"/>
    <n v="1"/>
    <n v="23.33"/>
    <x v="1"/>
    <x v="6"/>
    <x v="2848"/>
    <d v="2015-05-29T15:34:19"/>
  </r>
  <r>
    <x v="2849"/>
    <x v="2848"/>
    <x v="2847"/>
    <n v="500"/>
    <n v="5"/>
    <x v="2"/>
    <s v="GB"/>
    <s v="GBP"/>
    <n v="1461406600"/>
    <n v="1458814600"/>
    <b v="0"/>
    <x v="29"/>
    <b v="0"/>
    <s v="theater/plays"/>
    <n v="1"/>
    <n v="5"/>
    <x v="1"/>
    <x v="6"/>
    <x v="2849"/>
    <d v="2016-04-23T10:16:40"/>
  </r>
  <r>
    <x v="2850"/>
    <x v="2849"/>
    <x v="2848"/>
    <n v="8000"/>
    <n v="311"/>
    <x v="2"/>
    <s v="US"/>
    <s v="USD"/>
    <n v="1409962211"/>
    <n v="1407370211"/>
    <b v="0"/>
    <x v="62"/>
    <b v="0"/>
    <s v="theater/plays"/>
    <n v="4"/>
    <n v="23.92"/>
    <x v="1"/>
    <x v="6"/>
    <x v="2850"/>
    <d v="2014-09-06T00:10:11"/>
  </r>
  <r>
    <x v="2851"/>
    <x v="2850"/>
    <x v="2849"/>
    <n v="4500"/>
    <n v="0"/>
    <x v="2"/>
    <s v="IE"/>
    <s v="EUR"/>
    <n v="1454109420"/>
    <n v="1453334629"/>
    <b v="0"/>
    <x v="78"/>
    <b v="0"/>
    <s v="theater/plays"/>
    <n v="0"/>
    <e v="#DIV/0!"/>
    <x v="1"/>
    <x v="6"/>
    <x v="2851"/>
    <d v="2016-01-29T23:17:00"/>
  </r>
  <r>
    <x v="2852"/>
    <x v="2851"/>
    <x v="2850"/>
    <n v="5000"/>
    <n v="95"/>
    <x v="2"/>
    <s v="US"/>
    <s v="USD"/>
    <n v="1403312703"/>
    <n v="1400720703"/>
    <b v="0"/>
    <x v="79"/>
    <b v="0"/>
    <s v="theater/plays"/>
    <n v="2"/>
    <n v="15.83"/>
    <x v="1"/>
    <x v="6"/>
    <x v="2852"/>
    <d v="2014-06-21T01:05:03"/>
  </r>
  <r>
    <x v="2853"/>
    <x v="2852"/>
    <x v="2851"/>
    <n v="9500"/>
    <n v="0"/>
    <x v="2"/>
    <s v="CA"/>
    <s v="CAD"/>
    <n v="1410669297"/>
    <n v="1405485297"/>
    <b v="0"/>
    <x v="78"/>
    <b v="0"/>
    <s v="theater/plays"/>
    <n v="0"/>
    <e v="#DIV/0!"/>
    <x v="1"/>
    <x v="6"/>
    <x v="2853"/>
    <d v="2014-09-14T04:34:57"/>
  </r>
  <r>
    <x v="2854"/>
    <x v="2853"/>
    <x v="2852"/>
    <n v="1000"/>
    <n v="417"/>
    <x v="2"/>
    <s v="GB"/>
    <s v="GBP"/>
    <n v="1431018719"/>
    <n v="1429290719"/>
    <b v="0"/>
    <x v="25"/>
    <b v="0"/>
    <s v="theater/plays"/>
    <n v="42"/>
    <n v="29.79"/>
    <x v="1"/>
    <x v="6"/>
    <x v="2854"/>
    <d v="2015-05-07T17:11:59"/>
  </r>
  <r>
    <x v="2855"/>
    <x v="2854"/>
    <x v="2853"/>
    <n v="600"/>
    <n v="300"/>
    <x v="2"/>
    <s v="US"/>
    <s v="USD"/>
    <n v="1454110440"/>
    <n v="1451607071"/>
    <b v="0"/>
    <x v="81"/>
    <b v="0"/>
    <s v="theater/plays"/>
    <n v="50"/>
    <n v="60"/>
    <x v="1"/>
    <x v="6"/>
    <x v="2855"/>
    <d v="2016-01-29T23:34:00"/>
  </r>
  <r>
    <x v="2856"/>
    <x v="2855"/>
    <x v="2854"/>
    <n v="3000"/>
    <n v="146"/>
    <x v="2"/>
    <s v="US"/>
    <s v="USD"/>
    <n v="1439069640"/>
    <n v="1433897647"/>
    <b v="0"/>
    <x v="79"/>
    <b v="0"/>
    <s v="theater/plays"/>
    <n v="5"/>
    <n v="24.33"/>
    <x v="1"/>
    <x v="6"/>
    <x v="2856"/>
    <d v="2015-08-08T21:34:00"/>
  </r>
  <r>
    <x v="2857"/>
    <x v="2856"/>
    <x v="2855"/>
    <n v="38000"/>
    <n v="7500"/>
    <x v="2"/>
    <s v="MX"/>
    <s v="MXN"/>
    <n v="1487613600"/>
    <n v="1482444295"/>
    <b v="0"/>
    <x v="41"/>
    <b v="0"/>
    <s v="theater/plays"/>
    <n v="20"/>
    <n v="500"/>
    <x v="1"/>
    <x v="6"/>
    <x v="2857"/>
    <d v="2017-02-20T18:00:00"/>
  </r>
  <r>
    <x v="2858"/>
    <x v="2857"/>
    <x v="2856"/>
    <n v="1000"/>
    <n v="0"/>
    <x v="2"/>
    <s v="NL"/>
    <s v="EUR"/>
    <n v="1417778880"/>
    <n v="1415711095"/>
    <b v="0"/>
    <x v="78"/>
    <b v="0"/>
    <s v="theater/plays"/>
    <n v="0"/>
    <e v="#DIV/0!"/>
    <x v="1"/>
    <x v="6"/>
    <x v="2858"/>
    <d v="2014-12-05T11:28:00"/>
  </r>
  <r>
    <x v="2859"/>
    <x v="2858"/>
    <x v="2857"/>
    <n v="2000"/>
    <n v="35"/>
    <x v="2"/>
    <s v="AU"/>
    <s v="AUD"/>
    <n v="1444984904"/>
    <n v="1439800904"/>
    <b v="0"/>
    <x v="29"/>
    <b v="0"/>
    <s v="theater/plays"/>
    <n v="2"/>
    <n v="35"/>
    <x v="1"/>
    <x v="6"/>
    <x v="2859"/>
    <d v="2015-10-16T08:41:44"/>
  </r>
  <r>
    <x v="2860"/>
    <x v="2859"/>
    <x v="2858"/>
    <n v="4000"/>
    <n v="266"/>
    <x v="2"/>
    <s v="US"/>
    <s v="USD"/>
    <n v="1466363576"/>
    <n v="1461179576"/>
    <b v="0"/>
    <x v="82"/>
    <b v="0"/>
    <s v="theater/plays"/>
    <n v="7"/>
    <n v="29.56"/>
    <x v="1"/>
    <x v="6"/>
    <x v="2860"/>
    <d v="2016-06-19T19:12:56"/>
  </r>
  <r>
    <x v="2861"/>
    <x v="2860"/>
    <x v="2859"/>
    <n v="250"/>
    <n v="80"/>
    <x v="2"/>
    <s v="AU"/>
    <s v="AUD"/>
    <n v="1443103848"/>
    <n v="1441894248"/>
    <b v="0"/>
    <x v="83"/>
    <b v="0"/>
    <s v="theater/plays"/>
    <n v="32"/>
    <n v="26.67"/>
    <x v="1"/>
    <x v="6"/>
    <x v="2861"/>
    <d v="2015-09-24T14:10:48"/>
  </r>
  <r>
    <x v="2862"/>
    <x v="2861"/>
    <x v="2860"/>
    <n v="12700"/>
    <n v="55"/>
    <x v="2"/>
    <s v="US"/>
    <s v="USD"/>
    <n v="1403636229"/>
    <n v="1401044229"/>
    <b v="0"/>
    <x v="83"/>
    <b v="0"/>
    <s v="theater/plays"/>
    <n v="1"/>
    <n v="18.329999999999998"/>
    <x v="1"/>
    <x v="6"/>
    <x v="2862"/>
    <d v="2014-06-24T18:57:09"/>
  </r>
  <r>
    <x v="2863"/>
    <x v="2862"/>
    <x v="2861"/>
    <n v="50000"/>
    <n v="20"/>
    <x v="2"/>
    <s v="US"/>
    <s v="USD"/>
    <n v="1410279123"/>
    <n v="1405095123"/>
    <b v="0"/>
    <x v="29"/>
    <b v="0"/>
    <s v="theater/plays"/>
    <n v="1"/>
    <n v="20"/>
    <x v="1"/>
    <x v="6"/>
    <x v="2863"/>
    <d v="2014-09-09T16:12:03"/>
  </r>
  <r>
    <x v="2864"/>
    <x v="2863"/>
    <x v="2862"/>
    <n v="2500"/>
    <n v="40"/>
    <x v="2"/>
    <s v="GB"/>
    <s v="GBP"/>
    <n v="1437139080"/>
    <n v="1434552207"/>
    <b v="0"/>
    <x v="83"/>
    <b v="0"/>
    <s v="theater/plays"/>
    <n v="2"/>
    <n v="13.33"/>
    <x v="1"/>
    <x v="6"/>
    <x v="2864"/>
    <d v="2015-07-17T13:18:00"/>
  </r>
  <r>
    <x v="2865"/>
    <x v="2864"/>
    <x v="2863"/>
    <n v="2888"/>
    <n v="0"/>
    <x v="2"/>
    <s v="US"/>
    <s v="USD"/>
    <n v="1420512259"/>
    <n v="1415328259"/>
    <b v="0"/>
    <x v="78"/>
    <b v="0"/>
    <s v="theater/plays"/>
    <n v="0"/>
    <e v="#DIV/0!"/>
    <x v="1"/>
    <x v="6"/>
    <x v="2865"/>
    <d v="2015-01-06T02:44:19"/>
  </r>
  <r>
    <x v="2866"/>
    <x v="2865"/>
    <x v="2864"/>
    <n v="5000"/>
    <n v="45"/>
    <x v="2"/>
    <s v="US"/>
    <s v="USD"/>
    <n v="1476482400"/>
    <n v="1473893721"/>
    <b v="0"/>
    <x v="84"/>
    <b v="0"/>
    <s v="theater/plays"/>
    <n v="1"/>
    <n v="22.5"/>
    <x v="1"/>
    <x v="6"/>
    <x v="2866"/>
    <d v="2016-10-14T22:00:00"/>
  </r>
  <r>
    <x v="2867"/>
    <x v="2866"/>
    <x v="2865"/>
    <n v="2500"/>
    <n v="504"/>
    <x v="2"/>
    <s v="US"/>
    <s v="USD"/>
    <n v="1467604800"/>
    <n v="1465533672"/>
    <b v="0"/>
    <x v="73"/>
    <b v="0"/>
    <s v="theater/plays"/>
    <n v="21"/>
    <n v="50.4"/>
    <x v="1"/>
    <x v="6"/>
    <x v="2867"/>
    <d v="2016-07-04T04:00:00"/>
  </r>
  <r>
    <x v="2868"/>
    <x v="2867"/>
    <x v="2866"/>
    <n v="15000"/>
    <n v="6301.76"/>
    <x v="2"/>
    <s v="US"/>
    <s v="USD"/>
    <n v="1475697054"/>
    <n v="1473105054"/>
    <b v="0"/>
    <x v="65"/>
    <b v="0"/>
    <s v="theater/plays"/>
    <n v="43"/>
    <n v="105.03"/>
    <x v="1"/>
    <x v="6"/>
    <x v="2868"/>
    <d v="2016-10-05T19:50:54"/>
  </r>
  <r>
    <x v="2869"/>
    <x v="2868"/>
    <x v="2867"/>
    <n v="20000"/>
    <n v="177"/>
    <x v="2"/>
    <s v="US"/>
    <s v="USD"/>
    <n v="1468937681"/>
    <n v="1466345681"/>
    <b v="0"/>
    <x v="81"/>
    <b v="0"/>
    <s v="theater/plays"/>
    <n v="1"/>
    <n v="35.4"/>
    <x v="1"/>
    <x v="6"/>
    <x v="2869"/>
    <d v="2016-07-19T14:14:41"/>
  </r>
  <r>
    <x v="2870"/>
    <x v="2869"/>
    <x v="2868"/>
    <n v="5000"/>
    <n v="750"/>
    <x v="2"/>
    <s v="US"/>
    <s v="USD"/>
    <n v="1400301165"/>
    <n v="1397709165"/>
    <b v="0"/>
    <x v="82"/>
    <b v="0"/>
    <s v="theater/plays"/>
    <n v="15"/>
    <n v="83.33"/>
    <x v="1"/>
    <x v="6"/>
    <x v="2870"/>
    <d v="2014-05-17T04:32:45"/>
  </r>
  <r>
    <x v="2871"/>
    <x v="2870"/>
    <x v="2869"/>
    <n v="10000"/>
    <n v="467"/>
    <x v="2"/>
    <s v="US"/>
    <s v="USD"/>
    <n v="1419183813"/>
    <n v="1417455813"/>
    <b v="0"/>
    <x v="62"/>
    <b v="0"/>
    <s v="theater/plays"/>
    <n v="5"/>
    <n v="35.92"/>
    <x v="1"/>
    <x v="6"/>
    <x v="2871"/>
    <d v="2014-12-21T17:43:33"/>
  </r>
  <r>
    <x v="2872"/>
    <x v="2871"/>
    <x v="2870"/>
    <n v="3000"/>
    <n v="0"/>
    <x v="2"/>
    <s v="US"/>
    <s v="USD"/>
    <n v="1434768438"/>
    <n v="1429584438"/>
    <b v="0"/>
    <x v="78"/>
    <b v="0"/>
    <s v="theater/plays"/>
    <n v="0"/>
    <e v="#DIV/0!"/>
    <x v="1"/>
    <x v="6"/>
    <x v="2872"/>
    <d v="2015-06-20T02:47:18"/>
  </r>
  <r>
    <x v="2873"/>
    <x v="2872"/>
    <x v="2871"/>
    <n v="2500"/>
    <n v="953"/>
    <x v="2"/>
    <s v="US"/>
    <s v="USD"/>
    <n v="1422473831"/>
    <n v="1419881831"/>
    <b v="0"/>
    <x v="22"/>
    <b v="0"/>
    <s v="theater/plays"/>
    <n v="39"/>
    <n v="119.13"/>
    <x v="1"/>
    <x v="6"/>
    <x v="2873"/>
    <d v="2015-01-28T19:37:11"/>
  </r>
  <r>
    <x v="2874"/>
    <x v="2873"/>
    <x v="2872"/>
    <n v="5000"/>
    <n v="271"/>
    <x v="2"/>
    <s v="US"/>
    <s v="USD"/>
    <n v="1484684186"/>
    <n v="1482092186"/>
    <b v="0"/>
    <x v="83"/>
    <b v="0"/>
    <s v="theater/plays"/>
    <n v="6"/>
    <n v="90.33"/>
    <x v="1"/>
    <x v="6"/>
    <x v="2874"/>
    <d v="2017-01-17T20:16:26"/>
  </r>
  <r>
    <x v="2875"/>
    <x v="2874"/>
    <x v="2873"/>
    <n v="20000"/>
    <n v="7"/>
    <x v="2"/>
    <s v="US"/>
    <s v="USD"/>
    <n v="1462417493"/>
    <n v="1459825493"/>
    <b v="0"/>
    <x v="83"/>
    <b v="0"/>
    <s v="theater/plays"/>
    <n v="1"/>
    <n v="2.33"/>
    <x v="1"/>
    <x v="6"/>
    <x v="2875"/>
    <d v="2016-05-05T03:04:53"/>
  </r>
  <r>
    <x v="2876"/>
    <x v="2875"/>
    <x v="2874"/>
    <n v="150000"/>
    <n v="0"/>
    <x v="2"/>
    <s v="US"/>
    <s v="USD"/>
    <n v="1437069079"/>
    <n v="1434477079"/>
    <b v="0"/>
    <x v="78"/>
    <b v="0"/>
    <s v="theater/plays"/>
    <n v="0"/>
    <e v="#DIV/0!"/>
    <x v="1"/>
    <x v="6"/>
    <x v="2876"/>
    <d v="2015-07-16T17:51:19"/>
  </r>
  <r>
    <x v="2877"/>
    <x v="2876"/>
    <x v="2875"/>
    <n v="6000"/>
    <n v="650"/>
    <x v="2"/>
    <s v="US"/>
    <s v="USD"/>
    <n v="1480525200"/>
    <n v="1477781724"/>
    <b v="0"/>
    <x v="79"/>
    <b v="0"/>
    <s v="theater/plays"/>
    <n v="11"/>
    <n v="108.33"/>
    <x v="1"/>
    <x v="6"/>
    <x v="2877"/>
    <d v="2016-11-30T17:00:00"/>
  </r>
  <r>
    <x v="2878"/>
    <x v="2877"/>
    <x v="2876"/>
    <n v="3000"/>
    <n v="63"/>
    <x v="2"/>
    <s v="GB"/>
    <s v="GBP"/>
    <n v="1435934795"/>
    <n v="1430750795"/>
    <b v="0"/>
    <x v="80"/>
    <b v="0"/>
    <s v="theater/plays"/>
    <n v="3"/>
    <n v="15.75"/>
    <x v="1"/>
    <x v="6"/>
    <x v="2878"/>
    <d v="2015-07-03T14:46:35"/>
  </r>
  <r>
    <x v="2879"/>
    <x v="2878"/>
    <x v="2877"/>
    <n v="11200"/>
    <n v="29"/>
    <x v="2"/>
    <s v="US"/>
    <s v="USD"/>
    <n v="1453310661"/>
    <n v="1450718661"/>
    <b v="0"/>
    <x v="29"/>
    <b v="0"/>
    <s v="theater/plays"/>
    <n v="1"/>
    <n v="29"/>
    <x v="1"/>
    <x v="6"/>
    <x v="2879"/>
    <d v="2016-01-20T17:24:21"/>
  </r>
  <r>
    <x v="2880"/>
    <x v="2879"/>
    <x v="2878"/>
    <n v="12000"/>
    <n v="2800"/>
    <x v="2"/>
    <s v="US"/>
    <s v="USD"/>
    <n v="1440090300"/>
    <n v="1436305452"/>
    <b v="0"/>
    <x v="60"/>
    <b v="0"/>
    <s v="theater/plays"/>
    <n v="24"/>
    <n v="96.55"/>
    <x v="1"/>
    <x v="6"/>
    <x v="2880"/>
    <d v="2015-08-20T17:05:00"/>
  </r>
  <r>
    <x v="2881"/>
    <x v="2880"/>
    <x v="2879"/>
    <n v="5500"/>
    <n v="0"/>
    <x v="2"/>
    <s v="US"/>
    <s v="USD"/>
    <n v="1417620036"/>
    <n v="1412432436"/>
    <b v="0"/>
    <x v="78"/>
    <b v="0"/>
    <s v="theater/plays"/>
    <n v="0"/>
    <e v="#DIV/0!"/>
    <x v="1"/>
    <x v="6"/>
    <x v="2881"/>
    <d v="2014-12-03T15:20:36"/>
  </r>
  <r>
    <x v="2882"/>
    <x v="2881"/>
    <x v="2880"/>
    <n v="750"/>
    <n v="252"/>
    <x v="2"/>
    <s v="US"/>
    <s v="USD"/>
    <n v="1462112318"/>
    <n v="1459520318"/>
    <b v="0"/>
    <x v="80"/>
    <b v="0"/>
    <s v="theater/plays"/>
    <n v="34"/>
    <n v="63"/>
    <x v="1"/>
    <x v="6"/>
    <x v="2882"/>
    <d v="2016-05-01T14:18:38"/>
  </r>
  <r>
    <x v="2883"/>
    <x v="2882"/>
    <x v="2881"/>
    <n v="10000"/>
    <n v="1908"/>
    <x v="2"/>
    <s v="US"/>
    <s v="USD"/>
    <n v="1454734740"/>
    <n v="1451684437"/>
    <b v="0"/>
    <x v="81"/>
    <b v="0"/>
    <s v="theater/plays"/>
    <n v="20"/>
    <n v="381.6"/>
    <x v="1"/>
    <x v="6"/>
    <x v="2883"/>
    <d v="2016-02-06T04:59:00"/>
  </r>
  <r>
    <x v="2884"/>
    <x v="2883"/>
    <x v="2882"/>
    <n v="45000"/>
    <n v="185"/>
    <x v="2"/>
    <s v="US"/>
    <s v="USD"/>
    <n v="1417800435"/>
    <n v="1415208435"/>
    <b v="0"/>
    <x v="80"/>
    <b v="0"/>
    <s v="theater/plays"/>
    <n v="1"/>
    <n v="46.25"/>
    <x v="1"/>
    <x v="6"/>
    <x v="2884"/>
    <d v="2014-12-05T17:27:15"/>
  </r>
  <r>
    <x v="2885"/>
    <x v="2884"/>
    <x v="2883"/>
    <n v="400"/>
    <n v="130"/>
    <x v="2"/>
    <s v="US"/>
    <s v="USD"/>
    <n v="1426294201"/>
    <n v="1423705801"/>
    <b v="0"/>
    <x v="81"/>
    <b v="0"/>
    <s v="theater/plays"/>
    <n v="33"/>
    <n v="26"/>
    <x v="1"/>
    <x v="6"/>
    <x v="2885"/>
    <d v="2015-03-14T00:50:01"/>
  </r>
  <r>
    <x v="2886"/>
    <x v="2885"/>
    <x v="2884"/>
    <n v="200"/>
    <n v="10"/>
    <x v="2"/>
    <s v="US"/>
    <s v="USD"/>
    <n v="1442635140"/>
    <n v="1442243484"/>
    <b v="0"/>
    <x v="29"/>
    <b v="0"/>
    <s v="theater/plays"/>
    <n v="5"/>
    <n v="10"/>
    <x v="1"/>
    <x v="6"/>
    <x v="2886"/>
    <d v="2015-09-19T03:59:00"/>
  </r>
  <r>
    <x v="2887"/>
    <x v="2886"/>
    <x v="2885"/>
    <n v="3000"/>
    <n v="5"/>
    <x v="2"/>
    <s v="US"/>
    <s v="USD"/>
    <n v="1420971324"/>
    <n v="1418379324"/>
    <b v="0"/>
    <x v="29"/>
    <b v="0"/>
    <s v="theater/plays"/>
    <n v="1"/>
    <n v="5"/>
    <x v="1"/>
    <x v="6"/>
    <x v="2887"/>
    <d v="2015-01-11T10:15:24"/>
  </r>
  <r>
    <x v="2888"/>
    <x v="2887"/>
    <x v="2886"/>
    <n v="30000"/>
    <n v="0"/>
    <x v="2"/>
    <s v="US"/>
    <s v="USD"/>
    <n v="1413608340"/>
    <n v="1412945440"/>
    <b v="0"/>
    <x v="78"/>
    <b v="0"/>
    <s v="theater/plays"/>
    <n v="0"/>
    <e v="#DIV/0!"/>
    <x v="1"/>
    <x v="6"/>
    <x v="2888"/>
    <d v="2014-10-18T04:59:00"/>
  </r>
  <r>
    <x v="2889"/>
    <x v="2888"/>
    <x v="2887"/>
    <n v="3000"/>
    <n v="1142"/>
    <x v="2"/>
    <s v="US"/>
    <s v="USD"/>
    <n v="1409344985"/>
    <n v="1406752985"/>
    <b v="0"/>
    <x v="25"/>
    <b v="0"/>
    <s v="theater/plays"/>
    <n v="39"/>
    <n v="81.569999999999993"/>
    <x v="1"/>
    <x v="6"/>
    <x v="2889"/>
    <d v="2014-08-29T20:43:05"/>
  </r>
  <r>
    <x v="2890"/>
    <x v="2889"/>
    <x v="2888"/>
    <n v="2000"/>
    <n v="21"/>
    <x v="2"/>
    <s v="US"/>
    <s v="USD"/>
    <n v="1407553200"/>
    <n v="1405100992"/>
    <b v="0"/>
    <x v="83"/>
    <b v="0"/>
    <s v="theater/plays"/>
    <n v="2"/>
    <n v="7"/>
    <x v="1"/>
    <x v="6"/>
    <x v="2890"/>
    <d v="2014-08-09T03:00:00"/>
  </r>
  <r>
    <x v="2891"/>
    <x v="2890"/>
    <x v="2889"/>
    <n v="10000"/>
    <n v="273"/>
    <x v="2"/>
    <s v="US"/>
    <s v="USD"/>
    <n v="1460751128"/>
    <n v="1455570728"/>
    <b v="0"/>
    <x v="73"/>
    <b v="0"/>
    <s v="theater/plays"/>
    <n v="3"/>
    <n v="27.3"/>
    <x v="1"/>
    <x v="6"/>
    <x v="2891"/>
    <d v="2016-04-15T20:12:08"/>
  </r>
  <r>
    <x v="2892"/>
    <x v="2891"/>
    <x v="2890"/>
    <n v="5500"/>
    <n v="500"/>
    <x v="2"/>
    <s v="US"/>
    <s v="USD"/>
    <n v="1409000400"/>
    <n v="1408381704"/>
    <b v="0"/>
    <x v="57"/>
    <b v="0"/>
    <s v="theater/plays"/>
    <n v="10"/>
    <n v="29.41"/>
    <x v="1"/>
    <x v="6"/>
    <x v="2892"/>
    <d v="2014-08-25T21:00:00"/>
  </r>
  <r>
    <x v="2893"/>
    <x v="2892"/>
    <x v="2891"/>
    <n v="5000"/>
    <n v="25"/>
    <x v="2"/>
    <s v="US"/>
    <s v="USD"/>
    <n v="1420768800"/>
    <n v="1415644395"/>
    <b v="0"/>
    <x v="84"/>
    <b v="0"/>
    <s v="theater/plays"/>
    <n v="1"/>
    <n v="12.5"/>
    <x v="1"/>
    <x v="6"/>
    <x v="2893"/>
    <d v="2015-01-09T02:00:00"/>
  </r>
  <r>
    <x v="2894"/>
    <x v="2893"/>
    <x v="2892"/>
    <n v="50000"/>
    <n v="0"/>
    <x v="2"/>
    <s v="US"/>
    <s v="USD"/>
    <n v="1428100815"/>
    <n v="1422920415"/>
    <b v="0"/>
    <x v="78"/>
    <b v="0"/>
    <s v="theater/plays"/>
    <n v="0"/>
    <e v="#DIV/0!"/>
    <x v="1"/>
    <x v="6"/>
    <x v="2894"/>
    <d v="2015-04-03T22:40:15"/>
  </r>
  <r>
    <x v="2895"/>
    <x v="2894"/>
    <x v="2893"/>
    <n v="500"/>
    <n v="23"/>
    <x v="2"/>
    <s v="US"/>
    <s v="USD"/>
    <n v="1403470800"/>
    <n v="1403356792"/>
    <b v="0"/>
    <x v="80"/>
    <b v="0"/>
    <s v="theater/plays"/>
    <n v="5"/>
    <n v="5.75"/>
    <x v="1"/>
    <x v="6"/>
    <x v="2895"/>
    <d v="2014-06-22T21:00:00"/>
  </r>
  <r>
    <x v="2896"/>
    <x v="2895"/>
    <x v="2894"/>
    <n v="3000"/>
    <n v="625"/>
    <x v="2"/>
    <s v="US"/>
    <s v="USD"/>
    <n v="1481522400"/>
    <n v="1480283321"/>
    <b v="0"/>
    <x v="8"/>
    <b v="0"/>
    <s v="theater/plays"/>
    <n v="21"/>
    <n v="52.08"/>
    <x v="1"/>
    <x v="6"/>
    <x v="2896"/>
    <d v="2016-12-12T06:00:00"/>
  </r>
  <r>
    <x v="2897"/>
    <x v="2896"/>
    <x v="2895"/>
    <n v="12000"/>
    <n v="550"/>
    <x v="2"/>
    <s v="US"/>
    <s v="USD"/>
    <n v="1444577345"/>
    <n v="1441985458"/>
    <b v="0"/>
    <x v="83"/>
    <b v="0"/>
    <s v="theater/plays"/>
    <n v="5"/>
    <n v="183.33"/>
    <x v="1"/>
    <x v="6"/>
    <x v="2897"/>
    <d v="2015-10-11T15:29:05"/>
  </r>
  <r>
    <x v="2898"/>
    <x v="2897"/>
    <x v="2896"/>
    <n v="7500"/>
    <n v="316"/>
    <x v="2"/>
    <s v="US"/>
    <s v="USD"/>
    <n v="1446307053"/>
    <n v="1443715053"/>
    <b v="0"/>
    <x v="8"/>
    <b v="0"/>
    <s v="theater/plays"/>
    <n v="5"/>
    <n v="26.33"/>
    <x v="1"/>
    <x v="6"/>
    <x v="2898"/>
    <d v="2015-10-31T15:57:33"/>
  </r>
  <r>
    <x v="2899"/>
    <x v="2898"/>
    <x v="2897"/>
    <n v="10000"/>
    <n v="0"/>
    <x v="2"/>
    <s v="US"/>
    <s v="USD"/>
    <n v="1469325158"/>
    <n v="1464141158"/>
    <b v="0"/>
    <x v="78"/>
    <b v="0"/>
    <s v="theater/plays"/>
    <n v="0"/>
    <e v="#DIV/0!"/>
    <x v="1"/>
    <x v="6"/>
    <x v="2899"/>
    <d v="2016-07-24T01:52:38"/>
  </r>
  <r>
    <x v="2900"/>
    <x v="2899"/>
    <x v="2898"/>
    <n v="5500"/>
    <n v="3405"/>
    <x v="2"/>
    <s v="US"/>
    <s v="USD"/>
    <n v="1407562632"/>
    <n v="1404970632"/>
    <b v="0"/>
    <x v="63"/>
    <b v="0"/>
    <s v="theater/plays"/>
    <n v="62"/>
    <n v="486.43"/>
    <x v="1"/>
    <x v="6"/>
    <x v="2900"/>
    <d v="2014-08-09T05:37:12"/>
  </r>
  <r>
    <x v="2901"/>
    <x v="2900"/>
    <x v="2899"/>
    <n v="750"/>
    <n v="6"/>
    <x v="2"/>
    <s v="US"/>
    <s v="USD"/>
    <n v="1423345339"/>
    <n v="1418161339"/>
    <b v="0"/>
    <x v="84"/>
    <b v="0"/>
    <s v="theater/plays"/>
    <n v="1"/>
    <n v="3"/>
    <x v="1"/>
    <x v="6"/>
    <x v="2901"/>
    <d v="2015-02-07T21:42:19"/>
  </r>
  <r>
    <x v="2902"/>
    <x v="2901"/>
    <x v="2900"/>
    <n v="150000"/>
    <n v="25"/>
    <x v="2"/>
    <s v="US"/>
    <s v="USD"/>
    <n v="1440412396"/>
    <n v="1437820396"/>
    <b v="0"/>
    <x v="29"/>
    <b v="0"/>
    <s v="theater/plays"/>
    <n v="1"/>
    <n v="25"/>
    <x v="1"/>
    <x v="6"/>
    <x v="2902"/>
    <d v="2015-08-24T10:33:16"/>
  </r>
  <r>
    <x v="2903"/>
    <x v="2902"/>
    <x v="2901"/>
    <n v="5000"/>
    <n v="39"/>
    <x v="2"/>
    <s v="US"/>
    <s v="USD"/>
    <n v="1441771218"/>
    <n v="1436587218"/>
    <b v="0"/>
    <x v="80"/>
    <b v="0"/>
    <s v="theater/plays"/>
    <n v="1"/>
    <n v="9.75"/>
    <x v="1"/>
    <x v="6"/>
    <x v="2903"/>
    <d v="2015-09-09T04:00:18"/>
  </r>
  <r>
    <x v="2904"/>
    <x v="2903"/>
    <x v="2902"/>
    <n v="1500"/>
    <n v="75"/>
    <x v="2"/>
    <s v="GB"/>
    <s v="GBP"/>
    <n v="1415534400"/>
    <n v="1414538031"/>
    <b v="0"/>
    <x v="80"/>
    <b v="0"/>
    <s v="theater/plays"/>
    <n v="5"/>
    <n v="18.75"/>
    <x v="1"/>
    <x v="6"/>
    <x v="2904"/>
    <d v="2014-11-09T12:00:00"/>
  </r>
  <r>
    <x v="2905"/>
    <x v="2904"/>
    <x v="2903"/>
    <n v="3500"/>
    <n v="622"/>
    <x v="2"/>
    <s v="US"/>
    <s v="USD"/>
    <n v="1473211313"/>
    <n v="1472001713"/>
    <b v="0"/>
    <x v="57"/>
    <b v="0"/>
    <s v="theater/plays"/>
    <n v="18"/>
    <n v="36.590000000000003"/>
    <x v="1"/>
    <x v="6"/>
    <x v="2905"/>
    <d v="2016-09-07T01:21:53"/>
  </r>
  <r>
    <x v="2906"/>
    <x v="2905"/>
    <x v="2904"/>
    <n v="6000"/>
    <n v="565"/>
    <x v="2"/>
    <s v="US"/>
    <s v="USD"/>
    <n v="1438390800"/>
    <n v="1436888066"/>
    <b v="0"/>
    <x v="63"/>
    <b v="0"/>
    <s v="theater/plays"/>
    <n v="10"/>
    <n v="80.709999999999994"/>
    <x v="1"/>
    <x v="6"/>
    <x v="2906"/>
    <d v="2015-08-01T01:00:00"/>
  </r>
  <r>
    <x v="2907"/>
    <x v="2906"/>
    <x v="2905"/>
    <n v="2500"/>
    <n v="2"/>
    <x v="2"/>
    <s v="US"/>
    <s v="USD"/>
    <n v="1463259837"/>
    <n v="1458075837"/>
    <b v="0"/>
    <x v="84"/>
    <b v="0"/>
    <s v="theater/plays"/>
    <n v="1"/>
    <n v="1"/>
    <x v="1"/>
    <x v="6"/>
    <x v="2907"/>
    <d v="2016-05-14T21:03:57"/>
  </r>
  <r>
    <x v="2908"/>
    <x v="2907"/>
    <x v="2906"/>
    <n v="9600"/>
    <n v="264"/>
    <x v="2"/>
    <s v="US"/>
    <s v="USD"/>
    <n v="1465407219"/>
    <n v="1462815219"/>
    <b v="0"/>
    <x v="81"/>
    <b v="0"/>
    <s v="theater/plays"/>
    <n v="3"/>
    <n v="52.8"/>
    <x v="1"/>
    <x v="6"/>
    <x v="2908"/>
    <d v="2016-06-08T17:33:39"/>
  </r>
  <r>
    <x v="2909"/>
    <x v="2908"/>
    <x v="2907"/>
    <n v="180000"/>
    <n v="20"/>
    <x v="2"/>
    <s v="US"/>
    <s v="USD"/>
    <n v="1416944760"/>
    <n v="1413527001"/>
    <b v="0"/>
    <x v="29"/>
    <b v="0"/>
    <s v="theater/plays"/>
    <n v="1"/>
    <n v="20"/>
    <x v="1"/>
    <x v="6"/>
    <x v="2909"/>
    <d v="2014-11-25T19:46:00"/>
  </r>
  <r>
    <x v="2910"/>
    <x v="2909"/>
    <x v="2908"/>
    <n v="30000"/>
    <n v="1"/>
    <x v="2"/>
    <s v="GB"/>
    <s v="GBP"/>
    <n v="1434139887"/>
    <n v="1428955887"/>
    <b v="0"/>
    <x v="29"/>
    <b v="0"/>
    <s v="theater/plays"/>
    <n v="1"/>
    <n v="1"/>
    <x v="1"/>
    <x v="6"/>
    <x v="2910"/>
    <d v="2015-06-12T20:11:27"/>
  </r>
  <r>
    <x v="2911"/>
    <x v="2910"/>
    <x v="2909"/>
    <n v="1800"/>
    <n v="657"/>
    <x v="2"/>
    <s v="US"/>
    <s v="USD"/>
    <n v="1435429626"/>
    <n v="1431973626"/>
    <b v="0"/>
    <x v="25"/>
    <b v="0"/>
    <s v="theater/plays"/>
    <n v="37"/>
    <n v="46.93"/>
    <x v="1"/>
    <x v="6"/>
    <x v="2911"/>
    <d v="2015-06-27T18:27:06"/>
  </r>
  <r>
    <x v="2912"/>
    <x v="2911"/>
    <x v="2910"/>
    <n v="14440"/>
    <n v="2030"/>
    <x v="2"/>
    <s v="US"/>
    <s v="USD"/>
    <n v="1452827374"/>
    <n v="1450235374"/>
    <b v="0"/>
    <x v="55"/>
    <b v="0"/>
    <s v="theater/plays"/>
    <n v="15"/>
    <n v="78.08"/>
    <x v="1"/>
    <x v="6"/>
    <x v="2912"/>
    <d v="2016-01-15T03:09:34"/>
  </r>
  <r>
    <x v="2913"/>
    <x v="2912"/>
    <x v="2911"/>
    <n v="10000"/>
    <n v="2"/>
    <x v="2"/>
    <s v="US"/>
    <s v="USD"/>
    <n v="1410041339"/>
    <n v="1404857339"/>
    <b v="0"/>
    <x v="84"/>
    <b v="0"/>
    <s v="theater/plays"/>
    <n v="1"/>
    <n v="1"/>
    <x v="1"/>
    <x v="6"/>
    <x v="2913"/>
    <d v="2014-09-06T22:08:59"/>
  </r>
  <r>
    <x v="2914"/>
    <x v="2913"/>
    <x v="2912"/>
    <n v="25000"/>
    <n v="1"/>
    <x v="2"/>
    <s v="GB"/>
    <s v="GBP"/>
    <n v="1426365994"/>
    <n v="1421185594"/>
    <b v="0"/>
    <x v="29"/>
    <b v="0"/>
    <s v="theater/plays"/>
    <n v="1"/>
    <n v="1"/>
    <x v="1"/>
    <x v="6"/>
    <x v="2914"/>
    <d v="2015-03-14T20:46:34"/>
  </r>
  <r>
    <x v="2915"/>
    <x v="2914"/>
    <x v="2913"/>
    <n v="1000"/>
    <n v="611"/>
    <x v="2"/>
    <s v="GB"/>
    <s v="GBP"/>
    <n v="1458117190"/>
    <n v="1455528790"/>
    <b v="0"/>
    <x v="83"/>
    <b v="0"/>
    <s v="theater/plays"/>
    <n v="62"/>
    <n v="203.67"/>
    <x v="1"/>
    <x v="6"/>
    <x v="2915"/>
    <d v="2016-03-16T08:33:10"/>
  </r>
  <r>
    <x v="2916"/>
    <x v="2915"/>
    <x v="2914"/>
    <n v="1850"/>
    <n v="145"/>
    <x v="2"/>
    <s v="GB"/>
    <s v="GBP"/>
    <n v="1400498789"/>
    <n v="1398511589"/>
    <b v="0"/>
    <x v="63"/>
    <b v="0"/>
    <s v="theater/plays"/>
    <n v="8"/>
    <n v="20.71"/>
    <x v="1"/>
    <x v="6"/>
    <x v="2916"/>
    <d v="2014-05-19T11:26:29"/>
  </r>
  <r>
    <x v="2917"/>
    <x v="2916"/>
    <x v="2915"/>
    <n v="2000"/>
    <n v="437"/>
    <x v="2"/>
    <s v="US"/>
    <s v="USD"/>
    <n v="1442381847"/>
    <n v="1440826647"/>
    <b v="0"/>
    <x v="82"/>
    <b v="0"/>
    <s v="theater/plays"/>
    <n v="22"/>
    <n v="48.56"/>
    <x v="1"/>
    <x v="6"/>
    <x v="2917"/>
    <d v="2015-09-16T05:37:27"/>
  </r>
  <r>
    <x v="2918"/>
    <x v="2917"/>
    <x v="2916"/>
    <n v="5000"/>
    <n v="1362"/>
    <x v="2"/>
    <s v="US"/>
    <s v="USD"/>
    <n v="1446131207"/>
    <n v="1443712007"/>
    <b v="0"/>
    <x v="9"/>
    <b v="0"/>
    <s v="theater/plays"/>
    <n v="28"/>
    <n v="68.099999999999994"/>
    <x v="1"/>
    <x v="6"/>
    <x v="2918"/>
    <d v="2015-10-29T15:06:47"/>
  </r>
  <r>
    <x v="2919"/>
    <x v="2918"/>
    <x v="2917"/>
    <n v="600"/>
    <n v="51"/>
    <x v="2"/>
    <s v="US"/>
    <s v="USD"/>
    <n v="1407250329"/>
    <n v="1404658329"/>
    <b v="0"/>
    <x v="79"/>
    <b v="0"/>
    <s v="theater/plays"/>
    <n v="9"/>
    <n v="8.5"/>
    <x v="1"/>
    <x v="6"/>
    <x v="2919"/>
    <d v="2014-08-05T14:52:09"/>
  </r>
  <r>
    <x v="2920"/>
    <x v="2919"/>
    <x v="2918"/>
    <n v="2500"/>
    <n v="671"/>
    <x v="2"/>
    <s v="CA"/>
    <s v="CAD"/>
    <n v="1427306470"/>
    <n v="1424718070"/>
    <b v="0"/>
    <x v="62"/>
    <b v="0"/>
    <s v="theater/plays"/>
    <n v="27"/>
    <n v="51.62"/>
    <x v="1"/>
    <x v="6"/>
    <x v="2920"/>
    <d v="2015-03-25T18:01:10"/>
  </r>
  <r>
    <x v="2921"/>
    <x v="2920"/>
    <x v="2919"/>
    <n v="100"/>
    <n v="129"/>
    <x v="0"/>
    <s v="US"/>
    <s v="USD"/>
    <n v="1411679804"/>
    <n v="1409087804"/>
    <b v="0"/>
    <x v="83"/>
    <b v="1"/>
    <s v="theater/musical"/>
    <n v="129"/>
    <n v="43"/>
    <x v="1"/>
    <x v="40"/>
    <x v="2921"/>
    <d v="2014-09-25T21:16:44"/>
  </r>
  <r>
    <x v="2922"/>
    <x v="2921"/>
    <x v="2920"/>
    <n v="500"/>
    <n v="500"/>
    <x v="0"/>
    <s v="GB"/>
    <s v="GBP"/>
    <n v="1431982727"/>
    <n v="1428094727"/>
    <b v="0"/>
    <x v="79"/>
    <b v="1"/>
    <s v="theater/musical"/>
    <n v="100"/>
    <n v="83.33"/>
    <x v="1"/>
    <x v="40"/>
    <x v="2922"/>
    <d v="2015-05-18T20:58:47"/>
  </r>
  <r>
    <x v="2923"/>
    <x v="2922"/>
    <x v="2921"/>
    <n v="300"/>
    <n v="300"/>
    <x v="0"/>
    <s v="US"/>
    <s v="USD"/>
    <n v="1422068400"/>
    <n v="1420774779"/>
    <b v="0"/>
    <x v="73"/>
    <b v="1"/>
    <s v="theater/musical"/>
    <n v="100"/>
    <n v="30"/>
    <x v="1"/>
    <x v="40"/>
    <x v="2923"/>
    <d v="2015-01-24T03:00:00"/>
  </r>
  <r>
    <x v="2924"/>
    <x v="2923"/>
    <x v="2922"/>
    <n v="25000"/>
    <n v="25800"/>
    <x v="0"/>
    <s v="US"/>
    <s v="USD"/>
    <n v="1431143940"/>
    <n v="1428585710"/>
    <b v="0"/>
    <x v="206"/>
    <b v="1"/>
    <s v="theater/musical"/>
    <n v="104"/>
    <n v="175.51"/>
    <x v="1"/>
    <x v="40"/>
    <x v="2924"/>
    <d v="2015-05-09T03:59:00"/>
  </r>
  <r>
    <x v="2925"/>
    <x v="2924"/>
    <x v="2923"/>
    <n v="45000"/>
    <n v="46100.69"/>
    <x v="0"/>
    <s v="US"/>
    <s v="USD"/>
    <n v="1410444068"/>
    <n v="1407852068"/>
    <b v="0"/>
    <x v="473"/>
    <b v="1"/>
    <s v="theater/musical"/>
    <n v="103"/>
    <n v="231.66"/>
    <x v="1"/>
    <x v="40"/>
    <x v="2925"/>
    <d v="2014-09-11T14:01:08"/>
  </r>
  <r>
    <x v="2926"/>
    <x v="2925"/>
    <x v="2924"/>
    <n v="3000"/>
    <n v="3750"/>
    <x v="0"/>
    <s v="US"/>
    <s v="USD"/>
    <n v="1424715779"/>
    <n v="1423506179"/>
    <b v="0"/>
    <x v="133"/>
    <b v="1"/>
    <s v="theater/musical"/>
    <n v="125"/>
    <n v="75"/>
    <x v="1"/>
    <x v="40"/>
    <x v="2926"/>
    <d v="2015-02-23T18:22:59"/>
  </r>
  <r>
    <x v="2927"/>
    <x v="2926"/>
    <x v="2925"/>
    <n v="1800"/>
    <n v="2355"/>
    <x v="0"/>
    <s v="US"/>
    <s v="USD"/>
    <n v="1405400400"/>
    <n v="1402934629"/>
    <b v="0"/>
    <x v="64"/>
    <b v="1"/>
    <s v="theater/musical"/>
    <n v="131"/>
    <n v="112.14"/>
    <x v="1"/>
    <x v="40"/>
    <x v="2927"/>
    <d v="2014-07-15T05:00:00"/>
  </r>
  <r>
    <x v="2928"/>
    <x v="2927"/>
    <x v="2926"/>
    <n v="1000"/>
    <n v="1000"/>
    <x v="0"/>
    <s v="US"/>
    <s v="USD"/>
    <n v="1457135846"/>
    <n v="1454543846"/>
    <b v="0"/>
    <x v="54"/>
    <b v="1"/>
    <s v="theater/musical"/>
    <n v="100"/>
    <n v="41.67"/>
    <x v="1"/>
    <x v="40"/>
    <x v="2928"/>
    <d v="2016-03-04T23:57:26"/>
  </r>
  <r>
    <x v="2929"/>
    <x v="2928"/>
    <x v="2927"/>
    <n v="8000"/>
    <n v="8165.55"/>
    <x v="0"/>
    <s v="US"/>
    <s v="USD"/>
    <n v="1401024758"/>
    <n v="1398432758"/>
    <b v="0"/>
    <x v="58"/>
    <b v="1"/>
    <s v="theater/musical"/>
    <n v="103"/>
    <n v="255.17"/>
    <x v="1"/>
    <x v="40"/>
    <x v="2929"/>
    <d v="2014-05-25T13:32:38"/>
  </r>
  <r>
    <x v="2930"/>
    <x v="2929"/>
    <x v="2928"/>
    <n v="10000"/>
    <n v="10092"/>
    <x v="0"/>
    <s v="GB"/>
    <s v="GBP"/>
    <n v="1431007264"/>
    <n v="1428415264"/>
    <b v="0"/>
    <x v="95"/>
    <b v="1"/>
    <s v="theater/musical"/>
    <n v="101"/>
    <n v="162.77000000000001"/>
    <x v="1"/>
    <x v="40"/>
    <x v="2930"/>
    <d v="2015-05-07T14:01:04"/>
  </r>
  <r>
    <x v="2931"/>
    <x v="2930"/>
    <x v="2929"/>
    <n v="750"/>
    <n v="795"/>
    <x v="0"/>
    <s v="CA"/>
    <s v="CAD"/>
    <n v="1410761280"/>
    <n v="1408604363"/>
    <b v="0"/>
    <x v="82"/>
    <b v="1"/>
    <s v="theater/musical"/>
    <n v="106"/>
    <n v="88.33"/>
    <x v="1"/>
    <x v="40"/>
    <x v="2931"/>
    <d v="2014-09-15T06:08:00"/>
  </r>
  <r>
    <x v="2932"/>
    <x v="2931"/>
    <x v="2930"/>
    <n v="3100"/>
    <n v="3258"/>
    <x v="0"/>
    <s v="AU"/>
    <s v="AUD"/>
    <n v="1424516400"/>
    <n v="1421812637"/>
    <b v="0"/>
    <x v="44"/>
    <b v="1"/>
    <s v="theater/musical"/>
    <n v="106"/>
    <n v="85.74"/>
    <x v="1"/>
    <x v="40"/>
    <x v="2932"/>
    <d v="2015-02-21T11:00:00"/>
  </r>
  <r>
    <x v="2933"/>
    <x v="2932"/>
    <x v="2931"/>
    <n v="2500"/>
    <n v="2569"/>
    <x v="0"/>
    <s v="US"/>
    <s v="USD"/>
    <n v="1465081053"/>
    <n v="1462489053"/>
    <b v="0"/>
    <x v="241"/>
    <b v="1"/>
    <s v="theater/musical"/>
    <n v="103"/>
    <n v="47.57"/>
    <x v="1"/>
    <x v="40"/>
    <x v="2933"/>
    <d v="2016-06-04T22:57:33"/>
  </r>
  <r>
    <x v="2934"/>
    <x v="2933"/>
    <x v="2932"/>
    <n v="2500"/>
    <n v="2700"/>
    <x v="0"/>
    <s v="CA"/>
    <s v="CAD"/>
    <n v="1402845364"/>
    <n v="1400253364"/>
    <b v="0"/>
    <x v="77"/>
    <b v="1"/>
    <s v="theater/musical"/>
    <n v="108"/>
    <n v="72.97"/>
    <x v="1"/>
    <x v="40"/>
    <x v="2934"/>
    <d v="2014-06-15T15:16:04"/>
  </r>
  <r>
    <x v="2935"/>
    <x v="2934"/>
    <x v="2933"/>
    <n v="3500"/>
    <n v="3531"/>
    <x v="0"/>
    <s v="US"/>
    <s v="USD"/>
    <n v="1472490000"/>
    <n v="1467468008"/>
    <b v="0"/>
    <x v="70"/>
    <b v="1"/>
    <s v="theater/musical"/>
    <n v="101"/>
    <n v="90.54"/>
    <x v="1"/>
    <x v="40"/>
    <x v="2935"/>
    <d v="2016-08-29T17:00:00"/>
  </r>
  <r>
    <x v="2936"/>
    <x v="2935"/>
    <x v="2934"/>
    <n v="1000"/>
    <n v="1280"/>
    <x v="0"/>
    <s v="US"/>
    <s v="USD"/>
    <n v="1413176340"/>
    <n v="1412091423"/>
    <b v="0"/>
    <x v="69"/>
    <b v="1"/>
    <s v="theater/musical"/>
    <n v="128"/>
    <n v="37.65"/>
    <x v="1"/>
    <x v="40"/>
    <x v="2936"/>
    <d v="2014-10-13T04:59:00"/>
  </r>
  <r>
    <x v="2937"/>
    <x v="2936"/>
    <x v="2935"/>
    <n v="1500"/>
    <n v="2000"/>
    <x v="0"/>
    <s v="GB"/>
    <s v="GBP"/>
    <n v="1405249113"/>
    <n v="1402657113"/>
    <b v="0"/>
    <x v="165"/>
    <b v="1"/>
    <s v="theater/musical"/>
    <n v="134"/>
    <n v="36.36"/>
    <x v="1"/>
    <x v="40"/>
    <x v="2937"/>
    <d v="2014-07-13T10:58:33"/>
  </r>
  <r>
    <x v="2938"/>
    <x v="2937"/>
    <x v="2936"/>
    <n v="4000"/>
    <n v="4055"/>
    <x v="0"/>
    <s v="US"/>
    <s v="USD"/>
    <n v="1422636814"/>
    <n v="1420044814"/>
    <b v="0"/>
    <x v="58"/>
    <b v="1"/>
    <s v="theater/musical"/>
    <n v="102"/>
    <n v="126.72"/>
    <x v="1"/>
    <x v="40"/>
    <x v="2938"/>
    <d v="2015-01-30T16:53:34"/>
  </r>
  <r>
    <x v="2939"/>
    <x v="2938"/>
    <x v="2937"/>
    <n v="8000"/>
    <n v="8230"/>
    <x v="0"/>
    <s v="US"/>
    <s v="USD"/>
    <n v="1409187600"/>
    <n v="1406316312"/>
    <b v="0"/>
    <x v="20"/>
    <b v="1"/>
    <s v="theater/musical"/>
    <n v="103"/>
    <n v="329.2"/>
    <x v="1"/>
    <x v="40"/>
    <x v="2939"/>
    <d v="2014-08-28T01:00:00"/>
  </r>
  <r>
    <x v="2940"/>
    <x v="2939"/>
    <x v="2938"/>
    <n v="2500"/>
    <n v="2681"/>
    <x v="0"/>
    <s v="US"/>
    <s v="USD"/>
    <n v="1421606018"/>
    <n v="1418150018"/>
    <b v="0"/>
    <x v="51"/>
    <b v="1"/>
    <s v="theater/musical"/>
    <n v="108"/>
    <n v="81.239999999999995"/>
    <x v="1"/>
    <x v="40"/>
    <x v="2940"/>
    <d v="2015-01-18T18:33:38"/>
  </r>
  <r>
    <x v="2941"/>
    <x v="2940"/>
    <x v="2939"/>
    <n v="25000"/>
    <n v="1"/>
    <x v="2"/>
    <s v="US"/>
    <s v="USD"/>
    <n v="1425250955"/>
    <n v="1422658955"/>
    <b v="0"/>
    <x v="29"/>
    <b v="0"/>
    <s v="theater/spaces"/>
    <n v="1"/>
    <n v="1"/>
    <x v="1"/>
    <x v="38"/>
    <x v="2941"/>
    <d v="2015-03-01T23:02:35"/>
  </r>
  <r>
    <x v="2942"/>
    <x v="2941"/>
    <x v="2940"/>
    <n v="200000"/>
    <n v="40850"/>
    <x v="2"/>
    <s v="CA"/>
    <s v="CAD"/>
    <n v="1450297080"/>
    <n v="1448565459"/>
    <b v="0"/>
    <x v="91"/>
    <b v="0"/>
    <s v="theater/spaces"/>
    <n v="21"/>
    <n v="202.23"/>
    <x v="1"/>
    <x v="38"/>
    <x v="2942"/>
    <d v="2015-12-16T20:18:00"/>
  </r>
  <r>
    <x v="2943"/>
    <x v="2942"/>
    <x v="2941"/>
    <n v="3000"/>
    <n v="0"/>
    <x v="2"/>
    <s v="US"/>
    <s v="USD"/>
    <n v="1428894380"/>
    <n v="1426302380"/>
    <b v="0"/>
    <x v="78"/>
    <b v="0"/>
    <s v="theater/spaces"/>
    <n v="0"/>
    <e v="#DIV/0!"/>
    <x v="1"/>
    <x v="38"/>
    <x v="2943"/>
    <d v="2015-04-13T03:06:20"/>
  </r>
  <r>
    <x v="2944"/>
    <x v="2943"/>
    <x v="2942"/>
    <n v="10000"/>
    <n v="100"/>
    <x v="2"/>
    <s v="US"/>
    <s v="USD"/>
    <n v="1433714198"/>
    <n v="1431122198"/>
    <b v="0"/>
    <x v="29"/>
    <b v="0"/>
    <s v="theater/spaces"/>
    <n v="1"/>
    <n v="100"/>
    <x v="1"/>
    <x v="38"/>
    <x v="2944"/>
    <d v="2015-06-07T21:56:38"/>
  </r>
  <r>
    <x v="2945"/>
    <x v="2944"/>
    <x v="2943"/>
    <n v="50000"/>
    <n v="0"/>
    <x v="2"/>
    <s v="US"/>
    <s v="USD"/>
    <n v="1432437660"/>
    <n v="1429845660"/>
    <b v="0"/>
    <x v="78"/>
    <b v="0"/>
    <s v="theater/spaces"/>
    <n v="0"/>
    <e v="#DIV/0!"/>
    <x v="1"/>
    <x v="38"/>
    <x v="2945"/>
    <d v="2015-05-24T03:21:00"/>
  </r>
  <r>
    <x v="2946"/>
    <x v="2945"/>
    <x v="2944"/>
    <n v="2000"/>
    <n v="2"/>
    <x v="2"/>
    <s v="GB"/>
    <s v="GBP"/>
    <n v="1471265092"/>
    <n v="1468673092"/>
    <b v="0"/>
    <x v="84"/>
    <b v="0"/>
    <s v="theater/spaces"/>
    <n v="1"/>
    <n v="1"/>
    <x v="1"/>
    <x v="38"/>
    <x v="2946"/>
    <d v="2016-08-15T12:44:52"/>
  </r>
  <r>
    <x v="2947"/>
    <x v="2946"/>
    <x v="2945"/>
    <n v="25000"/>
    <n v="1072"/>
    <x v="2"/>
    <s v="US"/>
    <s v="USD"/>
    <n v="1480007460"/>
    <n v="1475760567"/>
    <b v="0"/>
    <x v="62"/>
    <b v="0"/>
    <s v="theater/spaces"/>
    <n v="5"/>
    <n v="82.46"/>
    <x v="1"/>
    <x v="38"/>
    <x v="2947"/>
    <d v="2016-11-24T17:11:00"/>
  </r>
  <r>
    <x v="2948"/>
    <x v="2947"/>
    <x v="2946"/>
    <n v="500000"/>
    <n v="24"/>
    <x v="2"/>
    <s v="US"/>
    <s v="USD"/>
    <n v="1433259293"/>
    <n v="1428075293"/>
    <b v="0"/>
    <x v="82"/>
    <b v="0"/>
    <s v="theater/spaces"/>
    <n v="1"/>
    <n v="2.67"/>
    <x v="1"/>
    <x v="38"/>
    <x v="2948"/>
    <d v="2015-06-02T15:34:53"/>
  </r>
  <r>
    <x v="2949"/>
    <x v="2948"/>
    <x v="2947"/>
    <n v="1000"/>
    <n v="25"/>
    <x v="2"/>
    <s v="US"/>
    <s v="USD"/>
    <n v="1447965917"/>
    <n v="1445370317"/>
    <b v="0"/>
    <x v="84"/>
    <b v="0"/>
    <s v="theater/spaces"/>
    <n v="3"/>
    <n v="12.5"/>
    <x v="1"/>
    <x v="38"/>
    <x v="2949"/>
    <d v="2015-11-19T20:45:17"/>
  </r>
  <r>
    <x v="2950"/>
    <x v="2949"/>
    <x v="2948"/>
    <n v="5000000"/>
    <n v="0"/>
    <x v="2"/>
    <s v="US"/>
    <s v="USD"/>
    <n v="1453538752"/>
    <n v="1450946752"/>
    <b v="0"/>
    <x v="78"/>
    <b v="0"/>
    <s v="theater/spaces"/>
    <n v="0"/>
    <e v="#DIV/0!"/>
    <x v="1"/>
    <x v="38"/>
    <x v="2950"/>
    <d v="2016-01-23T08:45:52"/>
  </r>
  <r>
    <x v="2951"/>
    <x v="2950"/>
    <x v="2949"/>
    <n v="50000"/>
    <n v="1096"/>
    <x v="1"/>
    <s v="US"/>
    <s v="USD"/>
    <n v="1412536573"/>
    <n v="1408648573"/>
    <b v="0"/>
    <x v="6"/>
    <b v="0"/>
    <s v="theater/spaces"/>
    <n v="3"/>
    <n v="18.899999999999999"/>
    <x v="1"/>
    <x v="38"/>
    <x v="2951"/>
    <d v="2014-10-05T19:16:13"/>
  </r>
  <r>
    <x v="2952"/>
    <x v="2951"/>
    <x v="2950"/>
    <n v="20000"/>
    <n v="1605"/>
    <x v="1"/>
    <s v="US"/>
    <s v="USD"/>
    <n v="1476676800"/>
    <n v="1473957239"/>
    <b v="0"/>
    <x v="22"/>
    <b v="0"/>
    <s v="theater/spaces"/>
    <n v="9"/>
    <n v="200.63"/>
    <x v="1"/>
    <x v="38"/>
    <x v="2952"/>
    <d v="2016-10-17T04:00:00"/>
  </r>
  <r>
    <x v="2953"/>
    <x v="2952"/>
    <x v="2951"/>
    <n v="400000"/>
    <n v="605"/>
    <x v="1"/>
    <s v="US"/>
    <s v="USD"/>
    <n v="1444330821"/>
    <n v="1441738821"/>
    <b v="0"/>
    <x v="83"/>
    <b v="0"/>
    <s v="theater/spaces"/>
    <n v="1"/>
    <n v="201.67"/>
    <x v="1"/>
    <x v="38"/>
    <x v="2953"/>
    <d v="2015-10-08T19:00:21"/>
  </r>
  <r>
    <x v="2954"/>
    <x v="2953"/>
    <x v="2952"/>
    <n v="15000"/>
    <n v="0"/>
    <x v="1"/>
    <s v="US"/>
    <s v="USD"/>
    <n v="1489669203"/>
    <n v="1487944803"/>
    <b v="0"/>
    <x v="78"/>
    <b v="0"/>
    <s v="theater/spaces"/>
    <n v="0"/>
    <e v="#DIV/0!"/>
    <x v="1"/>
    <x v="38"/>
    <x v="2954"/>
    <d v="2017-03-16T13:00:03"/>
  </r>
  <r>
    <x v="2955"/>
    <x v="2954"/>
    <x v="2953"/>
    <n v="1200"/>
    <n v="715"/>
    <x v="1"/>
    <s v="US"/>
    <s v="USD"/>
    <n v="1434476849"/>
    <n v="1431884849"/>
    <b v="0"/>
    <x v="202"/>
    <b v="0"/>
    <s v="theater/spaces"/>
    <n v="60"/>
    <n v="65"/>
    <x v="1"/>
    <x v="38"/>
    <x v="2955"/>
    <d v="2015-06-16T17:47:29"/>
  </r>
  <r>
    <x v="2956"/>
    <x v="2955"/>
    <x v="2954"/>
    <n v="7900"/>
    <n v="1322"/>
    <x v="1"/>
    <s v="US"/>
    <s v="USD"/>
    <n v="1462402850"/>
    <n v="1459810850"/>
    <b v="0"/>
    <x v="9"/>
    <b v="0"/>
    <s v="theater/spaces"/>
    <n v="17"/>
    <n v="66.099999999999994"/>
    <x v="1"/>
    <x v="38"/>
    <x v="2956"/>
    <d v="2016-05-04T23:00:50"/>
  </r>
  <r>
    <x v="2957"/>
    <x v="2956"/>
    <x v="2955"/>
    <n v="15000"/>
    <n v="280"/>
    <x v="1"/>
    <s v="US"/>
    <s v="USD"/>
    <n v="1427498172"/>
    <n v="1422317772"/>
    <b v="0"/>
    <x v="83"/>
    <b v="0"/>
    <s v="theater/spaces"/>
    <n v="2"/>
    <n v="93.33"/>
    <x v="1"/>
    <x v="38"/>
    <x v="2957"/>
    <d v="2015-03-27T23:16:12"/>
  </r>
  <r>
    <x v="2958"/>
    <x v="2957"/>
    <x v="2956"/>
    <n v="80000"/>
    <n v="0"/>
    <x v="1"/>
    <s v="US"/>
    <s v="USD"/>
    <n v="1462729317"/>
    <n v="1457548917"/>
    <b v="0"/>
    <x v="78"/>
    <b v="0"/>
    <s v="theater/spaces"/>
    <n v="0"/>
    <e v="#DIV/0!"/>
    <x v="1"/>
    <x v="38"/>
    <x v="2958"/>
    <d v="2016-05-08T17:41:57"/>
  </r>
  <r>
    <x v="2959"/>
    <x v="2958"/>
    <x v="2957"/>
    <n v="10000"/>
    <n v="0"/>
    <x v="1"/>
    <s v="GB"/>
    <s v="GBP"/>
    <n v="1465258325"/>
    <n v="1462666325"/>
    <b v="0"/>
    <x v="78"/>
    <b v="0"/>
    <s v="theater/spaces"/>
    <n v="0"/>
    <e v="#DIV/0!"/>
    <x v="1"/>
    <x v="38"/>
    <x v="2959"/>
    <d v="2016-06-07T00:12:05"/>
  </r>
  <r>
    <x v="2960"/>
    <x v="2959"/>
    <x v="2958"/>
    <n v="30000000"/>
    <n v="0"/>
    <x v="1"/>
    <s v="US"/>
    <s v="USD"/>
    <n v="1410459023"/>
    <n v="1407867023"/>
    <b v="0"/>
    <x v="78"/>
    <b v="0"/>
    <s v="theater/spaces"/>
    <n v="0"/>
    <e v="#DIV/0!"/>
    <x v="1"/>
    <x v="38"/>
    <x v="2960"/>
    <d v="2014-09-11T18:10:23"/>
  </r>
  <r>
    <x v="2961"/>
    <x v="2960"/>
    <x v="2959"/>
    <n v="5000"/>
    <n v="5481"/>
    <x v="0"/>
    <s v="US"/>
    <s v="USD"/>
    <n v="1427342400"/>
    <n v="1424927159"/>
    <b v="0"/>
    <x v="52"/>
    <b v="1"/>
    <s v="theater/plays"/>
    <n v="110"/>
    <n v="50.75"/>
    <x v="1"/>
    <x v="6"/>
    <x v="2961"/>
    <d v="2015-03-26T04:00:00"/>
  </r>
  <r>
    <x v="2962"/>
    <x v="2961"/>
    <x v="2960"/>
    <n v="1000"/>
    <n v="1218"/>
    <x v="0"/>
    <s v="US"/>
    <s v="USD"/>
    <n v="1425193140"/>
    <n v="1422769906"/>
    <b v="0"/>
    <x v="9"/>
    <b v="1"/>
    <s v="theater/plays"/>
    <n v="122"/>
    <n v="60.9"/>
    <x v="1"/>
    <x v="6"/>
    <x v="2962"/>
    <d v="2015-03-01T06:59:00"/>
  </r>
  <r>
    <x v="2963"/>
    <x v="2962"/>
    <x v="2961"/>
    <n v="10000"/>
    <n v="10685"/>
    <x v="0"/>
    <s v="US"/>
    <s v="USD"/>
    <n v="1435835824"/>
    <n v="1433243824"/>
    <b v="0"/>
    <x v="15"/>
    <b v="1"/>
    <s v="theater/plays"/>
    <n v="107"/>
    <n v="109.03"/>
    <x v="1"/>
    <x v="6"/>
    <x v="2963"/>
    <d v="2015-07-02T11:17:04"/>
  </r>
  <r>
    <x v="2964"/>
    <x v="2963"/>
    <x v="2962"/>
    <n v="5000"/>
    <n v="5035.6899999999996"/>
    <x v="0"/>
    <s v="US"/>
    <s v="USD"/>
    <n v="1407360720"/>
    <n v="1404769819"/>
    <b v="0"/>
    <x v="193"/>
    <b v="1"/>
    <s v="theater/plays"/>
    <n v="101"/>
    <n v="25.69"/>
    <x v="1"/>
    <x v="6"/>
    <x v="2964"/>
    <d v="2014-08-06T21:32:00"/>
  </r>
  <r>
    <x v="2965"/>
    <x v="2964"/>
    <x v="2963"/>
    <n v="1500"/>
    <n v="1635"/>
    <x v="0"/>
    <s v="US"/>
    <s v="USD"/>
    <n v="1436290233"/>
    <n v="1433698233"/>
    <b v="0"/>
    <x v="70"/>
    <b v="1"/>
    <s v="theater/plays"/>
    <n v="109"/>
    <n v="41.92"/>
    <x v="1"/>
    <x v="6"/>
    <x v="2965"/>
    <d v="2015-07-07T17:30:33"/>
  </r>
  <r>
    <x v="2966"/>
    <x v="2965"/>
    <x v="2964"/>
    <n v="10000"/>
    <n v="11363"/>
    <x v="0"/>
    <s v="US"/>
    <s v="USD"/>
    <n v="1442425412"/>
    <n v="1439833412"/>
    <b v="0"/>
    <x v="130"/>
    <b v="1"/>
    <s v="theater/plays"/>
    <n v="114"/>
    <n v="88.77"/>
    <x v="1"/>
    <x v="6"/>
    <x v="2966"/>
    <d v="2015-09-16T17:43:32"/>
  </r>
  <r>
    <x v="2967"/>
    <x v="2966"/>
    <x v="2965"/>
    <n v="5000"/>
    <n v="5696"/>
    <x v="0"/>
    <s v="US"/>
    <s v="USD"/>
    <n v="1425872692"/>
    <n v="1423284292"/>
    <b v="0"/>
    <x v="26"/>
    <b v="1"/>
    <s v="theater/plays"/>
    <n v="114"/>
    <n v="80.23"/>
    <x v="1"/>
    <x v="6"/>
    <x v="2967"/>
    <d v="2015-03-09T03:44:52"/>
  </r>
  <r>
    <x v="2968"/>
    <x v="2967"/>
    <x v="2966"/>
    <n v="3500"/>
    <n v="3710"/>
    <x v="0"/>
    <s v="US"/>
    <s v="USD"/>
    <n v="1471406340"/>
    <n v="1470227660"/>
    <b v="0"/>
    <x v="5"/>
    <b v="1"/>
    <s v="theater/plays"/>
    <n v="106"/>
    <n v="78.94"/>
    <x v="1"/>
    <x v="6"/>
    <x v="2968"/>
    <d v="2016-08-17T03:59:00"/>
  </r>
  <r>
    <x v="2969"/>
    <x v="2968"/>
    <x v="2967"/>
    <n v="1000"/>
    <n v="1625"/>
    <x v="0"/>
    <s v="CA"/>
    <s v="CAD"/>
    <n v="1430693460"/>
    <n v="1428087153"/>
    <b v="0"/>
    <x v="57"/>
    <b v="1"/>
    <s v="theater/plays"/>
    <n v="163"/>
    <n v="95.59"/>
    <x v="1"/>
    <x v="6"/>
    <x v="2969"/>
    <d v="2015-05-03T22:51:00"/>
  </r>
  <r>
    <x v="2970"/>
    <x v="2969"/>
    <x v="2968"/>
    <n v="6000"/>
    <n v="6360"/>
    <x v="0"/>
    <s v="US"/>
    <s v="USD"/>
    <n v="1405699451"/>
    <n v="1403107451"/>
    <b v="0"/>
    <x v="110"/>
    <b v="1"/>
    <s v="theater/plays"/>
    <n v="106"/>
    <n v="69.89"/>
    <x v="1"/>
    <x v="6"/>
    <x v="2970"/>
    <d v="2014-07-18T16:04:11"/>
  </r>
  <r>
    <x v="2971"/>
    <x v="2970"/>
    <x v="2969"/>
    <n v="3200"/>
    <n v="3205"/>
    <x v="0"/>
    <s v="US"/>
    <s v="USD"/>
    <n v="1409500078"/>
    <n v="1406908078"/>
    <b v="0"/>
    <x v="68"/>
    <b v="1"/>
    <s v="theater/plays"/>
    <n v="101"/>
    <n v="74.53"/>
    <x v="1"/>
    <x v="6"/>
    <x v="2971"/>
    <d v="2014-08-31T15:47:58"/>
  </r>
  <r>
    <x v="2972"/>
    <x v="2971"/>
    <x v="2970"/>
    <n v="2000"/>
    <n v="2107"/>
    <x v="0"/>
    <s v="US"/>
    <s v="USD"/>
    <n v="1480899600"/>
    <n v="1479609520"/>
    <b v="0"/>
    <x v="57"/>
    <b v="1"/>
    <s v="theater/plays"/>
    <n v="106"/>
    <n v="123.94"/>
    <x v="1"/>
    <x v="6"/>
    <x v="2972"/>
    <d v="2016-12-05T01:00:00"/>
  </r>
  <r>
    <x v="2973"/>
    <x v="2972"/>
    <x v="2971"/>
    <n v="5000"/>
    <n v="8740"/>
    <x v="0"/>
    <s v="US"/>
    <s v="USD"/>
    <n v="1451620800"/>
    <n v="1449171508"/>
    <b v="0"/>
    <x v="51"/>
    <b v="1"/>
    <s v="theater/plays"/>
    <n v="175"/>
    <n v="264.85000000000002"/>
    <x v="1"/>
    <x v="6"/>
    <x v="2973"/>
    <d v="2016-01-01T04:00:00"/>
  </r>
  <r>
    <x v="2974"/>
    <x v="2973"/>
    <x v="2972"/>
    <n v="5000"/>
    <n v="5100"/>
    <x v="0"/>
    <s v="US"/>
    <s v="USD"/>
    <n v="1411695300"/>
    <n v="1409275671"/>
    <b v="0"/>
    <x v="45"/>
    <b v="1"/>
    <s v="theater/plays"/>
    <n v="102"/>
    <n v="58.62"/>
    <x v="1"/>
    <x v="6"/>
    <x v="2974"/>
    <d v="2014-09-26T01:35:00"/>
  </r>
  <r>
    <x v="2975"/>
    <x v="2974"/>
    <x v="2973"/>
    <n v="8000"/>
    <n v="8010"/>
    <x v="0"/>
    <s v="US"/>
    <s v="USD"/>
    <n v="1417057200"/>
    <n v="1414599886"/>
    <b v="0"/>
    <x v="116"/>
    <b v="1"/>
    <s v="theater/plays"/>
    <n v="101"/>
    <n v="70.88"/>
    <x v="1"/>
    <x v="6"/>
    <x v="2975"/>
    <d v="2014-11-27T03:00:00"/>
  </r>
  <r>
    <x v="2976"/>
    <x v="2975"/>
    <x v="2974"/>
    <n v="70"/>
    <n v="120"/>
    <x v="0"/>
    <s v="GB"/>
    <s v="GBP"/>
    <n v="1457870400"/>
    <n v="1456421530"/>
    <b v="0"/>
    <x v="25"/>
    <b v="1"/>
    <s v="theater/plays"/>
    <n v="172"/>
    <n v="8.57"/>
    <x v="1"/>
    <x v="6"/>
    <x v="2976"/>
    <d v="2016-03-13T12:00:00"/>
  </r>
  <r>
    <x v="2977"/>
    <x v="2976"/>
    <x v="2975"/>
    <n v="3000"/>
    <n v="3407"/>
    <x v="0"/>
    <s v="US"/>
    <s v="USD"/>
    <n v="1427076840"/>
    <n v="1421960934"/>
    <b v="0"/>
    <x v="209"/>
    <b v="1"/>
    <s v="theater/plays"/>
    <n v="114"/>
    <n v="113.57"/>
    <x v="1"/>
    <x v="6"/>
    <x v="2977"/>
    <d v="2015-03-23T02:14:00"/>
  </r>
  <r>
    <x v="2978"/>
    <x v="2977"/>
    <x v="2976"/>
    <n v="750"/>
    <n v="971"/>
    <x v="0"/>
    <s v="US"/>
    <s v="USD"/>
    <n v="1413784740"/>
    <n v="1412954547"/>
    <b v="0"/>
    <x v="38"/>
    <b v="1"/>
    <s v="theater/plays"/>
    <n v="130"/>
    <n v="60.69"/>
    <x v="1"/>
    <x v="6"/>
    <x v="2978"/>
    <d v="2014-10-20T05:59:00"/>
  </r>
  <r>
    <x v="2979"/>
    <x v="2978"/>
    <x v="2977"/>
    <n v="5000"/>
    <n v="5070"/>
    <x v="0"/>
    <s v="US"/>
    <s v="USD"/>
    <n v="1420524000"/>
    <n v="1419104823"/>
    <b v="0"/>
    <x v="67"/>
    <b v="1"/>
    <s v="theater/plays"/>
    <n v="102"/>
    <n v="110.22"/>
    <x v="1"/>
    <x v="6"/>
    <x v="2979"/>
    <d v="2015-01-06T06:00:00"/>
  </r>
  <r>
    <x v="2980"/>
    <x v="2979"/>
    <x v="2978"/>
    <n v="3000"/>
    <n v="3275"/>
    <x v="0"/>
    <s v="US"/>
    <s v="USD"/>
    <n v="1440381600"/>
    <n v="1438639130"/>
    <b v="0"/>
    <x v="54"/>
    <b v="1"/>
    <s v="theater/plays"/>
    <n v="110"/>
    <n v="136.46"/>
    <x v="1"/>
    <x v="6"/>
    <x v="2980"/>
    <d v="2015-08-24T02:00:00"/>
  </r>
  <r>
    <x v="2981"/>
    <x v="2980"/>
    <x v="2979"/>
    <n v="4000"/>
    <n v="5157"/>
    <x v="0"/>
    <s v="IE"/>
    <s v="EUR"/>
    <n v="1443014756"/>
    <n v="1439126756"/>
    <b v="1"/>
    <x v="174"/>
    <b v="1"/>
    <s v="theater/spaces"/>
    <n v="129"/>
    <n v="53.16"/>
    <x v="1"/>
    <x v="38"/>
    <x v="2981"/>
    <d v="2015-09-23T13:25:56"/>
  </r>
  <r>
    <x v="2982"/>
    <x v="2981"/>
    <x v="2980"/>
    <n v="5000"/>
    <n v="5103"/>
    <x v="0"/>
    <s v="GB"/>
    <s v="GBP"/>
    <n v="1455208143"/>
    <n v="1452616143"/>
    <b v="1"/>
    <x v="211"/>
    <b v="1"/>
    <s v="theater/spaces"/>
    <n v="103"/>
    <n v="86.49"/>
    <x v="1"/>
    <x v="38"/>
    <x v="2982"/>
    <d v="2016-02-11T16:29:03"/>
  </r>
  <r>
    <x v="2983"/>
    <x v="2982"/>
    <x v="2981"/>
    <n v="116000"/>
    <n v="169985.91"/>
    <x v="0"/>
    <s v="US"/>
    <s v="USD"/>
    <n v="1415722236"/>
    <n v="1410534636"/>
    <b v="1"/>
    <x v="486"/>
    <b v="1"/>
    <s v="theater/spaces"/>
    <n v="147"/>
    <n v="155.24"/>
    <x v="1"/>
    <x v="38"/>
    <x v="2983"/>
    <d v="2014-11-11T16:10:36"/>
  </r>
  <r>
    <x v="2984"/>
    <x v="2983"/>
    <x v="2982"/>
    <n v="25000"/>
    <n v="25088"/>
    <x v="0"/>
    <s v="US"/>
    <s v="USD"/>
    <n v="1472020881"/>
    <n v="1469428881"/>
    <b v="1"/>
    <x v="423"/>
    <b v="1"/>
    <s v="theater/spaces"/>
    <n v="101"/>
    <n v="115.08"/>
    <x v="1"/>
    <x v="38"/>
    <x v="2984"/>
    <d v="2016-08-24T06:41:21"/>
  </r>
  <r>
    <x v="2985"/>
    <x v="2984"/>
    <x v="2983"/>
    <n v="10000"/>
    <n v="12165"/>
    <x v="0"/>
    <s v="NZ"/>
    <s v="NZD"/>
    <n v="1477886400"/>
    <n v="1476228128"/>
    <b v="0"/>
    <x v="112"/>
    <b v="1"/>
    <s v="theater/spaces"/>
    <n v="122"/>
    <n v="109.59"/>
    <x v="1"/>
    <x v="38"/>
    <x v="2985"/>
    <d v="2016-10-31T04:00:00"/>
  </r>
  <r>
    <x v="2986"/>
    <x v="2985"/>
    <x v="2984"/>
    <n v="2400"/>
    <n v="2532"/>
    <x v="0"/>
    <s v="GB"/>
    <s v="GBP"/>
    <n v="1462100406"/>
    <n v="1456920006"/>
    <b v="0"/>
    <x v="66"/>
    <b v="1"/>
    <s v="theater/spaces"/>
    <n v="106"/>
    <n v="45.21"/>
    <x v="1"/>
    <x v="38"/>
    <x v="2986"/>
    <d v="2016-05-01T11:00:06"/>
  </r>
  <r>
    <x v="2987"/>
    <x v="2986"/>
    <x v="2985"/>
    <n v="25000"/>
    <n v="27600.2"/>
    <x v="0"/>
    <s v="US"/>
    <s v="USD"/>
    <n v="1476316800"/>
    <n v="1473837751"/>
    <b v="0"/>
    <x v="236"/>
    <b v="1"/>
    <s v="theater/spaces"/>
    <n v="111"/>
    <n v="104.15"/>
    <x v="1"/>
    <x v="38"/>
    <x v="2987"/>
    <d v="2016-10-13T00:00:00"/>
  </r>
  <r>
    <x v="2988"/>
    <x v="2987"/>
    <x v="2986"/>
    <n v="1000"/>
    <n v="1000"/>
    <x v="0"/>
    <s v="GB"/>
    <s v="GBP"/>
    <n v="1466412081"/>
    <n v="1463820081"/>
    <b v="0"/>
    <x v="33"/>
    <b v="1"/>
    <s v="theater/spaces"/>
    <n v="100"/>
    <n v="35.71"/>
    <x v="1"/>
    <x v="38"/>
    <x v="2988"/>
    <d v="2016-06-20T08:41:21"/>
  </r>
  <r>
    <x v="2989"/>
    <x v="2988"/>
    <x v="2987"/>
    <n v="20000"/>
    <n v="35307"/>
    <x v="0"/>
    <s v="US"/>
    <s v="USD"/>
    <n v="1450673940"/>
    <n v="1448756962"/>
    <b v="0"/>
    <x v="487"/>
    <b v="1"/>
    <s v="theater/spaces"/>
    <n v="177"/>
    <n v="97"/>
    <x v="1"/>
    <x v="38"/>
    <x v="2989"/>
    <d v="2015-12-21T04:59:00"/>
  </r>
  <r>
    <x v="2990"/>
    <x v="2989"/>
    <x v="2988"/>
    <n v="10000"/>
    <n v="10000"/>
    <x v="0"/>
    <s v="US"/>
    <s v="USD"/>
    <n v="1452174420"/>
    <n v="1449150420"/>
    <b v="0"/>
    <x v="74"/>
    <b v="1"/>
    <s v="theater/spaces"/>
    <n v="100"/>
    <n v="370.37"/>
    <x v="1"/>
    <x v="38"/>
    <x v="2990"/>
    <d v="2016-01-07T13:47:00"/>
  </r>
  <r>
    <x v="2991"/>
    <x v="2990"/>
    <x v="2989"/>
    <n v="8500"/>
    <n v="8780"/>
    <x v="0"/>
    <s v="US"/>
    <s v="USD"/>
    <n v="1485547530"/>
    <n v="1483646730"/>
    <b v="0"/>
    <x v="251"/>
    <b v="1"/>
    <s v="theater/spaces"/>
    <n v="104"/>
    <n v="94.41"/>
    <x v="1"/>
    <x v="38"/>
    <x v="2991"/>
    <d v="2017-01-27T20:05:30"/>
  </r>
  <r>
    <x v="2992"/>
    <x v="2991"/>
    <x v="2990"/>
    <n v="3000"/>
    <n v="3135"/>
    <x v="0"/>
    <s v="US"/>
    <s v="USD"/>
    <n v="1476037510"/>
    <n v="1473445510"/>
    <b v="0"/>
    <x v="31"/>
    <b v="1"/>
    <s v="theater/spaces"/>
    <n v="105"/>
    <n v="48.98"/>
    <x v="1"/>
    <x v="38"/>
    <x v="2992"/>
    <d v="2016-10-09T18:25:10"/>
  </r>
  <r>
    <x v="2993"/>
    <x v="2992"/>
    <x v="2991"/>
    <n v="1000"/>
    <n v="1003"/>
    <x v="0"/>
    <s v="US"/>
    <s v="USD"/>
    <n v="1455998867"/>
    <n v="1453406867"/>
    <b v="0"/>
    <x v="19"/>
    <b v="1"/>
    <s v="theater/spaces"/>
    <n v="101"/>
    <n v="45.59"/>
    <x v="1"/>
    <x v="38"/>
    <x v="2993"/>
    <d v="2016-02-20T20:07:47"/>
  </r>
  <r>
    <x v="2994"/>
    <x v="2993"/>
    <x v="2992"/>
    <n v="300"/>
    <n v="1373.24"/>
    <x v="0"/>
    <s v="GB"/>
    <s v="GBP"/>
    <n v="1412335772"/>
    <n v="1409743772"/>
    <b v="0"/>
    <x v="211"/>
    <b v="1"/>
    <s v="theater/spaces"/>
    <n v="458"/>
    <n v="23.28"/>
    <x v="1"/>
    <x v="38"/>
    <x v="2994"/>
    <d v="2014-10-03T11:29:32"/>
  </r>
  <r>
    <x v="2995"/>
    <x v="2994"/>
    <x v="2993"/>
    <n v="15000"/>
    <n v="15744"/>
    <x v="0"/>
    <s v="US"/>
    <s v="USD"/>
    <n v="1484841471"/>
    <n v="1482249471"/>
    <b v="0"/>
    <x v="437"/>
    <b v="1"/>
    <s v="theater/spaces"/>
    <n v="105"/>
    <n v="63.23"/>
    <x v="1"/>
    <x v="38"/>
    <x v="2995"/>
    <d v="2017-01-19T15:57:51"/>
  </r>
  <r>
    <x v="2996"/>
    <x v="2995"/>
    <x v="2994"/>
    <n v="35000"/>
    <n v="60180"/>
    <x v="0"/>
    <s v="US"/>
    <s v="USD"/>
    <n v="1432677240"/>
    <n v="1427493240"/>
    <b v="0"/>
    <x v="413"/>
    <b v="1"/>
    <s v="theater/spaces"/>
    <n v="172"/>
    <n v="153.52000000000001"/>
    <x v="1"/>
    <x v="38"/>
    <x v="2996"/>
    <d v="2015-05-26T21:54:00"/>
  </r>
  <r>
    <x v="2997"/>
    <x v="2996"/>
    <x v="2995"/>
    <n v="10000"/>
    <n v="10373"/>
    <x v="0"/>
    <s v="US"/>
    <s v="USD"/>
    <n v="1488171540"/>
    <n v="1486661793"/>
    <b v="0"/>
    <x v="248"/>
    <b v="1"/>
    <s v="theater/spaces"/>
    <n v="104"/>
    <n v="90.2"/>
    <x v="1"/>
    <x v="38"/>
    <x v="2997"/>
    <d v="2017-02-27T04:59:00"/>
  </r>
  <r>
    <x v="2998"/>
    <x v="2997"/>
    <x v="2996"/>
    <n v="50000"/>
    <n v="51514.5"/>
    <x v="0"/>
    <s v="US"/>
    <s v="USD"/>
    <n v="1402892700"/>
    <n v="1400474329"/>
    <b v="0"/>
    <x v="488"/>
    <b v="1"/>
    <s v="theater/spaces"/>
    <n v="104"/>
    <n v="118.97"/>
    <x v="1"/>
    <x v="38"/>
    <x v="2998"/>
    <d v="2014-06-16T04:25:00"/>
  </r>
  <r>
    <x v="2999"/>
    <x v="2998"/>
    <x v="2997"/>
    <n v="1350"/>
    <n v="1605"/>
    <x v="0"/>
    <s v="US"/>
    <s v="USD"/>
    <n v="1488333600"/>
    <n v="1487094360"/>
    <b v="0"/>
    <x v="9"/>
    <b v="1"/>
    <s v="theater/spaces"/>
    <n v="119"/>
    <n v="80.25"/>
    <x v="1"/>
    <x v="38"/>
    <x v="2999"/>
    <d v="2017-03-01T02:00:00"/>
  </r>
  <r>
    <x v="3000"/>
    <x v="2999"/>
    <x v="2998"/>
    <n v="500"/>
    <n v="500"/>
    <x v="0"/>
    <s v="US"/>
    <s v="USD"/>
    <n v="1485885600"/>
    <n v="1484682670"/>
    <b v="0"/>
    <x v="22"/>
    <b v="1"/>
    <s v="theater/spaces"/>
    <n v="100"/>
    <n v="62.5"/>
    <x v="1"/>
    <x v="38"/>
    <x v="3000"/>
    <d v="2017-01-31T18:00:00"/>
  </r>
  <r>
    <x v="3001"/>
    <x v="3000"/>
    <x v="2999"/>
    <n v="7214"/>
    <n v="22991.01"/>
    <x v="0"/>
    <s v="US"/>
    <s v="USD"/>
    <n v="1468445382"/>
    <n v="1465853382"/>
    <b v="0"/>
    <x v="489"/>
    <b v="1"/>
    <s v="theater/spaces"/>
    <n v="319"/>
    <n v="131.38"/>
    <x v="1"/>
    <x v="38"/>
    <x v="3001"/>
    <d v="2016-07-13T21:29:42"/>
  </r>
  <r>
    <x v="3002"/>
    <x v="3001"/>
    <x v="3000"/>
    <n v="7000"/>
    <n v="7595.43"/>
    <x v="0"/>
    <s v="US"/>
    <s v="USD"/>
    <n v="1356552252"/>
    <n v="1353960252"/>
    <b v="0"/>
    <x v="201"/>
    <b v="1"/>
    <s v="theater/spaces"/>
    <n v="109"/>
    <n v="73.03"/>
    <x v="1"/>
    <x v="38"/>
    <x v="3002"/>
    <d v="2012-12-26T20:04:12"/>
  </r>
  <r>
    <x v="3003"/>
    <x v="3002"/>
    <x v="3001"/>
    <n v="3000"/>
    <n v="3035"/>
    <x v="0"/>
    <s v="US"/>
    <s v="USD"/>
    <n v="1456811940"/>
    <n v="1454098976"/>
    <b v="0"/>
    <x v="57"/>
    <b v="1"/>
    <s v="theater/spaces"/>
    <n v="102"/>
    <n v="178.53"/>
    <x v="1"/>
    <x v="38"/>
    <x v="3003"/>
    <d v="2016-03-01T05:59:00"/>
  </r>
  <r>
    <x v="3004"/>
    <x v="3003"/>
    <x v="3002"/>
    <n v="40000"/>
    <n v="45126"/>
    <x v="0"/>
    <s v="US"/>
    <s v="USD"/>
    <n v="1416089324"/>
    <n v="1413493724"/>
    <b v="0"/>
    <x v="490"/>
    <b v="1"/>
    <s v="theater/spaces"/>
    <n v="113"/>
    <n v="162.91"/>
    <x v="1"/>
    <x v="38"/>
    <x v="3004"/>
    <d v="2014-11-15T22:08:44"/>
  </r>
  <r>
    <x v="3005"/>
    <x v="3004"/>
    <x v="3003"/>
    <n v="10600"/>
    <n v="12772.6"/>
    <x v="0"/>
    <s v="US"/>
    <s v="USD"/>
    <n v="1412611905"/>
    <n v="1410019905"/>
    <b v="0"/>
    <x v="115"/>
    <b v="1"/>
    <s v="theater/spaces"/>
    <n v="121"/>
    <n v="108.24"/>
    <x v="1"/>
    <x v="38"/>
    <x v="3005"/>
    <d v="2014-10-06T16:11:45"/>
  </r>
  <r>
    <x v="3006"/>
    <x v="3005"/>
    <x v="3004"/>
    <n v="8000"/>
    <n v="8620"/>
    <x v="0"/>
    <s v="CA"/>
    <s v="CAD"/>
    <n v="1418580591"/>
    <n v="1415988591"/>
    <b v="0"/>
    <x v="174"/>
    <b v="1"/>
    <s v="theater/spaces"/>
    <n v="108"/>
    <n v="88.87"/>
    <x v="1"/>
    <x v="38"/>
    <x v="3006"/>
    <d v="2014-12-14T18:09:51"/>
  </r>
  <r>
    <x v="3007"/>
    <x v="3006"/>
    <x v="3005"/>
    <n v="600"/>
    <n v="1080"/>
    <x v="0"/>
    <s v="US"/>
    <s v="USD"/>
    <n v="1429938683"/>
    <n v="1428124283"/>
    <b v="0"/>
    <x v="9"/>
    <b v="1"/>
    <s v="theater/spaces"/>
    <n v="180"/>
    <n v="54"/>
    <x v="1"/>
    <x v="38"/>
    <x v="3007"/>
    <d v="2015-04-25T05:11:23"/>
  </r>
  <r>
    <x v="3008"/>
    <x v="3007"/>
    <x v="3006"/>
    <n v="3000"/>
    <n v="3035"/>
    <x v="0"/>
    <s v="US"/>
    <s v="USD"/>
    <n v="1453352719"/>
    <n v="1450760719"/>
    <b v="0"/>
    <x v="55"/>
    <b v="1"/>
    <s v="theater/spaces"/>
    <n v="102"/>
    <n v="116.73"/>
    <x v="1"/>
    <x v="38"/>
    <x v="3008"/>
    <d v="2016-01-21T05:05:19"/>
  </r>
  <r>
    <x v="3009"/>
    <x v="3008"/>
    <x v="3007"/>
    <n v="25000"/>
    <n v="29939"/>
    <x v="0"/>
    <s v="US"/>
    <s v="USD"/>
    <n v="1417012840"/>
    <n v="1414417240"/>
    <b v="0"/>
    <x v="130"/>
    <b v="1"/>
    <s v="theater/spaces"/>
    <n v="120"/>
    <n v="233.9"/>
    <x v="1"/>
    <x v="38"/>
    <x v="3009"/>
    <d v="2014-11-26T14:40:40"/>
  </r>
  <r>
    <x v="3010"/>
    <x v="3009"/>
    <x v="3008"/>
    <n v="1500"/>
    <n v="2370"/>
    <x v="0"/>
    <s v="US"/>
    <s v="USD"/>
    <n v="1424548719"/>
    <n v="1419364719"/>
    <b v="0"/>
    <x v="41"/>
    <b v="1"/>
    <s v="theater/spaces"/>
    <n v="158"/>
    <n v="158"/>
    <x v="1"/>
    <x v="38"/>
    <x v="3010"/>
    <d v="2015-02-21T19:58:39"/>
  </r>
  <r>
    <x v="3011"/>
    <x v="3010"/>
    <x v="3009"/>
    <n v="300"/>
    <n v="371"/>
    <x v="0"/>
    <s v="ES"/>
    <s v="EUR"/>
    <n v="1450911540"/>
    <n v="1448536516"/>
    <b v="0"/>
    <x v="20"/>
    <b v="1"/>
    <s v="theater/spaces"/>
    <n v="124"/>
    <n v="14.84"/>
    <x v="1"/>
    <x v="38"/>
    <x v="3011"/>
    <d v="2015-12-23T22:59:00"/>
  </r>
  <r>
    <x v="3012"/>
    <x v="3011"/>
    <x v="3010"/>
    <n v="4000"/>
    <n v="4685"/>
    <x v="0"/>
    <s v="US"/>
    <s v="USD"/>
    <n v="1423587130"/>
    <n v="1421772730"/>
    <b v="0"/>
    <x v="165"/>
    <b v="1"/>
    <s v="theater/spaces"/>
    <n v="118"/>
    <n v="85.18"/>
    <x v="1"/>
    <x v="38"/>
    <x v="3012"/>
    <d v="2015-02-10T16:52:10"/>
  </r>
  <r>
    <x v="3013"/>
    <x v="3012"/>
    <x v="3011"/>
    <n v="10000"/>
    <n v="15696"/>
    <x v="0"/>
    <s v="US"/>
    <s v="USD"/>
    <n v="1434917049"/>
    <n v="1432325049"/>
    <b v="0"/>
    <x v="329"/>
    <b v="1"/>
    <s v="theater/spaces"/>
    <n v="157"/>
    <n v="146.69"/>
    <x v="1"/>
    <x v="38"/>
    <x v="3013"/>
    <d v="2015-06-21T20:04:09"/>
  </r>
  <r>
    <x v="3014"/>
    <x v="3013"/>
    <x v="3012"/>
    <n v="25000"/>
    <n v="28276"/>
    <x v="0"/>
    <s v="US"/>
    <s v="USD"/>
    <n v="1415163600"/>
    <n v="1412737080"/>
    <b v="0"/>
    <x v="491"/>
    <b v="1"/>
    <s v="theater/spaces"/>
    <n v="114"/>
    <n v="50.76"/>
    <x v="1"/>
    <x v="38"/>
    <x v="3014"/>
    <d v="2014-11-05T05:00:00"/>
  </r>
  <r>
    <x v="3015"/>
    <x v="3014"/>
    <x v="3013"/>
    <n v="3400"/>
    <n v="3508"/>
    <x v="0"/>
    <s v="US"/>
    <s v="USD"/>
    <n v="1402459200"/>
    <n v="1401125238"/>
    <b v="0"/>
    <x v="244"/>
    <b v="1"/>
    <s v="theater/spaces"/>
    <n v="104"/>
    <n v="87.7"/>
    <x v="1"/>
    <x v="38"/>
    <x v="3015"/>
    <d v="2014-06-11T04:00:00"/>
  </r>
  <r>
    <x v="3016"/>
    <x v="3015"/>
    <x v="3014"/>
    <n v="8500"/>
    <n v="8722"/>
    <x v="0"/>
    <s v="US"/>
    <s v="USD"/>
    <n v="1405688952"/>
    <n v="1400504952"/>
    <b v="0"/>
    <x v="17"/>
    <b v="1"/>
    <s v="theater/spaces"/>
    <n v="103"/>
    <n v="242.28"/>
    <x v="1"/>
    <x v="38"/>
    <x v="3016"/>
    <d v="2014-07-18T13:09:12"/>
  </r>
  <r>
    <x v="3017"/>
    <x v="3016"/>
    <x v="3015"/>
    <n v="22000"/>
    <n v="23285"/>
    <x v="0"/>
    <s v="US"/>
    <s v="USD"/>
    <n v="1408566243"/>
    <n v="1405974243"/>
    <b v="0"/>
    <x v="180"/>
    <b v="1"/>
    <s v="theater/spaces"/>
    <n v="106"/>
    <n v="146.44999999999999"/>
    <x v="1"/>
    <x v="38"/>
    <x v="3017"/>
    <d v="2014-08-20T20:24:03"/>
  </r>
  <r>
    <x v="3018"/>
    <x v="3017"/>
    <x v="3016"/>
    <n v="4200"/>
    <n v="4230"/>
    <x v="0"/>
    <s v="FR"/>
    <s v="EUR"/>
    <n v="1437429600"/>
    <n v="1433747376"/>
    <b v="0"/>
    <x v="14"/>
    <b v="1"/>
    <s v="theater/spaces"/>
    <n v="101"/>
    <n v="103.17"/>
    <x v="1"/>
    <x v="38"/>
    <x v="3018"/>
    <d v="2015-07-20T22:00:00"/>
  </r>
  <r>
    <x v="3019"/>
    <x v="3018"/>
    <x v="3017"/>
    <n v="15000"/>
    <n v="18185"/>
    <x v="0"/>
    <s v="US"/>
    <s v="USD"/>
    <n v="1401159600"/>
    <n v="1398801620"/>
    <b v="0"/>
    <x v="334"/>
    <b v="1"/>
    <s v="theater/spaces"/>
    <n v="122"/>
    <n v="80.459999999999994"/>
    <x v="1"/>
    <x v="38"/>
    <x v="3019"/>
    <d v="2014-05-27T03:00:00"/>
  </r>
  <r>
    <x v="3020"/>
    <x v="3019"/>
    <x v="3018"/>
    <n v="7000"/>
    <n v="7040"/>
    <x v="0"/>
    <s v="US"/>
    <s v="USD"/>
    <n v="1439583533"/>
    <n v="1434399533"/>
    <b v="0"/>
    <x v="209"/>
    <b v="1"/>
    <s v="theater/spaces"/>
    <n v="101"/>
    <n v="234.67"/>
    <x v="1"/>
    <x v="38"/>
    <x v="3020"/>
    <d v="2015-08-14T20:18:53"/>
  </r>
  <r>
    <x v="3021"/>
    <x v="3020"/>
    <x v="3019"/>
    <n v="4500"/>
    <n v="5221"/>
    <x v="0"/>
    <s v="US"/>
    <s v="USD"/>
    <n v="1479794340"/>
    <n v="1476715869"/>
    <b v="0"/>
    <x v="273"/>
    <b v="1"/>
    <s v="theater/spaces"/>
    <n v="117"/>
    <n v="50.69"/>
    <x v="1"/>
    <x v="38"/>
    <x v="3021"/>
    <d v="2016-11-22T05:59:00"/>
  </r>
  <r>
    <x v="3022"/>
    <x v="3021"/>
    <x v="3020"/>
    <n v="10000"/>
    <n v="10088"/>
    <x v="0"/>
    <s v="US"/>
    <s v="USD"/>
    <n v="1472338409"/>
    <n v="1468450409"/>
    <b v="0"/>
    <x v="95"/>
    <b v="1"/>
    <s v="theater/spaces"/>
    <n v="101"/>
    <n v="162.71"/>
    <x v="1"/>
    <x v="38"/>
    <x v="3022"/>
    <d v="2016-08-27T22:53:29"/>
  </r>
  <r>
    <x v="3023"/>
    <x v="3022"/>
    <x v="3021"/>
    <n v="700"/>
    <n v="721"/>
    <x v="0"/>
    <s v="GB"/>
    <s v="GBP"/>
    <n v="1434039186"/>
    <n v="1430151186"/>
    <b v="0"/>
    <x v="79"/>
    <b v="1"/>
    <s v="theater/spaces"/>
    <n v="103"/>
    <n v="120.17"/>
    <x v="1"/>
    <x v="38"/>
    <x v="3023"/>
    <d v="2015-06-11T16:13:06"/>
  </r>
  <r>
    <x v="3024"/>
    <x v="3023"/>
    <x v="3022"/>
    <n v="5000"/>
    <n v="12321"/>
    <x v="0"/>
    <s v="US"/>
    <s v="USD"/>
    <n v="1349567475"/>
    <n v="1346975475"/>
    <b v="0"/>
    <x v="0"/>
    <b v="1"/>
    <s v="theater/spaces"/>
    <n v="247"/>
    <n v="67.7"/>
    <x v="1"/>
    <x v="38"/>
    <x v="3024"/>
    <d v="2012-10-06T23:51:15"/>
  </r>
  <r>
    <x v="3025"/>
    <x v="3024"/>
    <x v="3023"/>
    <n v="2500"/>
    <n v="7555"/>
    <x v="0"/>
    <s v="GB"/>
    <s v="GBP"/>
    <n v="1401465600"/>
    <n v="1399032813"/>
    <b v="0"/>
    <x v="108"/>
    <b v="1"/>
    <s v="theater/spaces"/>
    <n v="303"/>
    <n v="52.1"/>
    <x v="1"/>
    <x v="38"/>
    <x v="3025"/>
    <d v="2014-05-30T16:00:00"/>
  </r>
  <r>
    <x v="3026"/>
    <x v="3025"/>
    <x v="3024"/>
    <n v="900"/>
    <n v="1290"/>
    <x v="0"/>
    <s v="GB"/>
    <s v="GBP"/>
    <n v="1488538892"/>
    <n v="1487329292"/>
    <b v="0"/>
    <x v="20"/>
    <b v="1"/>
    <s v="theater/spaces"/>
    <n v="144"/>
    <n v="51.6"/>
    <x v="1"/>
    <x v="38"/>
    <x v="3026"/>
    <d v="2017-03-03T11:01:32"/>
  </r>
  <r>
    <x v="3027"/>
    <x v="3026"/>
    <x v="3025"/>
    <n v="40000"/>
    <n v="52576"/>
    <x v="0"/>
    <s v="US"/>
    <s v="USD"/>
    <n v="1426866851"/>
    <n v="1424278451"/>
    <b v="0"/>
    <x v="492"/>
    <b v="1"/>
    <s v="theater/spaces"/>
    <n v="132"/>
    <n v="164.3"/>
    <x v="1"/>
    <x v="38"/>
    <x v="3027"/>
    <d v="2015-03-20T15:54:11"/>
  </r>
  <r>
    <x v="3028"/>
    <x v="3027"/>
    <x v="3026"/>
    <n v="5000"/>
    <n v="8401"/>
    <x v="0"/>
    <s v="US"/>
    <s v="USD"/>
    <n v="1471242025"/>
    <n v="1468650025"/>
    <b v="0"/>
    <x v="221"/>
    <b v="1"/>
    <s v="theater/spaces"/>
    <n v="169"/>
    <n v="84.86"/>
    <x v="1"/>
    <x v="38"/>
    <x v="3028"/>
    <d v="2016-08-15T06:20:25"/>
  </r>
  <r>
    <x v="3029"/>
    <x v="3028"/>
    <x v="3027"/>
    <n v="30000"/>
    <n v="32903"/>
    <x v="0"/>
    <s v="US"/>
    <s v="USD"/>
    <n v="1416285300"/>
    <n v="1413824447"/>
    <b v="0"/>
    <x v="493"/>
    <b v="1"/>
    <s v="theater/spaces"/>
    <n v="110"/>
    <n v="94.55"/>
    <x v="1"/>
    <x v="38"/>
    <x v="3029"/>
    <d v="2014-11-18T04:35:00"/>
  </r>
  <r>
    <x v="3030"/>
    <x v="3029"/>
    <x v="3028"/>
    <n v="1750"/>
    <n v="1867"/>
    <x v="0"/>
    <s v="US"/>
    <s v="USD"/>
    <n v="1442426171"/>
    <n v="1439834171"/>
    <b v="0"/>
    <x v="14"/>
    <b v="1"/>
    <s v="theater/spaces"/>
    <n v="107"/>
    <n v="45.54"/>
    <x v="1"/>
    <x v="38"/>
    <x v="3030"/>
    <d v="2015-09-16T17:56:11"/>
  </r>
  <r>
    <x v="3031"/>
    <x v="3030"/>
    <x v="3029"/>
    <n v="1500"/>
    <n v="1500"/>
    <x v="0"/>
    <s v="US"/>
    <s v="USD"/>
    <n v="1476479447"/>
    <n v="1471295447"/>
    <b v="0"/>
    <x v="60"/>
    <b v="1"/>
    <s v="theater/spaces"/>
    <n v="100"/>
    <n v="51.72"/>
    <x v="1"/>
    <x v="38"/>
    <x v="3031"/>
    <d v="2016-10-14T21:10:47"/>
  </r>
  <r>
    <x v="3032"/>
    <x v="3031"/>
    <x v="3030"/>
    <n v="1000"/>
    <n v="1272"/>
    <x v="0"/>
    <s v="US"/>
    <s v="USD"/>
    <n v="1441933459"/>
    <n v="1439341459"/>
    <b v="0"/>
    <x v="20"/>
    <b v="1"/>
    <s v="theater/spaces"/>
    <n v="128"/>
    <n v="50.88"/>
    <x v="1"/>
    <x v="38"/>
    <x v="3032"/>
    <d v="2015-09-11T01:04:19"/>
  </r>
  <r>
    <x v="3033"/>
    <x v="3032"/>
    <x v="3031"/>
    <n v="3000"/>
    <n v="4396"/>
    <x v="0"/>
    <s v="US"/>
    <s v="USD"/>
    <n v="1471487925"/>
    <n v="1468895925"/>
    <b v="0"/>
    <x v="23"/>
    <b v="1"/>
    <s v="theater/spaces"/>
    <n v="147"/>
    <n v="191.13"/>
    <x v="1"/>
    <x v="38"/>
    <x v="3033"/>
    <d v="2016-08-18T02:38:45"/>
  </r>
  <r>
    <x v="3034"/>
    <x v="3033"/>
    <x v="3032"/>
    <n v="100000"/>
    <n v="112536"/>
    <x v="0"/>
    <s v="US"/>
    <s v="USD"/>
    <n v="1477972740"/>
    <n v="1475326255"/>
    <b v="0"/>
    <x v="494"/>
    <b v="1"/>
    <s v="theater/spaces"/>
    <n v="113"/>
    <n v="89.31"/>
    <x v="1"/>
    <x v="38"/>
    <x v="3034"/>
    <d v="2016-11-01T03:59:00"/>
  </r>
  <r>
    <x v="3035"/>
    <x v="3034"/>
    <x v="3033"/>
    <n v="25000"/>
    <n v="27196.71"/>
    <x v="0"/>
    <s v="US"/>
    <s v="USD"/>
    <n v="1367674009"/>
    <n v="1365082009"/>
    <b v="0"/>
    <x v="495"/>
    <b v="1"/>
    <s v="theater/spaces"/>
    <n v="109"/>
    <n v="88.59"/>
    <x v="1"/>
    <x v="38"/>
    <x v="3035"/>
    <d v="2013-05-04T13:26:49"/>
  </r>
  <r>
    <x v="3036"/>
    <x v="3035"/>
    <x v="3034"/>
    <n v="25000"/>
    <n v="31683"/>
    <x v="0"/>
    <s v="US"/>
    <s v="USD"/>
    <n v="1376654340"/>
    <n v="1373568644"/>
    <b v="0"/>
    <x v="313"/>
    <b v="1"/>
    <s v="theater/spaces"/>
    <n v="127"/>
    <n v="96.3"/>
    <x v="1"/>
    <x v="38"/>
    <x v="3036"/>
    <d v="2013-08-16T11:59:00"/>
  </r>
  <r>
    <x v="3037"/>
    <x v="3036"/>
    <x v="3035"/>
    <n v="500"/>
    <n v="1066"/>
    <x v="0"/>
    <s v="US"/>
    <s v="USD"/>
    <n v="1285995540"/>
    <n v="1279574773"/>
    <b v="0"/>
    <x v="58"/>
    <b v="1"/>
    <s v="theater/spaces"/>
    <n v="214"/>
    <n v="33.31"/>
    <x v="1"/>
    <x v="38"/>
    <x v="3037"/>
    <d v="2010-10-02T04:59:00"/>
  </r>
  <r>
    <x v="3038"/>
    <x v="3037"/>
    <x v="3036"/>
    <n v="1000"/>
    <n v="1005"/>
    <x v="0"/>
    <s v="US"/>
    <s v="USD"/>
    <n v="1457071397"/>
    <n v="1451887397"/>
    <b v="0"/>
    <x v="74"/>
    <b v="1"/>
    <s v="theater/spaces"/>
    <n v="101"/>
    <n v="37.22"/>
    <x v="1"/>
    <x v="38"/>
    <x v="3038"/>
    <d v="2016-03-04T06:03:17"/>
  </r>
  <r>
    <x v="3039"/>
    <x v="3038"/>
    <x v="3037"/>
    <n v="20000"/>
    <n v="21742.78"/>
    <x v="0"/>
    <s v="US"/>
    <s v="USD"/>
    <n v="1388303940"/>
    <n v="1386011038"/>
    <b v="0"/>
    <x v="163"/>
    <b v="1"/>
    <s v="theater/spaces"/>
    <n v="109"/>
    <n v="92.13"/>
    <x v="1"/>
    <x v="38"/>
    <x v="3039"/>
    <d v="2013-12-29T07:59:00"/>
  </r>
  <r>
    <x v="3040"/>
    <x v="3039"/>
    <x v="3038"/>
    <n v="3000"/>
    <n v="3225"/>
    <x v="0"/>
    <s v="US"/>
    <s v="USD"/>
    <n v="1435359600"/>
    <n v="1434999621"/>
    <b v="0"/>
    <x v="288"/>
    <b v="1"/>
    <s v="theater/spaces"/>
    <n v="108"/>
    <n v="76.790000000000006"/>
    <x v="1"/>
    <x v="38"/>
    <x v="3040"/>
    <d v="2015-06-26T23:00:00"/>
  </r>
  <r>
    <x v="3041"/>
    <x v="3040"/>
    <x v="3039"/>
    <n v="8300"/>
    <n v="9170"/>
    <x v="0"/>
    <s v="US"/>
    <s v="USD"/>
    <n v="1453323048"/>
    <n v="1450731048"/>
    <b v="0"/>
    <x v="195"/>
    <b v="1"/>
    <s v="theater/spaces"/>
    <n v="111"/>
    <n v="96.53"/>
    <x v="1"/>
    <x v="38"/>
    <x v="3041"/>
    <d v="2016-01-20T20:50:48"/>
  </r>
  <r>
    <x v="3042"/>
    <x v="3041"/>
    <x v="3040"/>
    <n v="1500"/>
    <n v="1920"/>
    <x v="0"/>
    <s v="GB"/>
    <s v="GBP"/>
    <n v="1444149047"/>
    <n v="1441557047"/>
    <b v="0"/>
    <x v="77"/>
    <b v="1"/>
    <s v="theater/spaces"/>
    <n v="128"/>
    <n v="51.89"/>
    <x v="1"/>
    <x v="38"/>
    <x v="3042"/>
    <d v="2015-10-06T16:30:47"/>
  </r>
  <r>
    <x v="3043"/>
    <x v="3042"/>
    <x v="3041"/>
    <n v="15000"/>
    <n v="16501"/>
    <x v="0"/>
    <s v="CA"/>
    <s v="CAD"/>
    <n v="1429152600"/>
    <n v="1426815699"/>
    <b v="0"/>
    <x v="130"/>
    <b v="1"/>
    <s v="theater/spaces"/>
    <n v="111"/>
    <n v="128.91"/>
    <x v="1"/>
    <x v="38"/>
    <x v="3043"/>
    <d v="2015-04-16T02:50:00"/>
  </r>
  <r>
    <x v="3044"/>
    <x v="3043"/>
    <x v="3042"/>
    <n v="12000"/>
    <n v="13121"/>
    <x v="0"/>
    <s v="US"/>
    <s v="USD"/>
    <n v="1454433998"/>
    <n v="1453137998"/>
    <b v="0"/>
    <x v="239"/>
    <b v="1"/>
    <s v="theater/spaces"/>
    <n v="110"/>
    <n v="84.11"/>
    <x v="1"/>
    <x v="38"/>
    <x v="3044"/>
    <d v="2016-02-02T17:26:38"/>
  </r>
  <r>
    <x v="3045"/>
    <x v="3044"/>
    <x v="3043"/>
    <n v="4000"/>
    <n v="5308.26"/>
    <x v="0"/>
    <s v="US"/>
    <s v="USD"/>
    <n v="1408679055"/>
    <n v="1406087055"/>
    <b v="0"/>
    <x v="31"/>
    <b v="1"/>
    <s v="theater/spaces"/>
    <n v="133"/>
    <n v="82.94"/>
    <x v="1"/>
    <x v="38"/>
    <x v="3045"/>
    <d v="2014-08-22T03:44:15"/>
  </r>
  <r>
    <x v="3046"/>
    <x v="3045"/>
    <x v="3044"/>
    <n v="7900"/>
    <n v="15077"/>
    <x v="0"/>
    <s v="US"/>
    <s v="USD"/>
    <n v="1410324720"/>
    <n v="1407784586"/>
    <b v="0"/>
    <x v="6"/>
    <b v="1"/>
    <s v="theater/spaces"/>
    <n v="191"/>
    <n v="259.95"/>
    <x v="1"/>
    <x v="38"/>
    <x v="3046"/>
    <d v="2014-09-10T04:52:00"/>
  </r>
  <r>
    <x v="3047"/>
    <x v="3046"/>
    <x v="3045"/>
    <n v="500"/>
    <n v="745"/>
    <x v="0"/>
    <s v="US"/>
    <s v="USD"/>
    <n v="1461762960"/>
    <n v="1457999054"/>
    <b v="0"/>
    <x v="9"/>
    <b v="1"/>
    <s v="theater/spaces"/>
    <n v="149"/>
    <n v="37.25"/>
    <x v="1"/>
    <x v="38"/>
    <x v="3047"/>
    <d v="2016-04-27T13:16:00"/>
  </r>
  <r>
    <x v="3048"/>
    <x v="3047"/>
    <x v="3046"/>
    <n v="5000"/>
    <n v="8320"/>
    <x v="0"/>
    <s v="US"/>
    <s v="USD"/>
    <n v="1420060920"/>
    <n v="1417556262"/>
    <b v="0"/>
    <x v="5"/>
    <b v="1"/>
    <s v="theater/spaces"/>
    <n v="167"/>
    <n v="177.02"/>
    <x v="1"/>
    <x v="38"/>
    <x v="3048"/>
    <d v="2014-12-31T21:22:00"/>
  </r>
  <r>
    <x v="3049"/>
    <x v="3048"/>
    <x v="3047"/>
    <n v="3750"/>
    <n v="4000"/>
    <x v="0"/>
    <s v="US"/>
    <s v="USD"/>
    <n v="1434241255"/>
    <n v="1431649255"/>
    <b v="0"/>
    <x v="241"/>
    <b v="1"/>
    <s v="theater/spaces"/>
    <n v="107"/>
    <n v="74.069999999999993"/>
    <x v="1"/>
    <x v="38"/>
    <x v="3049"/>
    <d v="2015-06-14T00:20:55"/>
  </r>
  <r>
    <x v="3050"/>
    <x v="3049"/>
    <x v="3048"/>
    <n v="600"/>
    <n v="636"/>
    <x v="0"/>
    <s v="US"/>
    <s v="USD"/>
    <n v="1462420960"/>
    <n v="1459828960"/>
    <b v="0"/>
    <x v="82"/>
    <b v="1"/>
    <s v="theater/spaces"/>
    <n v="106"/>
    <n v="70.67"/>
    <x v="1"/>
    <x v="38"/>
    <x v="3050"/>
    <d v="2016-05-05T04:02:40"/>
  </r>
  <r>
    <x v="3051"/>
    <x v="3050"/>
    <x v="3049"/>
    <n v="3500"/>
    <n v="827"/>
    <x v="2"/>
    <s v="GB"/>
    <s v="GBP"/>
    <n v="1486547945"/>
    <n v="1483955945"/>
    <b v="1"/>
    <x v="2"/>
    <b v="0"/>
    <s v="theater/spaces"/>
    <n v="24"/>
    <n v="23.63"/>
    <x v="1"/>
    <x v="38"/>
    <x v="3051"/>
    <d v="2017-02-08T09:59:05"/>
  </r>
  <r>
    <x v="3052"/>
    <x v="3051"/>
    <x v="3050"/>
    <n v="50000"/>
    <n v="75"/>
    <x v="2"/>
    <s v="US"/>
    <s v="USD"/>
    <n v="1432828740"/>
    <n v="1430237094"/>
    <b v="0"/>
    <x v="84"/>
    <b v="0"/>
    <s v="theater/spaces"/>
    <n v="1"/>
    <n v="37.5"/>
    <x v="1"/>
    <x v="38"/>
    <x v="3052"/>
    <d v="2015-05-28T15:59:00"/>
  </r>
  <r>
    <x v="3053"/>
    <x v="3052"/>
    <x v="3051"/>
    <n v="10000"/>
    <n v="40"/>
    <x v="2"/>
    <s v="US"/>
    <s v="USD"/>
    <n v="1412222340"/>
    <n v="1407781013"/>
    <b v="0"/>
    <x v="83"/>
    <b v="0"/>
    <s v="theater/spaces"/>
    <n v="1"/>
    <n v="13.33"/>
    <x v="1"/>
    <x v="38"/>
    <x v="3053"/>
    <d v="2014-10-02T03:59:00"/>
  </r>
  <r>
    <x v="3054"/>
    <x v="3053"/>
    <x v="3052"/>
    <n v="300"/>
    <n v="0"/>
    <x v="2"/>
    <s v="US"/>
    <s v="USD"/>
    <n v="1425258240"/>
    <n v="1422043154"/>
    <b v="0"/>
    <x v="78"/>
    <b v="0"/>
    <s v="theater/spaces"/>
    <n v="0"/>
    <e v="#DIV/0!"/>
    <x v="1"/>
    <x v="38"/>
    <x v="3054"/>
    <d v="2015-03-02T01:04:00"/>
  </r>
  <r>
    <x v="3055"/>
    <x v="3054"/>
    <x v="3053"/>
    <n v="20000"/>
    <n v="1"/>
    <x v="2"/>
    <s v="US"/>
    <s v="USD"/>
    <n v="1420844390"/>
    <n v="1415660390"/>
    <b v="0"/>
    <x v="29"/>
    <b v="0"/>
    <s v="theater/spaces"/>
    <n v="1"/>
    <n v="1"/>
    <x v="1"/>
    <x v="38"/>
    <x v="3055"/>
    <d v="2015-01-09T22:59:50"/>
  </r>
  <r>
    <x v="3056"/>
    <x v="3055"/>
    <x v="3054"/>
    <n v="25000"/>
    <n v="0"/>
    <x v="2"/>
    <s v="US"/>
    <s v="USD"/>
    <n v="1412003784"/>
    <n v="1406819784"/>
    <b v="0"/>
    <x v="78"/>
    <b v="0"/>
    <s v="theater/spaces"/>
    <n v="0"/>
    <e v="#DIV/0!"/>
    <x v="1"/>
    <x v="38"/>
    <x v="3056"/>
    <d v="2014-09-29T15:16:24"/>
  </r>
  <r>
    <x v="3057"/>
    <x v="3056"/>
    <x v="3055"/>
    <n v="50000"/>
    <n v="0"/>
    <x v="2"/>
    <s v="GB"/>
    <s v="GBP"/>
    <n v="1459694211"/>
    <n v="1457105811"/>
    <b v="0"/>
    <x v="78"/>
    <b v="0"/>
    <s v="theater/spaces"/>
    <n v="0"/>
    <e v="#DIV/0!"/>
    <x v="1"/>
    <x v="38"/>
    <x v="3057"/>
    <d v="2016-04-03T14:36:51"/>
  </r>
  <r>
    <x v="3058"/>
    <x v="3057"/>
    <x v="3056"/>
    <n v="18000"/>
    <n v="3"/>
    <x v="2"/>
    <s v="IT"/>
    <s v="EUR"/>
    <n v="1463734740"/>
    <n v="1459414740"/>
    <b v="0"/>
    <x v="83"/>
    <b v="0"/>
    <s v="theater/spaces"/>
    <n v="1"/>
    <n v="1"/>
    <x v="1"/>
    <x v="38"/>
    <x v="3058"/>
    <d v="2016-05-20T08:59:00"/>
  </r>
  <r>
    <x v="3059"/>
    <x v="3058"/>
    <x v="3057"/>
    <n v="15000"/>
    <n v="451"/>
    <x v="2"/>
    <s v="US"/>
    <s v="USD"/>
    <n v="1407536846"/>
    <n v="1404944846"/>
    <b v="0"/>
    <x v="202"/>
    <b v="0"/>
    <s v="theater/spaces"/>
    <n v="4"/>
    <n v="41"/>
    <x v="1"/>
    <x v="38"/>
    <x v="3059"/>
    <d v="2014-08-08T22:27:26"/>
  </r>
  <r>
    <x v="3060"/>
    <x v="3059"/>
    <x v="3058"/>
    <n v="220000"/>
    <n v="335"/>
    <x v="2"/>
    <s v="US"/>
    <s v="USD"/>
    <n v="1443422134"/>
    <n v="1440830134"/>
    <b v="0"/>
    <x v="79"/>
    <b v="0"/>
    <s v="theater/spaces"/>
    <n v="1"/>
    <n v="55.83"/>
    <x v="1"/>
    <x v="38"/>
    <x v="3060"/>
    <d v="2015-09-28T06:35:34"/>
  </r>
  <r>
    <x v="3061"/>
    <x v="3060"/>
    <x v="3059"/>
    <n v="1000000"/>
    <n v="0"/>
    <x v="2"/>
    <s v="US"/>
    <s v="USD"/>
    <n v="1407955748"/>
    <n v="1405363748"/>
    <b v="0"/>
    <x v="78"/>
    <b v="0"/>
    <s v="theater/spaces"/>
    <n v="0"/>
    <e v="#DIV/0!"/>
    <x v="1"/>
    <x v="38"/>
    <x v="3061"/>
    <d v="2014-08-13T18:49:08"/>
  </r>
  <r>
    <x v="3062"/>
    <x v="3061"/>
    <x v="3060"/>
    <n v="10000"/>
    <n v="6684"/>
    <x v="2"/>
    <s v="US"/>
    <s v="USD"/>
    <n v="1443636000"/>
    <n v="1441111892"/>
    <b v="0"/>
    <x v="85"/>
    <b v="0"/>
    <s v="theater/spaces"/>
    <n v="67"/>
    <n v="99.76"/>
    <x v="1"/>
    <x v="38"/>
    <x v="3062"/>
    <d v="2015-09-30T18:00:00"/>
  </r>
  <r>
    <x v="3063"/>
    <x v="3062"/>
    <x v="3061"/>
    <n v="3000"/>
    <n v="587"/>
    <x v="2"/>
    <s v="US"/>
    <s v="USD"/>
    <n v="1477174138"/>
    <n v="1474150138"/>
    <b v="0"/>
    <x v="23"/>
    <b v="0"/>
    <s v="theater/spaces"/>
    <n v="20"/>
    <n v="25.52"/>
    <x v="1"/>
    <x v="38"/>
    <x v="3063"/>
    <d v="2016-10-22T22:08:58"/>
  </r>
  <r>
    <x v="3064"/>
    <x v="3063"/>
    <x v="3062"/>
    <n v="75000"/>
    <n v="8471"/>
    <x v="2"/>
    <s v="US"/>
    <s v="USD"/>
    <n v="1448175540"/>
    <n v="1445483246"/>
    <b v="0"/>
    <x v="250"/>
    <b v="0"/>
    <s v="theater/spaces"/>
    <n v="12"/>
    <n v="117.65"/>
    <x v="1"/>
    <x v="38"/>
    <x v="3064"/>
    <d v="2015-11-22T06:59:00"/>
  </r>
  <r>
    <x v="3065"/>
    <x v="3064"/>
    <x v="3063"/>
    <n v="25000"/>
    <n v="10"/>
    <x v="2"/>
    <s v="US"/>
    <s v="USD"/>
    <n v="1406683172"/>
    <n v="1404523172"/>
    <b v="0"/>
    <x v="84"/>
    <b v="0"/>
    <s v="theater/spaces"/>
    <n v="1"/>
    <n v="5"/>
    <x v="1"/>
    <x v="38"/>
    <x v="3065"/>
    <d v="2014-07-30T01:19:32"/>
  </r>
  <r>
    <x v="3066"/>
    <x v="3065"/>
    <x v="3064"/>
    <n v="350000"/>
    <n v="41950"/>
    <x v="2"/>
    <s v="AU"/>
    <s v="AUD"/>
    <n v="1468128537"/>
    <n v="1465536537"/>
    <b v="0"/>
    <x v="41"/>
    <b v="0"/>
    <s v="theater/spaces"/>
    <n v="12"/>
    <n v="2796.67"/>
    <x v="1"/>
    <x v="38"/>
    <x v="3066"/>
    <d v="2016-07-10T05:28:57"/>
  </r>
  <r>
    <x v="3067"/>
    <x v="3066"/>
    <x v="3065"/>
    <n v="8000"/>
    <n v="200"/>
    <x v="2"/>
    <s v="NZ"/>
    <s v="NZD"/>
    <n v="1441837879"/>
    <n v="1439245879"/>
    <b v="0"/>
    <x v="29"/>
    <b v="0"/>
    <s v="theater/spaces"/>
    <n v="3"/>
    <n v="200"/>
    <x v="1"/>
    <x v="38"/>
    <x v="3067"/>
    <d v="2015-09-09T22:31:19"/>
  </r>
  <r>
    <x v="3068"/>
    <x v="3067"/>
    <x v="3066"/>
    <n v="250000"/>
    <n v="175"/>
    <x v="2"/>
    <s v="US"/>
    <s v="USD"/>
    <n v="1445013352"/>
    <n v="1442421352"/>
    <b v="0"/>
    <x v="84"/>
    <b v="0"/>
    <s v="theater/spaces"/>
    <n v="1"/>
    <n v="87.5"/>
    <x v="1"/>
    <x v="38"/>
    <x v="3068"/>
    <d v="2015-10-16T16:35:52"/>
  </r>
  <r>
    <x v="3069"/>
    <x v="3068"/>
    <x v="3067"/>
    <n v="1000"/>
    <n v="141"/>
    <x v="2"/>
    <s v="US"/>
    <s v="USD"/>
    <n v="1418587234"/>
    <n v="1415995234"/>
    <b v="0"/>
    <x v="63"/>
    <b v="0"/>
    <s v="theater/spaces"/>
    <n v="15"/>
    <n v="20.14"/>
    <x v="1"/>
    <x v="38"/>
    <x v="3069"/>
    <d v="2014-12-14T20:00:34"/>
  </r>
  <r>
    <x v="3070"/>
    <x v="3069"/>
    <x v="3068"/>
    <n v="10000"/>
    <n v="334"/>
    <x v="2"/>
    <s v="GB"/>
    <s v="GBP"/>
    <n v="1481132169"/>
    <n v="1479317769"/>
    <b v="0"/>
    <x v="38"/>
    <b v="0"/>
    <s v="theater/spaces"/>
    <n v="4"/>
    <n v="20.88"/>
    <x v="1"/>
    <x v="38"/>
    <x v="3070"/>
    <d v="2016-12-07T17:36:09"/>
  </r>
  <r>
    <x v="3071"/>
    <x v="3070"/>
    <x v="3069"/>
    <n v="12000"/>
    <n v="7173"/>
    <x v="2"/>
    <s v="US"/>
    <s v="USD"/>
    <n v="1429595940"/>
    <n v="1428082481"/>
    <b v="0"/>
    <x v="27"/>
    <b v="0"/>
    <s v="theater/spaces"/>
    <n v="60"/>
    <n v="61.31"/>
    <x v="1"/>
    <x v="38"/>
    <x v="3071"/>
    <d v="2015-04-21T05:59:00"/>
  </r>
  <r>
    <x v="3072"/>
    <x v="3071"/>
    <x v="3070"/>
    <n v="12000"/>
    <n v="2"/>
    <x v="2"/>
    <s v="US"/>
    <s v="USD"/>
    <n v="1477791960"/>
    <n v="1476549262"/>
    <b v="0"/>
    <x v="84"/>
    <b v="0"/>
    <s v="theater/spaces"/>
    <n v="1"/>
    <n v="1"/>
    <x v="1"/>
    <x v="38"/>
    <x v="3072"/>
    <d v="2016-10-30T01:46:00"/>
  </r>
  <r>
    <x v="3073"/>
    <x v="3072"/>
    <x v="3071"/>
    <n v="2800000"/>
    <n v="645"/>
    <x v="2"/>
    <s v="US"/>
    <s v="USD"/>
    <n v="1434309540"/>
    <n v="1429287900"/>
    <b v="0"/>
    <x v="63"/>
    <b v="0"/>
    <s v="theater/spaces"/>
    <n v="1"/>
    <n v="92.14"/>
    <x v="1"/>
    <x v="38"/>
    <x v="3073"/>
    <d v="2015-06-14T19:19:00"/>
  </r>
  <r>
    <x v="3074"/>
    <x v="3073"/>
    <x v="3072"/>
    <n v="25000"/>
    <n v="22"/>
    <x v="2"/>
    <s v="FR"/>
    <s v="EUR"/>
    <n v="1457617359"/>
    <n v="1455025359"/>
    <b v="0"/>
    <x v="83"/>
    <b v="0"/>
    <s v="theater/spaces"/>
    <n v="1"/>
    <n v="7.33"/>
    <x v="1"/>
    <x v="38"/>
    <x v="3074"/>
    <d v="2016-03-10T13:42:39"/>
  </r>
  <r>
    <x v="3075"/>
    <x v="3074"/>
    <x v="3073"/>
    <n v="15000"/>
    <n v="1296"/>
    <x v="2"/>
    <s v="US"/>
    <s v="USD"/>
    <n v="1471573640"/>
    <n v="1467253640"/>
    <b v="0"/>
    <x v="9"/>
    <b v="0"/>
    <s v="theater/spaces"/>
    <n v="9"/>
    <n v="64.8"/>
    <x v="1"/>
    <x v="38"/>
    <x v="3075"/>
    <d v="2016-08-19T02:27:20"/>
  </r>
  <r>
    <x v="3076"/>
    <x v="3075"/>
    <x v="3074"/>
    <n v="10000"/>
    <n v="1506"/>
    <x v="2"/>
    <s v="US"/>
    <s v="USD"/>
    <n v="1444405123"/>
    <n v="1439221123"/>
    <b v="0"/>
    <x v="133"/>
    <b v="0"/>
    <s v="theater/spaces"/>
    <n v="16"/>
    <n v="30.12"/>
    <x v="1"/>
    <x v="38"/>
    <x v="3076"/>
    <d v="2015-10-09T15:38:43"/>
  </r>
  <r>
    <x v="3077"/>
    <x v="3076"/>
    <x v="3075"/>
    <n v="22000"/>
    <n v="105"/>
    <x v="2"/>
    <s v="CA"/>
    <s v="CAD"/>
    <n v="1488495478"/>
    <n v="1485903478"/>
    <b v="0"/>
    <x v="84"/>
    <b v="0"/>
    <s v="theater/spaces"/>
    <n v="1"/>
    <n v="52.5"/>
    <x v="1"/>
    <x v="38"/>
    <x v="3077"/>
    <d v="2017-03-02T22:57:58"/>
  </r>
  <r>
    <x v="3078"/>
    <x v="3077"/>
    <x v="3076"/>
    <n v="60000"/>
    <n v="71"/>
    <x v="2"/>
    <s v="US"/>
    <s v="USD"/>
    <n v="1424920795"/>
    <n v="1422328795"/>
    <b v="0"/>
    <x v="83"/>
    <b v="0"/>
    <s v="theater/spaces"/>
    <n v="1"/>
    <n v="23.67"/>
    <x v="1"/>
    <x v="38"/>
    <x v="3078"/>
    <d v="2015-02-26T03:19:55"/>
  </r>
  <r>
    <x v="3079"/>
    <x v="3078"/>
    <x v="3077"/>
    <n v="1333666"/>
    <n v="11226"/>
    <x v="2"/>
    <s v="US"/>
    <s v="USD"/>
    <n v="1427040435"/>
    <n v="1424452035"/>
    <b v="0"/>
    <x v="74"/>
    <b v="0"/>
    <s v="theater/spaces"/>
    <n v="1"/>
    <n v="415.78"/>
    <x v="1"/>
    <x v="38"/>
    <x v="3079"/>
    <d v="2015-03-22T16:07:15"/>
  </r>
  <r>
    <x v="3080"/>
    <x v="3079"/>
    <x v="3078"/>
    <n v="2000000"/>
    <n v="376"/>
    <x v="2"/>
    <s v="US"/>
    <s v="USD"/>
    <n v="1419644444"/>
    <n v="1414456844"/>
    <b v="0"/>
    <x v="63"/>
    <b v="0"/>
    <s v="theater/spaces"/>
    <n v="1"/>
    <n v="53.71"/>
    <x v="1"/>
    <x v="38"/>
    <x v="3080"/>
    <d v="2014-12-27T01:40:44"/>
  </r>
  <r>
    <x v="3081"/>
    <x v="3080"/>
    <x v="3079"/>
    <n v="1000000"/>
    <n v="2103"/>
    <x v="2"/>
    <s v="US"/>
    <s v="USD"/>
    <n v="1442722891"/>
    <n v="1440130891"/>
    <b v="0"/>
    <x v="81"/>
    <b v="0"/>
    <s v="theater/spaces"/>
    <n v="1"/>
    <n v="420.6"/>
    <x v="1"/>
    <x v="38"/>
    <x v="3081"/>
    <d v="2015-09-20T04:21:31"/>
  </r>
  <r>
    <x v="3082"/>
    <x v="3081"/>
    <x v="3080"/>
    <n v="9000"/>
    <n v="0"/>
    <x v="2"/>
    <s v="US"/>
    <s v="USD"/>
    <n v="1447628946"/>
    <n v="1445033346"/>
    <b v="0"/>
    <x v="78"/>
    <b v="0"/>
    <s v="theater/spaces"/>
    <n v="0"/>
    <e v="#DIV/0!"/>
    <x v="1"/>
    <x v="38"/>
    <x v="3082"/>
    <d v="2015-11-15T23:09:06"/>
  </r>
  <r>
    <x v="3083"/>
    <x v="3082"/>
    <x v="3081"/>
    <n v="20000"/>
    <n v="56"/>
    <x v="2"/>
    <s v="US"/>
    <s v="USD"/>
    <n v="1409547600"/>
    <n v="1406986278"/>
    <b v="0"/>
    <x v="83"/>
    <b v="0"/>
    <s v="theater/spaces"/>
    <n v="1"/>
    <n v="18.670000000000002"/>
    <x v="1"/>
    <x v="38"/>
    <x v="3083"/>
    <d v="2014-09-01T05:00:00"/>
  </r>
  <r>
    <x v="3084"/>
    <x v="3083"/>
    <x v="3082"/>
    <n v="4059"/>
    <n v="470"/>
    <x v="2"/>
    <s v="US"/>
    <s v="USD"/>
    <n v="1430851680"/>
    <n v="1428340931"/>
    <b v="0"/>
    <x v="79"/>
    <b v="0"/>
    <s v="theater/spaces"/>
    <n v="12"/>
    <n v="78.33"/>
    <x v="1"/>
    <x v="38"/>
    <x v="3084"/>
    <d v="2015-05-05T18:48:00"/>
  </r>
  <r>
    <x v="3085"/>
    <x v="3084"/>
    <x v="3083"/>
    <n v="25000"/>
    <n v="610"/>
    <x v="2"/>
    <s v="US"/>
    <s v="USD"/>
    <n v="1443561159"/>
    <n v="1440969159"/>
    <b v="0"/>
    <x v="82"/>
    <b v="0"/>
    <s v="theater/spaces"/>
    <n v="3"/>
    <n v="67.78"/>
    <x v="1"/>
    <x v="38"/>
    <x v="3085"/>
    <d v="2015-09-29T21:12:39"/>
  </r>
  <r>
    <x v="3086"/>
    <x v="3085"/>
    <x v="3084"/>
    <n v="20000"/>
    <n v="50"/>
    <x v="2"/>
    <s v="IT"/>
    <s v="EUR"/>
    <n v="1439827559"/>
    <n v="1434643559"/>
    <b v="0"/>
    <x v="83"/>
    <b v="0"/>
    <s v="theater/spaces"/>
    <n v="1"/>
    <n v="16.670000000000002"/>
    <x v="1"/>
    <x v="38"/>
    <x v="3086"/>
    <d v="2015-08-17T16:05:59"/>
  </r>
  <r>
    <x v="3087"/>
    <x v="3086"/>
    <x v="3085"/>
    <n v="20000"/>
    <n v="125"/>
    <x v="2"/>
    <s v="US"/>
    <s v="USD"/>
    <n v="1482294990"/>
    <n v="1477107390"/>
    <b v="0"/>
    <x v="84"/>
    <b v="0"/>
    <s v="theater/spaces"/>
    <n v="1"/>
    <n v="62.5"/>
    <x v="1"/>
    <x v="38"/>
    <x v="3087"/>
    <d v="2016-12-21T04:36:30"/>
  </r>
  <r>
    <x v="3088"/>
    <x v="3087"/>
    <x v="3086"/>
    <n v="65000"/>
    <n v="126"/>
    <x v="2"/>
    <s v="US"/>
    <s v="USD"/>
    <n v="1420724460"/>
    <n v="1418046247"/>
    <b v="0"/>
    <x v="83"/>
    <b v="0"/>
    <s v="theater/spaces"/>
    <n v="1"/>
    <n v="42"/>
    <x v="1"/>
    <x v="38"/>
    <x v="3088"/>
    <d v="2015-01-08T13:41:00"/>
  </r>
  <r>
    <x v="3089"/>
    <x v="3088"/>
    <x v="3087"/>
    <n v="25000"/>
    <n v="5854"/>
    <x v="2"/>
    <s v="US"/>
    <s v="USD"/>
    <n v="1468029540"/>
    <n v="1465304483"/>
    <b v="0"/>
    <x v="43"/>
    <b v="0"/>
    <s v="theater/spaces"/>
    <n v="24"/>
    <n v="130.09"/>
    <x v="1"/>
    <x v="38"/>
    <x v="3089"/>
    <d v="2016-07-09T01:59:00"/>
  </r>
  <r>
    <x v="3090"/>
    <x v="3089"/>
    <x v="3088"/>
    <n v="225000"/>
    <n v="11432"/>
    <x v="2"/>
    <s v="US"/>
    <s v="USD"/>
    <n v="1430505545"/>
    <n v="1425325145"/>
    <b v="0"/>
    <x v="82"/>
    <b v="0"/>
    <s v="theater/spaces"/>
    <n v="6"/>
    <n v="1270.22"/>
    <x v="1"/>
    <x v="38"/>
    <x v="3090"/>
    <d v="2015-05-01T18:39:05"/>
  </r>
  <r>
    <x v="3091"/>
    <x v="3090"/>
    <x v="3089"/>
    <n v="5000"/>
    <n v="796"/>
    <x v="2"/>
    <s v="US"/>
    <s v="USD"/>
    <n v="1471214743"/>
    <n v="1468622743"/>
    <b v="0"/>
    <x v="82"/>
    <b v="0"/>
    <s v="theater/spaces"/>
    <n v="16"/>
    <n v="88.44"/>
    <x v="1"/>
    <x v="38"/>
    <x v="3091"/>
    <d v="2016-08-14T22:45:43"/>
  </r>
  <r>
    <x v="3092"/>
    <x v="3091"/>
    <x v="3090"/>
    <n v="100000"/>
    <n v="1183.19"/>
    <x v="2"/>
    <s v="US"/>
    <s v="USD"/>
    <n v="1444946400"/>
    <n v="1441723912"/>
    <b v="0"/>
    <x v="64"/>
    <b v="0"/>
    <s v="theater/spaces"/>
    <n v="2"/>
    <n v="56.34"/>
    <x v="1"/>
    <x v="38"/>
    <x v="3092"/>
    <d v="2015-10-15T22:00:00"/>
  </r>
  <r>
    <x v="3093"/>
    <x v="3092"/>
    <x v="3091"/>
    <n v="4000"/>
    <n v="910"/>
    <x v="2"/>
    <s v="CA"/>
    <s v="CAD"/>
    <n v="1401595140"/>
    <n v="1398980941"/>
    <b v="0"/>
    <x v="57"/>
    <b v="0"/>
    <s v="theater/spaces"/>
    <n v="23"/>
    <n v="53.53"/>
    <x v="1"/>
    <x v="38"/>
    <x v="3093"/>
    <d v="2014-06-01T03:59:00"/>
  </r>
  <r>
    <x v="3094"/>
    <x v="3093"/>
    <x v="3092"/>
    <n v="100000"/>
    <n v="25"/>
    <x v="2"/>
    <s v="US"/>
    <s v="USD"/>
    <n v="1442775956"/>
    <n v="1437591956"/>
    <b v="0"/>
    <x v="29"/>
    <b v="0"/>
    <s v="theater/spaces"/>
    <n v="1"/>
    <n v="25"/>
    <x v="1"/>
    <x v="38"/>
    <x v="3094"/>
    <d v="2015-09-20T19:05:56"/>
  </r>
  <r>
    <x v="3095"/>
    <x v="3094"/>
    <x v="3093"/>
    <n v="14920"/>
    <n v="50"/>
    <x v="2"/>
    <s v="US"/>
    <s v="USD"/>
    <n v="1470011780"/>
    <n v="1464827780"/>
    <b v="0"/>
    <x v="29"/>
    <b v="0"/>
    <s v="theater/spaces"/>
    <n v="1"/>
    <n v="50"/>
    <x v="1"/>
    <x v="38"/>
    <x v="3095"/>
    <d v="2016-08-01T00:36:20"/>
  </r>
  <r>
    <x v="3096"/>
    <x v="3095"/>
    <x v="3094"/>
    <n v="20000"/>
    <n v="795"/>
    <x v="2"/>
    <s v="US"/>
    <s v="USD"/>
    <n v="1432151326"/>
    <n v="1429559326"/>
    <b v="0"/>
    <x v="25"/>
    <b v="0"/>
    <s v="theater/spaces"/>
    <n v="4"/>
    <n v="56.79"/>
    <x v="1"/>
    <x v="38"/>
    <x v="3096"/>
    <d v="2015-05-20T19:48:46"/>
  </r>
  <r>
    <x v="3097"/>
    <x v="3096"/>
    <x v="3095"/>
    <n v="10000"/>
    <n v="1715"/>
    <x v="2"/>
    <s v="GB"/>
    <s v="GBP"/>
    <n v="1475848800"/>
    <n v="1474027501"/>
    <b v="0"/>
    <x v="288"/>
    <b v="0"/>
    <s v="theater/spaces"/>
    <n v="18"/>
    <n v="40.83"/>
    <x v="1"/>
    <x v="38"/>
    <x v="3097"/>
    <d v="2016-10-07T14:00:00"/>
  </r>
  <r>
    <x v="3098"/>
    <x v="3097"/>
    <x v="3096"/>
    <n v="48725"/>
    <n v="1758"/>
    <x v="2"/>
    <s v="US"/>
    <s v="USD"/>
    <n v="1454890620"/>
    <n v="1450724449"/>
    <b v="0"/>
    <x v="74"/>
    <b v="0"/>
    <s v="theater/spaces"/>
    <n v="4"/>
    <n v="65.11"/>
    <x v="1"/>
    <x v="38"/>
    <x v="3098"/>
    <d v="2016-02-08T00:17:00"/>
  </r>
  <r>
    <x v="3099"/>
    <x v="3098"/>
    <x v="3097"/>
    <n v="2000"/>
    <n v="278"/>
    <x v="2"/>
    <s v="US"/>
    <s v="USD"/>
    <n v="1455251591"/>
    <n v="1452659591"/>
    <b v="0"/>
    <x v="81"/>
    <b v="0"/>
    <s v="theater/spaces"/>
    <n v="14"/>
    <n v="55.6"/>
    <x v="1"/>
    <x v="38"/>
    <x v="3099"/>
    <d v="2016-02-12T04:33:11"/>
  </r>
  <r>
    <x v="3100"/>
    <x v="3099"/>
    <x v="3098"/>
    <n v="12000"/>
    <n v="1827"/>
    <x v="2"/>
    <s v="US"/>
    <s v="USD"/>
    <n v="1413816975"/>
    <n v="1411224975"/>
    <b v="0"/>
    <x v="62"/>
    <b v="0"/>
    <s v="theater/spaces"/>
    <n v="16"/>
    <n v="140.54"/>
    <x v="1"/>
    <x v="38"/>
    <x v="3100"/>
    <d v="2014-10-20T14:56:15"/>
  </r>
  <r>
    <x v="3101"/>
    <x v="3100"/>
    <x v="3099"/>
    <n v="2500"/>
    <n v="300"/>
    <x v="2"/>
    <s v="FR"/>
    <s v="EUR"/>
    <n v="1437033360"/>
    <n v="1434445937"/>
    <b v="0"/>
    <x v="8"/>
    <b v="0"/>
    <s v="theater/spaces"/>
    <n v="12"/>
    <n v="25"/>
    <x v="1"/>
    <x v="38"/>
    <x v="3101"/>
    <d v="2015-07-16T07:56:00"/>
  </r>
  <r>
    <x v="3102"/>
    <x v="3101"/>
    <x v="3100"/>
    <n v="16000"/>
    <n v="6258"/>
    <x v="2"/>
    <s v="GB"/>
    <s v="GBP"/>
    <n v="1471939818"/>
    <n v="1467619818"/>
    <b v="0"/>
    <x v="240"/>
    <b v="0"/>
    <s v="theater/spaces"/>
    <n v="40"/>
    <n v="69.53"/>
    <x v="1"/>
    <x v="38"/>
    <x v="3102"/>
    <d v="2016-08-23T08:10:18"/>
  </r>
  <r>
    <x v="3103"/>
    <x v="3102"/>
    <x v="3101"/>
    <n v="4100"/>
    <n v="11"/>
    <x v="2"/>
    <s v="US"/>
    <s v="USD"/>
    <n v="1434080706"/>
    <n v="1428896706"/>
    <b v="0"/>
    <x v="84"/>
    <b v="0"/>
    <s v="theater/spaces"/>
    <n v="1"/>
    <n v="5.5"/>
    <x v="1"/>
    <x v="38"/>
    <x v="3103"/>
    <d v="2015-06-12T03:45:06"/>
  </r>
  <r>
    <x v="3104"/>
    <x v="3103"/>
    <x v="3102"/>
    <n v="4000"/>
    <n v="1185"/>
    <x v="2"/>
    <s v="AU"/>
    <s v="AUD"/>
    <n v="1422928800"/>
    <n v="1420235311"/>
    <b v="0"/>
    <x v="81"/>
    <b v="0"/>
    <s v="theater/spaces"/>
    <n v="30"/>
    <n v="237"/>
    <x v="1"/>
    <x v="38"/>
    <x v="3104"/>
    <d v="2015-02-03T02:00:00"/>
  </r>
  <r>
    <x v="3105"/>
    <x v="3104"/>
    <x v="3103"/>
    <n v="5845"/>
    <n v="2476"/>
    <x v="2"/>
    <s v="US"/>
    <s v="USD"/>
    <n v="1413694800"/>
    <n v="1408986916"/>
    <b v="0"/>
    <x v="162"/>
    <b v="0"/>
    <s v="theater/spaces"/>
    <n v="43"/>
    <n v="79.87"/>
    <x v="1"/>
    <x v="38"/>
    <x v="3105"/>
    <d v="2014-10-19T05:00:00"/>
  </r>
  <r>
    <x v="3106"/>
    <x v="3105"/>
    <x v="3104"/>
    <n v="1000"/>
    <n v="41"/>
    <x v="2"/>
    <s v="GB"/>
    <s v="GBP"/>
    <n v="1442440800"/>
    <n v="1440497876"/>
    <b v="0"/>
    <x v="80"/>
    <b v="0"/>
    <s v="theater/spaces"/>
    <n v="5"/>
    <n v="10.25"/>
    <x v="1"/>
    <x v="38"/>
    <x v="3106"/>
    <d v="2015-09-16T22:00:00"/>
  </r>
  <r>
    <x v="3107"/>
    <x v="3106"/>
    <x v="3105"/>
    <n v="40000"/>
    <n v="7905"/>
    <x v="2"/>
    <s v="US"/>
    <s v="USD"/>
    <n v="1431372751"/>
    <n v="1430767951"/>
    <b v="0"/>
    <x v="60"/>
    <b v="0"/>
    <s v="theater/spaces"/>
    <n v="20"/>
    <n v="272.58999999999997"/>
    <x v="1"/>
    <x v="38"/>
    <x v="3107"/>
    <d v="2015-05-11T19:32:31"/>
  </r>
  <r>
    <x v="3108"/>
    <x v="3107"/>
    <x v="3106"/>
    <n v="50000"/>
    <n v="26"/>
    <x v="2"/>
    <s v="US"/>
    <s v="USD"/>
    <n v="1430234394"/>
    <n v="1425053994"/>
    <b v="0"/>
    <x v="84"/>
    <b v="0"/>
    <s v="theater/spaces"/>
    <n v="1"/>
    <n v="13"/>
    <x v="1"/>
    <x v="38"/>
    <x v="3108"/>
    <d v="2015-04-28T15:19:54"/>
  </r>
  <r>
    <x v="3109"/>
    <x v="3108"/>
    <x v="3107"/>
    <n v="26500"/>
    <n v="6633"/>
    <x v="2"/>
    <s v="US"/>
    <s v="USD"/>
    <n v="1409194810"/>
    <n v="1406170810"/>
    <b v="0"/>
    <x v="229"/>
    <b v="0"/>
    <s v="theater/spaces"/>
    <n v="26"/>
    <n v="58.18"/>
    <x v="1"/>
    <x v="38"/>
    <x v="3109"/>
    <d v="2014-08-28T03:00:10"/>
  </r>
  <r>
    <x v="3110"/>
    <x v="3109"/>
    <x v="3108"/>
    <n v="25000"/>
    <n v="10"/>
    <x v="2"/>
    <s v="US"/>
    <s v="USD"/>
    <n v="1487465119"/>
    <n v="1484009119"/>
    <b v="0"/>
    <x v="29"/>
    <b v="0"/>
    <s v="theater/spaces"/>
    <n v="1"/>
    <n v="10"/>
    <x v="1"/>
    <x v="38"/>
    <x v="3110"/>
    <d v="2017-02-19T00:45:19"/>
  </r>
  <r>
    <x v="3111"/>
    <x v="3110"/>
    <x v="3109"/>
    <n v="20000"/>
    <n v="5328"/>
    <x v="2"/>
    <s v="US"/>
    <s v="USD"/>
    <n v="1412432220"/>
    <n v="1409753820"/>
    <b v="0"/>
    <x v="88"/>
    <b v="0"/>
    <s v="theater/spaces"/>
    <n v="27"/>
    <n v="70.11"/>
    <x v="1"/>
    <x v="38"/>
    <x v="3111"/>
    <d v="2014-10-04T14:17:00"/>
  </r>
  <r>
    <x v="3112"/>
    <x v="3111"/>
    <x v="3110"/>
    <n v="11000"/>
    <n v="521"/>
    <x v="2"/>
    <s v="US"/>
    <s v="USD"/>
    <n v="1477968934"/>
    <n v="1472784934"/>
    <b v="0"/>
    <x v="82"/>
    <b v="0"/>
    <s v="theater/spaces"/>
    <n v="5"/>
    <n v="57.89"/>
    <x v="1"/>
    <x v="38"/>
    <x v="3112"/>
    <d v="2016-11-01T02:55:34"/>
  </r>
  <r>
    <x v="3113"/>
    <x v="3112"/>
    <x v="3111"/>
    <n v="109225"/>
    <n v="4635"/>
    <x v="2"/>
    <s v="US"/>
    <s v="USD"/>
    <n v="1429291982"/>
    <n v="1426699982"/>
    <b v="0"/>
    <x v="77"/>
    <b v="0"/>
    <s v="theater/spaces"/>
    <n v="5"/>
    <n v="125.27"/>
    <x v="1"/>
    <x v="38"/>
    <x v="3113"/>
    <d v="2015-04-17T17:33:02"/>
  </r>
  <r>
    <x v="3114"/>
    <x v="3113"/>
    <x v="3112"/>
    <n v="75000"/>
    <n v="0"/>
    <x v="2"/>
    <s v="US"/>
    <s v="USD"/>
    <n v="1411312250"/>
    <n v="1406128250"/>
    <b v="0"/>
    <x v="78"/>
    <b v="0"/>
    <s v="theater/spaces"/>
    <n v="0"/>
    <e v="#DIV/0!"/>
    <x v="1"/>
    <x v="38"/>
    <x v="3114"/>
    <d v="2014-09-21T15:10:50"/>
  </r>
  <r>
    <x v="3115"/>
    <x v="3114"/>
    <x v="3113"/>
    <n v="10000"/>
    <n v="300"/>
    <x v="2"/>
    <s v="SE"/>
    <s v="SEK"/>
    <n v="1465123427"/>
    <n v="1462531427"/>
    <b v="0"/>
    <x v="29"/>
    <b v="0"/>
    <s v="theater/spaces"/>
    <n v="3"/>
    <n v="300"/>
    <x v="1"/>
    <x v="38"/>
    <x v="3115"/>
    <d v="2016-06-05T10:43:47"/>
  </r>
  <r>
    <x v="3116"/>
    <x v="3115"/>
    <x v="3114"/>
    <n v="750"/>
    <n v="430"/>
    <x v="2"/>
    <s v="US"/>
    <s v="USD"/>
    <n v="1427890925"/>
    <n v="1426681325"/>
    <b v="0"/>
    <x v="73"/>
    <b v="0"/>
    <s v="theater/spaces"/>
    <n v="58"/>
    <n v="43"/>
    <x v="1"/>
    <x v="38"/>
    <x v="3116"/>
    <d v="2015-04-01T12:22:05"/>
  </r>
  <r>
    <x v="3117"/>
    <x v="3116"/>
    <x v="3115"/>
    <n v="1000"/>
    <n v="1"/>
    <x v="2"/>
    <s v="GB"/>
    <s v="GBP"/>
    <n v="1464354720"/>
    <n v="1463648360"/>
    <b v="0"/>
    <x v="29"/>
    <b v="0"/>
    <s v="theater/spaces"/>
    <n v="1"/>
    <n v="1"/>
    <x v="1"/>
    <x v="38"/>
    <x v="3117"/>
    <d v="2016-05-27T13:12:00"/>
  </r>
  <r>
    <x v="3118"/>
    <x v="3117"/>
    <x v="3116"/>
    <n v="500000"/>
    <n v="1550"/>
    <x v="2"/>
    <s v="SE"/>
    <s v="SEK"/>
    <n v="1467473723"/>
    <n v="1465832123"/>
    <b v="0"/>
    <x v="84"/>
    <b v="0"/>
    <s v="theater/spaces"/>
    <n v="1"/>
    <n v="775"/>
    <x v="1"/>
    <x v="38"/>
    <x v="3118"/>
    <d v="2016-07-02T15:35:23"/>
  </r>
  <r>
    <x v="3119"/>
    <x v="3118"/>
    <x v="3117"/>
    <n v="10000"/>
    <n v="5"/>
    <x v="2"/>
    <s v="US"/>
    <s v="USD"/>
    <n v="1427414732"/>
    <n v="1424826332"/>
    <b v="0"/>
    <x v="29"/>
    <b v="0"/>
    <s v="theater/spaces"/>
    <n v="1"/>
    <n v="5"/>
    <x v="1"/>
    <x v="38"/>
    <x v="3119"/>
    <d v="2015-03-27T00:05:32"/>
  </r>
  <r>
    <x v="3120"/>
    <x v="3119"/>
    <x v="3118"/>
    <n v="1300000"/>
    <n v="128"/>
    <x v="2"/>
    <s v="NL"/>
    <s v="EUR"/>
    <n v="1462484196"/>
    <n v="1457303796"/>
    <b v="0"/>
    <x v="73"/>
    <b v="0"/>
    <s v="theater/spaces"/>
    <n v="1"/>
    <n v="12.8"/>
    <x v="1"/>
    <x v="38"/>
    <x v="3120"/>
    <d v="2016-05-05T21:36:36"/>
  </r>
  <r>
    <x v="3121"/>
    <x v="3120"/>
    <x v="3119"/>
    <n v="1500"/>
    <n v="10"/>
    <x v="1"/>
    <s v="CA"/>
    <s v="CAD"/>
    <n v="1411748335"/>
    <n v="1406564335"/>
    <b v="0"/>
    <x v="29"/>
    <b v="0"/>
    <s v="theater/spaces"/>
    <n v="1"/>
    <n v="10"/>
    <x v="1"/>
    <x v="38"/>
    <x v="3121"/>
    <d v="2014-09-26T16:18:55"/>
  </r>
  <r>
    <x v="3122"/>
    <x v="3121"/>
    <x v="3120"/>
    <n v="199"/>
    <n v="116"/>
    <x v="1"/>
    <s v="US"/>
    <s v="USD"/>
    <n v="1478733732"/>
    <n v="1478298132"/>
    <b v="0"/>
    <x v="84"/>
    <b v="0"/>
    <s v="theater/spaces"/>
    <n v="59"/>
    <n v="58"/>
    <x v="1"/>
    <x v="38"/>
    <x v="3122"/>
    <d v="2016-11-09T23:22:12"/>
  </r>
  <r>
    <x v="3123"/>
    <x v="3122"/>
    <x v="3121"/>
    <n v="125000"/>
    <n v="85192"/>
    <x v="1"/>
    <s v="US"/>
    <s v="USD"/>
    <n v="1468108198"/>
    <n v="1465516198"/>
    <b v="0"/>
    <x v="493"/>
    <b v="0"/>
    <s v="theater/spaces"/>
    <n v="69"/>
    <n v="244.8"/>
    <x v="1"/>
    <x v="38"/>
    <x v="3123"/>
    <d v="2016-07-09T23:49:58"/>
  </r>
  <r>
    <x v="3124"/>
    <x v="3123"/>
    <x v="3122"/>
    <n v="800000"/>
    <n v="26"/>
    <x v="1"/>
    <s v="US"/>
    <s v="USD"/>
    <n v="1422902601"/>
    <n v="1417718601"/>
    <b v="0"/>
    <x v="80"/>
    <b v="0"/>
    <s v="theater/spaces"/>
    <n v="1"/>
    <n v="6.5"/>
    <x v="1"/>
    <x v="38"/>
    <x v="3124"/>
    <d v="2015-02-02T18:43:21"/>
  </r>
  <r>
    <x v="3125"/>
    <x v="3124"/>
    <x v="3123"/>
    <n v="1500000"/>
    <n v="0"/>
    <x v="1"/>
    <s v="US"/>
    <s v="USD"/>
    <n v="1452142672"/>
    <n v="1449550672"/>
    <b v="0"/>
    <x v="78"/>
    <b v="0"/>
    <s v="theater/spaces"/>
    <n v="0"/>
    <e v="#DIV/0!"/>
    <x v="1"/>
    <x v="38"/>
    <x v="3125"/>
    <d v="2016-01-07T04:57:52"/>
  </r>
  <r>
    <x v="3126"/>
    <x v="3125"/>
    <x v="3124"/>
    <n v="25000"/>
    <n v="1040"/>
    <x v="1"/>
    <s v="US"/>
    <s v="USD"/>
    <n v="1459121162"/>
    <n v="1456532762"/>
    <b v="0"/>
    <x v="57"/>
    <b v="0"/>
    <s v="theater/spaces"/>
    <n v="5"/>
    <n v="61.18"/>
    <x v="1"/>
    <x v="38"/>
    <x v="3126"/>
    <d v="2016-03-27T23:26:02"/>
  </r>
  <r>
    <x v="3127"/>
    <x v="3126"/>
    <x v="3125"/>
    <n v="100000"/>
    <n v="0"/>
    <x v="1"/>
    <s v="US"/>
    <s v="USD"/>
    <n v="1425242029"/>
    <n v="1422650029"/>
    <b v="0"/>
    <x v="78"/>
    <b v="0"/>
    <s v="theater/spaces"/>
    <n v="0"/>
    <e v="#DIV/0!"/>
    <x v="1"/>
    <x v="38"/>
    <x v="3127"/>
    <d v="2015-03-01T20:33:49"/>
  </r>
  <r>
    <x v="3128"/>
    <x v="3127"/>
    <x v="3126"/>
    <n v="15000"/>
    <n v="16291"/>
    <x v="3"/>
    <s v="US"/>
    <s v="USD"/>
    <n v="1489690141"/>
    <n v="1487101741"/>
    <b v="0"/>
    <x v="27"/>
    <b v="0"/>
    <s v="theater/plays"/>
    <n v="109"/>
    <n v="139.24"/>
    <x v="1"/>
    <x v="6"/>
    <x v="3128"/>
    <d v="2017-03-16T18:49:01"/>
  </r>
  <r>
    <x v="3129"/>
    <x v="3128"/>
    <x v="3127"/>
    <n v="1250"/>
    <n v="10"/>
    <x v="3"/>
    <s v="US"/>
    <s v="USD"/>
    <n v="1492542819"/>
    <n v="1489090419"/>
    <b v="0"/>
    <x v="29"/>
    <b v="0"/>
    <s v="theater/plays"/>
    <n v="1"/>
    <n v="10"/>
    <x v="1"/>
    <x v="6"/>
    <x v="3129"/>
    <d v="2017-04-18T19:13:39"/>
  </r>
  <r>
    <x v="3130"/>
    <x v="3129"/>
    <x v="3128"/>
    <n v="10000"/>
    <n v="375"/>
    <x v="3"/>
    <s v="US"/>
    <s v="USD"/>
    <n v="1492145940"/>
    <n v="1489504916"/>
    <b v="0"/>
    <x v="80"/>
    <b v="0"/>
    <s v="theater/plays"/>
    <n v="4"/>
    <n v="93.75"/>
    <x v="1"/>
    <x v="6"/>
    <x v="3130"/>
    <d v="2017-04-14T04:59:00"/>
  </r>
  <r>
    <x v="3131"/>
    <x v="3130"/>
    <x v="3129"/>
    <n v="4100"/>
    <n v="645"/>
    <x v="3"/>
    <s v="US"/>
    <s v="USD"/>
    <n v="1491656045"/>
    <n v="1489067645"/>
    <b v="0"/>
    <x v="8"/>
    <b v="0"/>
    <s v="theater/plays"/>
    <n v="16"/>
    <n v="53.75"/>
    <x v="1"/>
    <x v="6"/>
    <x v="3131"/>
    <d v="2017-04-08T12:54:05"/>
  </r>
  <r>
    <x v="3132"/>
    <x v="3131"/>
    <x v="3130"/>
    <n v="30000"/>
    <n v="10"/>
    <x v="3"/>
    <s v="US"/>
    <s v="USD"/>
    <n v="1492759460"/>
    <n v="1487579060"/>
    <b v="0"/>
    <x v="29"/>
    <b v="0"/>
    <s v="theater/plays"/>
    <n v="1"/>
    <n v="10"/>
    <x v="1"/>
    <x v="6"/>
    <x v="3132"/>
    <d v="2017-04-21T07:24:20"/>
  </r>
  <r>
    <x v="3133"/>
    <x v="3132"/>
    <x v="3131"/>
    <n v="500"/>
    <n v="540"/>
    <x v="3"/>
    <s v="GB"/>
    <s v="GBP"/>
    <n v="1490358834"/>
    <n v="1487770434"/>
    <b v="0"/>
    <x v="38"/>
    <b v="0"/>
    <s v="theater/plays"/>
    <n v="108"/>
    <n v="33.75"/>
    <x v="1"/>
    <x v="6"/>
    <x v="3133"/>
    <d v="2017-03-24T12:33:54"/>
  </r>
  <r>
    <x v="3134"/>
    <x v="3133"/>
    <x v="3132"/>
    <n v="1000"/>
    <n v="225"/>
    <x v="3"/>
    <s v="GB"/>
    <s v="GBP"/>
    <n v="1490631419"/>
    <n v="1488820619"/>
    <b v="0"/>
    <x v="8"/>
    <b v="0"/>
    <s v="theater/plays"/>
    <n v="23"/>
    <n v="18.75"/>
    <x v="1"/>
    <x v="6"/>
    <x v="3134"/>
    <d v="2017-03-27T16:16:59"/>
  </r>
  <r>
    <x v="3135"/>
    <x v="3134"/>
    <x v="3133"/>
    <n v="777"/>
    <n v="162"/>
    <x v="3"/>
    <s v="US"/>
    <s v="USD"/>
    <n v="1491277121"/>
    <n v="1489376321"/>
    <b v="0"/>
    <x v="63"/>
    <b v="0"/>
    <s v="theater/plays"/>
    <n v="21"/>
    <n v="23.14"/>
    <x v="1"/>
    <x v="6"/>
    <x v="3135"/>
    <d v="2017-04-04T03:38:41"/>
  </r>
  <r>
    <x v="3136"/>
    <x v="3135"/>
    <x v="3134"/>
    <n v="500"/>
    <n v="639"/>
    <x v="3"/>
    <s v="GB"/>
    <s v="GBP"/>
    <n v="1491001140"/>
    <n v="1487847954"/>
    <b v="0"/>
    <x v="19"/>
    <b v="0"/>
    <s v="theater/plays"/>
    <n v="128"/>
    <n v="29.05"/>
    <x v="1"/>
    <x v="6"/>
    <x v="3136"/>
    <d v="2017-03-31T22:59:00"/>
  </r>
  <r>
    <x v="3137"/>
    <x v="3136"/>
    <x v="3135"/>
    <n v="1500"/>
    <n v="50"/>
    <x v="3"/>
    <s v="US"/>
    <s v="USD"/>
    <n v="1493838720"/>
    <n v="1489439669"/>
    <b v="0"/>
    <x v="29"/>
    <b v="0"/>
    <s v="theater/plays"/>
    <n v="4"/>
    <n v="50"/>
    <x v="1"/>
    <x v="6"/>
    <x v="3137"/>
    <d v="2017-05-03T19:12:00"/>
  </r>
  <r>
    <x v="3138"/>
    <x v="3137"/>
    <x v="3136"/>
    <n v="200"/>
    <n v="0"/>
    <x v="3"/>
    <s v="GB"/>
    <s v="GBP"/>
    <n v="1491233407"/>
    <n v="1489591807"/>
    <b v="0"/>
    <x v="78"/>
    <b v="0"/>
    <s v="theater/plays"/>
    <n v="0"/>
    <e v="#DIV/0!"/>
    <x v="1"/>
    <x v="6"/>
    <x v="3138"/>
    <d v="2017-04-03T15:30:07"/>
  </r>
  <r>
    <x v="3139"/>
    <x v="3138"/>
    <x v="3137"/>
    <n v="50000"/>
    <n v="2700"/>
    <x v="3"/>
    <s v="MX"/>
    <s v="MXN"/>
    <n v="1490416380"/>
    <n v="1487485760"/>
    <b v="0"/>
    <x v="79"/>
    <b v="0"/>
    <s v="theater/plays"/>
    <n v="6"/>
    <n v="450"/>
    <x v="1"/>
    <x v="6"/>
    <x v="3139"/>
    <d v="2017-03-25T04:33:00"/>
  </r>
  <r>
    <x v="3140"/>
    <x v="3139"/>
    <x v="3138"/>
    <n v="10000"/>
    <n v="96"/>
    <x v="3"/>
    <s v="FR"/>
    <s v="EUR"/>
    <n v="1491581703"/>
    <n v="1488993303"/>
    <b v="0"/>
    <x v="80"/>
    <b v="0"/>
    <s v="theater/plays"/>
    <n v="1"/>
    <n v="24"/>
    <x v="1"/>
    <x v="6"/>
    <x v="3140"/>
    <d v="2017-04-07T16:15:03"/>
  </r>
  <r>
    <x v="3141"/>
    <x v="3140"/>
    <x v="3139"/>
    <n v="500"/>
    <n v="258"/>
    <x v="3"/>
    <s v="NL"/>
    <s v="EUR"/>
    <n v="1492372800"/>
    <n v="1488823488"/>
    <b v="0"/>
    <x v="22"/>
    <b v="0"/>
    <s v="theater/plays"/>
    <n v="52"/>
    <n v="32.25"/>
    <x v="1"/>
    <x v="6"/>
    <x v="3141"/>
    <d v="2017-04-16T20:00:00"/>
  </r>
  <r>
    <x v="3142"/>
    <x v="3141"/>
    <x v="3140"/>
    <n v="2750"/>
    <n v="45"/>
    <x v="3"/>
    <s v="GB"/>
    <s v="GBP"/>
    <n v="1489922339"/>
    <n v="1487333939"/>
    <b v="0"/>
    <x v="83"/>
    <b v="0"/>
    <s v="theater/plays"/>
    <n v="2"/>
    <n v="15"/>
    <x v="1"/>
    <x v="6"/>
    <x v="3142"/>
    <d v="2017-03-19T11:18:59"/>
  </r>
  <r>
    <x v="3143"/>
    <x v="3142"/>
    <x v="3141"/>
    <n v="700"/>
    <n v="0"/>
    <x v="3"/>
    <s v="GB"/>
    <s v="GBP"/>
    <n v="1491726956"/>
    <n v="1489480556"/>
    <b v="0"/>
    <x v="78"/>
    <b v="0"/>
    <s v="theater/plays"/>
    <n v="0"/>
    <e v="#DIV/0!"/>
    <x v="1"/>
    <x v="6"/>
    <x v="3143"/>
    <d v="2017-04-09T08:35:56"/>
  </r>
  <r>
    <x v="3144"/>
    <x v="3143"/>
    <x v="3142"/>
    <n v="10000"/>
    <n v="7540"/>
    <x v="3"/>
    <s v="US"/>
    <s v="USD"/>
    <n v="1489903200"/>
    <n v="1488459307"/>
    <b v="0"/>
    <x v="209"/>
    <b v="0"/>
    <s v="theater/plays"/>
    <n v="76"/>
    <n v="251.33"/>
    <x v="1"/>
    <x v="6"/>
    <x v="3144"/>
    <d v="2017-03-19T06:00:00"/>
  </r>
  <r>
    <x v="3145"/>
    <x v="3144"/>
    <x v="3143"/>
    <n v="25000"/>
    <n v="0"/>
    <x v="3"/>
    <s v="US"/>
    <s v="USD"/>
    <n v="1490659134"/>
    <n v="1485478734"/>
    <b v="0"/>
    <x v="78"/>
    <b v="0"/>
    <s v="theater/plays"/>
    <n v="0"/>
    <e v="#DIV/0!"/>
    <x v="1"/>
    <x v="6"/>
    <x v="3145"/>
    <d v="2017-03-27T23:58:54"/>
  </r>
  <r>
    <x v="3146"/>
    <x v="3145"/>
    <x v="3144"/>
    <n v="50000"/>
    <n v="5250"/>
    <x v="3"/>
    <s v="MX"/>
    <s v="MXN"/>
    <n v="1492356166"/>
    <n v="1488471766"/>
    <b v="0"/>
    <x v="8"/>
    <b v="0"/>
    <s v="theater/plays"/>
    <n v="11"/>
    <n v="437.5"/>
    <x v="1"/>
    <x v="6"/>
    <x v="3146"/>
    <d v="2017-04-16T15:22:46"/>
  </r>
  <r>
    <x v="3147"/>
    <x v="3146"/>
    <x v="3145"/>
    <n v="20000"/>
    <n v="23505"/>
    <x v="0"/>
    <s v="US"/>
    <s v="USD"/>
    <n v="1415319355"/>
    <n v="1411859755"/>
    <b v="1"/>
    <x v="496"/>
    <b v="1"/>
    <s v="theater/plays"/>
    <n v="118"/>
    <n v="110.35"/>
    <x v="1"/>
    <x v="6"/>
    <x v="3147"/>
    <d v="2014-11-07T00:15:55"/>
  </r>
  <r>
    <x v="3148"/>
    <x v="3147"/>
    <x v="3146"/>
    <n v="1800"/>
    <n v="2361"/>
    <x v="0"/>
    <s v="US"/>
    <s v="USD"/>
    <n v="1412136000"/>
    <n v="1410278284"/>
    <b v="1"/>
    <x v="7"/>
    <b v="1"/>
    <s v="theater/plays"/>
    <n v="132"/>
    <n v="41.42"/>
    <x v="1"/>
    <x v="6"/>
    <x v="3148"/>
    <d v="2014-10-01T04:00:00"/>
  </r>
  <r>
    <x v="3149"/>
    <x v="3148"/>
    <x v="3147"/>
    <n v="1250"/>
    <n v="1300"/>
    <x v="0"/>
    <s v="US"/>
    <s v="USD"/>
    <n v="1354845600"/>
    <n v="1352766300"/>
    <b v="1"/>
    <x v="20"/>
    <b v="1"/>
    <s v="theater/plays"/>
    <n v="104"/>
    <n v="52"/>
    <x v="1"/>
    <x v="6"/>
    <x v="3149"/>
    <d v="2012-12-07T02:00:00"/>
  </r>
  <r>
    <x v="3150"/>
    <x v="3149"/>
    <x v="3148"/>
    <n v="3500"/>
    <n v="3535"/>
    <x v="0"/>
    <s v="US"/>
    <s v="USD"/>
    <n v="1295928000"/>
    <n v="1288160403"/>
    <b v="1"/>
    <x v="201"/>
    <b v="1"/>
    <s v="theater/plays"/>
    <n v="101"/>
    <n v="33.99"/>
    <x v="1"/>
    <x v="6"/>
    <x v="3150"/>
    <d v="2011-01-25T04:00:00"/>
  </r>
  <r>
    <x v="3151"/>
    <x v="3150"/>
    <x v="3149"/>
    <n v="3500"/>
    <n v="3514"/>
    <x v="0"/>
    <s v="US"/>
    <s v="USD"/>
    <n v="1410379774"/>
    <n v="1407787774"/>
    <b v="1"/>
    <x v="69"/>
    <b v="1"/>
    <s v="theater/plays"/>
    <n v="101"/>
    <n v="103.35"/>
    <x v="1"/>
    <x v="6"/>
    <x v="3151"/>
    <d v="2014-09-10T20:09:34"/>
  </r>
  <r>
    <x v="3152"/>
    <x v="3151"/>
    <x v="3150"/>
    <n v="2200"/>
    <n v="2331"/>
    <x v="0"/>
    <s v="GB"/>
    <s v="GBP"/>
    <n v="1383425367"/>
    <n v="1380833367"/>
    <b v="1"/>
    <x v="85"/>
    <b v="1"/>
    <s v="theater/plays"/>
    <n v="106"/>
    <n v="34.79"/>
    <x v="1"/>
    <x v="6"/>
    <x v="3152"/>
    <d v="2013-11-02T20:49:27"/>
  </r>
  <r>
    <x v="3153"/>
    <x v="3152"/>
    <x v="3151"/>
    <n v="3000"/>
    <n v="10067.5"/>
    <x v="0"/>
    <s v="US"/>
    <s v="USD"/>
    <n v="1304225940"/>
    <n v="1301542937"/>
    <b v="1"/>
    <x v="198"/>
    <b v="1"/>
    <s v="theater/plays"/>
    <n v="336"/>
    <n v="41.77"/>
    <x v="1"/>
    <x v="6"/>
    <x v="3153"/>
    <d v="2011-05-01T04:59:00"/>
  </r>
  <r>
    <x v="3154"/>
    <x v="3153"/>
    <x v="3152"/>
    <n v="7000"/>
    <n v="7905"/>
    <x v="0"/>
    <s v="US"/>
    <s v="USD"/>
    <n v="1333310458"/>
    <n v="1330722058"/>
    <b v="1"/>
    <x v="252"/>
    <b v="1"/>
    <s v="theater/plays"/>
    <n v="113"/>
    <n v="64.27"/>
    <x v="1"/>
    <x v="6"/>
    <x v="3154"/>
    <d v="2012-04-01T20:00:58"/>
  </r>
  <r>
    <x v="3155"/>
    <x v="3154"/>
    <x v="3153"/>
    <n v="5000"/>
    <n v="9425.23"/>
    <x v="0"/>
    <s v="GB"/>
    <s v="GBP"/>
    <n v="1356004725"/>
    <n v="1353412725"/>
    <b v="1"/>
    <x v="177"/>
    <b v="1"/>
    <s v="theater/plays"/>
    <n v="189"/>
    <n v="31.21"/>
    <x v="1"/>
    <x v="6"/>
    <x v="3155"/>
    <d v="2012-12-20T11:58:45"/>
  </r>
  <r>
    <x v="3156"/>
    <x v="3155"/>
    <x v="3154"/>
    <n v="5500"/>
    <n v="5600"/>
    <x v="0"/>
    <s v="US"/>
    <s v="USD"/>
    <n v="1338591144"/>
    <n v="1335567144"/>
    <b v="1"/>
    <x v="30"/>
    <b v="1"/>
    <s v="theater/plays"/>
    <n v="102"/>
    <n v="62.92"/>
    <x v="1"/>
    <x v="6"/>
    <x v="3156"/>
    <d v="2012-06-01T22:52:24"/>
  </r>
  <r>
    <x v="3157"/>
    <x v="3156"/>
    <x v="3155"/>
    <n v="4000"/>
    <n v="4040"/>
    <x v="0"/>
    <s v="US"/>
    <s v="USD"/>
    <n v="1405746000"/>
    <n v="1404932105"/>
    <b v="1"/>
    <x v="14"/>
    <b v="1"/>
    <s v="theater/plays"/>
    <n v="101"/>
    <n v="98.54"/>
    <x v="1"/>
    <x v="6"/>
    <x v="3157"/>
    <d v="2014-07-19T05:00:00"/>
  </r>
  <r>
    <x v="3158"/>
    <x v="3157"/>
    <x v="3156"/>
    <n v="5000"/>
    <n v="5700"/>
    <x v="0"/>
    <s v="US"/>
    <s v="USD"/>
    <n v="1374523752"/>
    <n v="1371931752"/>
    <b v="1"/>
    <x v="50"/>
    <b v="1"/>
    <s v="theater/plays"/>
    <n v="114"/>
    <n v="82.61"/>
    <x v="1"/>
    <x v="6"/>
    <x v="3158"/>
    <d v="2013-07-22T20:09:12"/>
  </r>
  <r>
    <x v="3159"/>
    <x v="3158"/>
    <x v="3157"/>
    <n v="1500"/>
    <n v="2002.22"/>
    <x v="0"/>
    <s v="US"/>
    <s v="USD"/>
    <n v="1326927600"/>
    <n v="1323221761"/>
    <b v="1"/>
    <x v="47"/>
    <b v="1"/>
    <s v="theater/plays"/>
    <n v="134"/>
    <n v="38.5"/>
    <x v="1"/>
    <x v="6"/>
    <x v="3159"/>
    <d v="2012-01-18T23:00:00"/>
  </r>
  <r>
    <x v="3160"/>
    <x v="3159"/>
    <x v="3158"/>
    <n v="4500"/>
    <n v="4569"/>
    <x v="0"/>
    <s v="US"/>
    <s v="USD"/>
    <n v="1407905940"/>
    <n v="1405923687"/>
    <b v="1"/>
    <x v="7"/>
    <b v="1"/>
    <s v="theater/plays"/>
    <n v="102"/>
    <n v="80.16"/>
    <x v="1"/>
    <x v="6"/>
    <x v="3160"/>
    <d v="2014-08-13T04:59:00"/>
  </r>
  <r>
    <x v="3161"/>
    <x v="3160"/>
    <x v="3159"/>
    <n v="2000"/>
    <n v="2102"/>
    <x v="0"/>
    <s v="GB"/>
    <s v="GBP"/>
    <n v="1413377522"/>
    <n v="1410785522"/>
    <b v="1"/>
    <x v="142"/>
    <b v="1"/>
    <s v="theater/plays"/>
    <n v="106"/>
    <n v="28.41"/>
    <x v="1"/>
    <x v="6"/>
    <x v="3161"/>
    <d v="2014-10-15T12:52:02"/>
  </r>
  <r>
    <x v="3162"/>
    <x v="3161"/>
    <x v="3160"/>
    <n v="4000"/>
    <n v="5086"/>
    <x v="0"/>
    <s v="US"/>
    <s v="USD"/>
    <n v="1404698400"/>
    <n v="1402331262"/>
    <b v="1"/>
    <x v="287"/>
    <b v="1"/>
    <s v="theater/plays"/>
    <n v="128"/>
    <n v="80.73"/>
    <x v="1"/>
    <x v="6"/>
    <x v="3162"/>
    <d v="2014-07-07T02:00:00"/>
  </r>
  <r>
    <x v="3163"/>
    <x v="3162"/>
    <x v="3161"/>
    <n v="13000"/>
    <n v="14450"/>
    <x v="0"/>
    <s v="US"/>
    <s v="USD"/>
    <n v="1402855525"/>
    <n v="1400263525"/>
    <b v="1"/>
    <x v="250"/>
    <b v="1"/>
    <s v="theater/plays"/>
    <n v="112"/>
    <n v="200.69"/>
    <x v="1"/>
    <x v="6"/>
    <x v="3163"/>
    <d v="2014-06-15T18:05:25"/>
  </r>
  <r>
    <x v="3164"/>
    <x v="3163"/>
    <x v="3162"/>
    <n v="2500"/>
    <n v="2669"/>
    <x v="0"/>
    <s v="US"/>
    <s v="USD"/>
    <n v="1402341615"/>
    <n v="1399490415"/>
    <b v="1"/>
    <x v="26"/>
    <b v="1"/>
    <s v="theater/plays"/>
    <n v="107"/>
    <n v="37.590000000000003"/>
    <x v="1"/>
    <x v="6"/>
    <x v="3164"/>
    <d v="2014-06-09T19:20:15"/>
  </r>
  <r>
    <x v="3165"/>
    <x v="3164"/>
    <x v="3163"/>
    <n v="750"/>
    <n v="1220"/>
    <x v="0"/>
    <s v="US"/>
    <s v="USD"/>
    <n v="1304395140"/>
    <n v="1302493760"/>
    <b v="1"/>
    <x v="64"/>
    <b v="1"/>
    <s v="theater/plays"/>
    <n v="163"/>
    <n v="58.1"/>
    <x v="1"/>
    <x v="6"/>
    <x v="3165"/>
    <d v="2011-05-03T03:59:00"/>
  </r>
  <r>
    <x v="3166"/>
    <x v="3165"/>
    <x v="3164"/>
    <n v="35000"/>
    <n v="56079.83"/>
    <x v="0"/>
    <s v="US"/>
    <s v="USD"/>
    <n v="1416988740"/>
    <n v="1414514153"/>
    <b v="1"/>
    <x v="497"/>
    <b v="1"/>
    <s v="theater/plays"/>
    <n v="161"/>
    <n v="60.3"/>
    <x v="1"/>
    <x v="6"/>
    <x v="3166"/>
    <d v="2014-11-26T07:59:00"/>
  </r>
  <r>
    <x v="3167"/>
    <x v="3166"/>
    <x v="3165"/>
    <n v="3000"/>
    <n v="3485"/>
    <x v="0"/>
    <s v="US"/>
    <s v="USD"/>
    <n v="1406952781"/>
    <n v="1405743181"/>
    <b v="1"/>
    <x v="165"/>
    <b v="1"/>
    <s v="theater/plays"/>
    <n v="117"/>
    <n v="63.36"/>
    <x v="1"/>
    <x v="6"/>
    <x v="3167"/>
    <d v="2014-08-02T04:13:01"/>
  </r>
  <r>
    <x v="3168"/>
    <x v="3167"/>
    <x v="3166"/>
    <n v="2500"/>
    <n v="3105"/>
    <x v="0"/>
    <s v="US"/>
    <s v="USD"/>
    <n v="1402696800"/>
    <n v="1399948353"/>
    <b v="1"/>
    <x v="42"/>
    <b v="1"/>
    <s v="theater/plays"/>
    <n v="125"/>
    <n v="50.9"/>
    <x v="1"/>
    <x v="6"/>
    <x v="3168"/>
    <d v="2014-06-13T22:00:00"/>
  </r>
  <r>
    <x v="3169"/>
    <x v="3168"/>
    <x v="3167"/>
    <n v="8000"/>
    <n v="8241"/>
    <x v="0"/>
    <s v="US"/>
    <s v="USD"/>
    <n v="1386910740"/>
    <n v="1384364561"/>
    <b v="1"/>
    <x v="141"/>
    <b v="1"/>
    <s v="theater/plays"/>
    <n v="104"/>
    <n v="100.5"/>
    <x v="1"/>
    <x v="6"/>
    <x v="3169"/>
    <d v="2013-12-13T04:59:00"/>
  </r>
  <r>
    <x v="3170"/>
    <x v="3169"/>
    <x v="3168"/>
    <n v="2000"/>
    <n v="2245"/>
    <x v="0"/>
    <s v="US"/>
    <s v="USD"/>
    <n v="1404273600"/>
    <n v="1401414944"/>
    <b v="1"/>
    <x v="26"/>
    <b v="1"/>
    <s v="theater/plays"/>
    <n v="113"/>
    <n v="31.62"/>
    <x v="1"/>
    <x v="6"/>
    <x v="3170"/>
    <d v="2014-07-02T04:00:00"/>
  </r>
  <r>
    <x v="3171"/>
    <x v="3170"/>
    <x v="3169"/>
    <n v="7000"/>
    <n v="7617"/>
    <x v="0"/>
    <s v="GB"/>
    <s v="GBP"/>
    <n v="1462545358"/>
    <n v="1459953358"/>
    <b v="1"/>
    <x v="27"/>
    <b v="1"/>
    <s v="theater/plays"/>
    <n v="109"/>
    <n v="65.099999999999994"/>
    <x v="1"/>
    <x v="6"/>
    <x v="3171"/>
    <d v="2016-05-06T14:35:58"/>
  </r>
  <r>
    <x v="3172"/>
    <x v="3171"/>
    <x v="3170"/>
    <n v="2000"/>
    <n v="2300"/>
    <x v="0"/>
    <s v="US"/>
    <s v="USD"/>
    <n v="1329240668"/>
    <n v="1326648668"/>
    <b v="1"/>
    <x v="60"/>
    <b v="1"/>
    <s v="theater/plays"/>
    <n v="115"/>
    <n v="79.31"/>
    <x v="1"/>
    <x v="6"/>
    <x v="3172"/>
    <d v="2012-02-14T17:31:08"/>
  </r>
  <r>
    <x v="3173"/>
    <x v="3172"/>
    <x v="3171"/>
    <n v="10000"/>
    <n v="10300"/>
    <x v="0"/>
    <s v="US"/>
    <s v="USD"/>
    <n v="1411765492"/>
    <n v="1409173492"/>
    <b v="1"/>
    <x v="142"/>
    <b v="1"/>
    <s v="theater/plays"/>
    <n v="103"/>
    <n v="139.19"/>
    <x v="1"/>
    <x v="6"/>
    <x v="3173"/>
    <d v="2014-09-26T21:04:52"/>
  </r>
  <r>
    <x v="3174"/>
    <x v="3173"/>
    <x v="3172"/>
    <n v="3000"/>
    <n v="3034"/>
    <x v="0"/>
    <s v="US"/>
    <s v="USD"/>
    <n v="1408999508"/>
    <n v="1407789908"/>
    <b v="1"/>
    <x v="23"/>
    <b v="1"/>
    <s v="theater/plays"/>
    <n v="102"/>
    <n v="131.91"/>
    <x v="1"/>
    <x v="6"/>
    <x v="3174"/>
    <d v="2014-08-25T20:45:08"/>
  </r>
  <r>
    <x v="3175"/>
    <x v="3174"/>
    <x v="3173"/>
    <n v="5000"/>
    <n v="5478"/>
    <x v="0"/>
    <s v="US"/>
    <s v="USD"/>
    <n v="1297977427"/>
    <n v="1292793427"/>
    <b v="1"/>
    <x v="65"/>
    <b v="1"/>
    <s v="theater/plays"/>
    <n v="110"/>
    <n v="91.3"/>
    <x v="1"/>
    <x v="6"/>
    <x v="3175"/>
    <d v="2011-02-17T21:17:07"/>
  </r>
  <r>
    <x v="3176"/>
    <x v="3175"/>
    <x v="3174"/>
    <n v="1900"/>
    <n v="2182"/>
    <x v="0"/>
    <s v="US"/>
    <s v="USD"/>
    <n v="1376838000"/>
    <n v="1374531631"/>
    <b v="1"/>
    <x v="165"/>
    <b v="1"/>
    <s v="theater/plays"/>
    <n v="115"/>
    <n v="39.67"/>
    <x v="1"/>
    <x v="6"/>
    <x v="3176"/>
    <d v="2013-08-18T15:00:00"/>
  </r>
  <r>
    <x v="3177"/>
    <x v="3176"/>
    <x v="3175"/>
    <n v="2500"/>
    <n v="2935"/>
    <x v="0"/>
    <s v="US"/>
    <s v="USD"/>
    <n v="1403366409"/>
    <n v="1400774409"/>
    <b v="1"/>
    <x v="13"/>
    <b v="1"/>
    <s v="theater/plays"/>
    <n v="118"/>
    <n v="57.55"/>
    <x v="1"/>
    <x v="6"/>
    <x v="3177"/>
    <d v="2014-06-21T16:00:09"/>
  </r>
  <r>
    <x v="3178"/>
    <x v="3177"/>
    <x v="3176"/>
    <n v="1500"/>
    <n v="2576"/>
    <x v="0"/>
    <s v="GB"/>
    <s v="GBP"/>
    <n v="1405521075"/>
    <n v="1402929075"/>
    <b v="1"/>
    <x v="76"/>
    <b v="1"/>
    <s v="theater/plays"/>
    <n v="172"/>
    <n v="33.03"/>
    <x v="1"/>
    <x v="6"/>
    <x v="3178"/>
    <d v="2014-07-16T14:31:15"/>
  </r>
  <r>
    <x v="3179"/>
    <x v="3178"/>
    <x v="3177"/>
    <n v="4200"/>
    <n v="4794.82"/>
    <x v="0"/>
    <s v="US"/>
    <s v="USD"/>
    <n v="1367859071"/>
    <n v="1365699071"/>
    <b v="1"/>
    <x v="95"/>
    <b v="1"/>
    <s v="theater/plays"/>
    <n v="115"/>
    <n v="77.34"/>
    <x v="1"/>
    <x v="6"/>
    <x v="3179"/>
    <d v="2013-05-06T16:51:11"/>
  </r>
  <r>
    <x v="3180"/>
    <x v="3179"/>
    <x v="3178"/>
    <n v="1200"/>
    <n v="1437"/>
    <x v="0"/>
    <s v="GB"/>
    <s v="GBP"/>
    <n v="1403258049"/>
    <n v="1400666049"/>
    <b v="1"/>
    <x v="43"/>
    <b v="1"/>
    <s v="theater/plays"/>
    <n v="120"/>
    <n v="31.93"/>
    <x v="1"/>
    <x v="6"/>
    <x v="3180"/>
    <d v="2014-06-20T09:54:09"/>
  </r>
  <r>
    <x v="3181"/>
    <x v="3180"/>
    <x v="3179"/>
    <n v="500"/>
    <n v="545"/>
    <x v="0"/>
    <s v="GB"/>
    <s v="GBP"/>
    <n v="1402848000"/>
    <n v="1400570787"/>
    <b v="1"/>
    <x v="41"/>
    <b v="1"/>
    <s v="theater/plays"/>
    <n v="109"/>
    <n v="36.33"/>
    <x v="1"/>
    <x v="6"/>
    <x v="3181"/>
    <d v="2014-06-15T16:00:00"/>
  </r>
  <r>
    <x v="3182"/>
    <x v="3181"/>
    <x v="3180"/>
    <n v="7000"/>
    <n v="7062"/>
    <x v="0"/>
    <s v="US"/>
    <s v="USD"/>
    <n v="1328029200"/>
    <n v="1323211621"/>
    <b v="1"/>
    <x v="299"/>
    <b v="1"/>
    <s v="theater/plays"/>
    <n v="101"/>
    <n v="46.77"/>
    <x v="1"/>
    <x v="6"/>
    <x v="3182"/>
    <d v="2012-01-31T17:00:00"/>
  </r>
  <r>
    <x v="3183"/>
    <x v="3182"/>
    <x v="3181"/>
    <n v="2500"/>
    <n v="2725"/>
    <x v="0"/>
    <s v="US"/>
    <s v="USD"/>
    <n v="1377284669"/>
    <n v="1375729469"/>
    <b v="1"/>
    <x v="32"/>
    <b v="1"/>
    <s v="theater/plays"/>
    <n v="109"/>
    <n v="40.07"/>
    <x v="1"/>
    <x v="6"/>
    <x v="3183"/>
    <d v="2013-08-23T19:04:29"/>
  </r>
  <r>
    <x v="3184"/>
    <x v="3183"/>
    <x v="3182"/>
    <n v="4300"/>
    <n v="4610"/>
    <x v="0"/>
    <s v="US"/>
    <s v="USD"/>
    <n v="1404258631"/>
    <n v="1401666631"/>
    <b v="1"/>
    <x v="67"/>
    <b v="1"/>
    <s v="theater/plays"/>
    <n v="108"/>
    <n v="100.22"/>
    <x v="1"/>
    <x v="6"/>
    <x v="3184"/>
    <d v="2014-07-01T23:50:31"/>
  </r>
  <r>
    <x v="3185"/>
    <x v="3184"/>
    <x v="3183"/>
    <n v="1000"/>
    <n v="1000"/>
    <x v="0"/>
    <s v="GB"/>
    <s v="GBP"/>
    <n v="1405553241"/>
    <n v="1404948441"/>
    <b v="1"/>
    <x v="54"/>
    <b v="1"/>
    <s v="theater/plays"/>
    <n v="100"/>
    <n v="41.67"/>
    <x v="1"/>
    <x v="6"/>
    <x v="3185"/>
    <d v="2014-07-16T23:27:21"/>
  </r>
  <r>
    <x v="3186"/>
    <x v="3185"/>
    <x v="3184"/>
    <n v="3200"/>
    <n v="3270"/>
    <x v="0"/>
    <s v="GB"/>
    <s v="GBP"/>
    <n v="1410901200"/>
    <n v="1408313438"/>
    <b v="1"/>
    <x v="16"/>
    <b v="1"/>
    <s v="theater/plays"/>
    <n v="103"/>
    <n v="46.71"/>
    <x v="1"/>
    <x v="6"/>
    <x v="3186"/>
    <d v="2014-09-16T21:00:00"/>
  </r>
  <r>
    <x v="3187"/>
    <x v="3186"/>
    <x v="3185"/>
    <n v="15000"/>
    <n v="17444"/>
    <x v="0"/>
    <s v="US"/>
    <s v="USD"/>
    <n v="1407167973"/>
    <n v="1405439973"/>
    <b v="1"/>
    <x v="138"/>
    <b v="1"/>
    <s v="theater/plays"/>
    <n v="117"/>
    <n v="71.489999999999995"/>
    <x v="1"/>
    <x v="6"/>
    <x v="3187"/>
    <d v="2014-08-04T15:59:33"/>
  </r>
  <r>
    <x v="3188"/>
    <x v="3187"/>
    <x v="3186"/>
    <n v="200"/>
    <n v="130"/>
    <x v="2"/>
    <s v="GB"/>
    <s v="GBP"/>
    <n v="1433930302"/>
    <n v="1432115902"/>
    <b v="0"/>
    <x v="82"/>
    <b v="0"/>
    <s v="theater/musical"/>
    <n v="65"/>
    <n v="14.44"/>
    <x v="1"/>
    <x v="40"/>
    <x v="3188"/>
    <d v="2015-06-10T09:58:22"/>
  </r>
  <r>
    <x v="3189"/>
    <x v="3188"/>
    <x v="3187"/>
    <n v="55000"/>
    <n v="6780"/>
    <x v="2"/>
    <s v="SE"/>
    <s v="SEK"/>
    <n v="1432455532"/>
    <n v="1429863532"/>
    <b v="0"/>
    <x v="10"/>
    <b v="0"/>
    <s v="theater/musical"/>
    <n v="13"/>
    <n v="356.84"/>
    <x v="1"/>
    <x v="40"/>
    <x v="3189"/>
    <d v="2015-05-24T08:18:52"/>
  </r>
  <r>
    <x v="3190"/>
    <x v="3189"/>
    <x v="3188"/>
    <n v="4000"/>
    <n v="0"/>
    <x v="2"/>
    <s v="CA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x v="3191"/>
    <x v="3190"/>
    <x v="3189"/>
    <n v="3750"/>
    <n v="151"/>
    <x v="2"/>
    <s v="US"/>
    <s v="USD"/>
    <n v="1471370869"/>
    <n v="1466186869"/>
    <b v="0"/>
    <x v="80"/>
    <b v="0"/>
    <s v="theater/musical"/>
    <n v="5"/>
    <n v="37.75"/>
    <x v="1"/>
    <x v="40"/>
    <x v="3191"/>
    <d v="2016-08-16T18:07:49"/>
  </r>
  <r>
    <x v="3192"/>
    <x v="3191"/>
    <x v="3190"/>
    <n v="10000"/>
    <n v="102"/>
    <x v="2"/>
    <s v="GB"/>
    <s v="GBP"/>
    <n v="1425160800"/>
    <n v="1421274859"/>
    <b v="0"/>
    <x v="22"/>
    <b v="0"/>
    <s v="theater/musical"/>
    <n v="2"/>
    <n v="12.75"/>
    <x v="1"/>
    <x v="40"/>
    <x v="3192"/>
    <d v="2015-02-28T22:00:00"/>
  </r>
  <r>
    <x v="3193"/>
    <x v="3192"/>
    <x v="3191"/>
    <n v="5000"/>
    <n v="587"/>
    <x v="2"/>
    <s v="GB"/>
    <s v="GBP"/>
    <n v="1424474056"/>
    <n v="1420586056"/>
    <b v="0"/>
    <x v="54"/>
    <b v="0"/>
    <s v="theater/musical"/>
    <n v="12"/>
    <n v="24.46"/>
    <x v="1"/>
    <x v="40"/>
    <x v="3193"/>
    <d v="2015-02-20T23:14:16"/>
  </r>
  <r>
    <x v="3194"/>
    <x v="3193"/>
    <x v="3192"/>
    <n v="11000"/>
    <n v="0"/>
    <x v="2"/>
    <s v="US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x v="3195"/>
    <x v="3194"/>
    <x v="3193"/>
    <n v="3500"/>
    <n v="2070"/>
    <x v="2"/>
    <s v="US"/>
    <s v="USD"/>
    <n v="1423750542"/>
    <n v="1421158542"/>
    <b v="0"/>
    <x v="70"/>
    <b v="0"/>
    <s v="theater/musical"/>
    <n v="60"/>
    <n v="53.08"/>
    <x v="1"/>
    <x v="40"/>
    <x v="3195"/>
    <d v="2015-02-12T14:15:42"/>
  </r>
  <r>
    <x v="3196"/>
    <x v="3195"/>
    <x v="3194"/>
    <n v="3000000"/>
    <n v="1800"/>
    <x v="2"/>
    <s v="US"/>
    <s v="USD"/>
    <n v="1438437600"/>
    <n v="1433254875"/>
    <b v="0"/>
    <x v="79"/>
    <b v="0"/>
    <s v="theater/musical"/>
    <n v="1"/>
    <n v="300"/>
    <x v="1"/>
    <x v="40"/>
    <x v="3196"/>
    <d v="2015-08-01T14:00:00"/>
  </r>
  <r>
    <x v="3197"/>
    <x v="3196"/>
    <x v="3195"/>
    <n v="10000"/>
    <n v="1145"/>
    <x v="2"/>
    <s v="NO"/>
    <s v="NOK"/>
    <n v="1423050618"/>
    <n v="1420458618"/>
    <b v="0"/>
    <x v="80"/>
    <b v="0"/>
    <s v="theater/musical"/>
    <n v="12"/>
    <n v="286.25"/>
    <x v="1"/>
    <x v="40"/>
    <x v="3197"/>
    <d v="2015-02-04T11:50:18"/>
  </r>
  <r>
    <x v="3198"/>
    <x v="3197"/>
    <x v="3196"/>
    <n v="30000"/>
    <n v="110"/>
    <x v="2"/>
    <s v="DK"/>
    <s v="DKK"/>
    <n v="1424081477"/>
    <n v="1420798277"/>
    <b v="0"/>
    <x v="83"/>
    <b v="0"/>
    <s v="theater/musical"/>
    <n v="1"/>
    <n v="36.67"/>
    <x v="1"/>
    <x v="40"/>
    <x v="3198"/>
    <d v="2015-02-16T10:11:17"/>
  </r>
  <r>
    <x v="3199"/>
    <x v="3198"/>
    <x v="3197"/>
    <n v="5000"/>
    <n v="2608"/>
    <x v="2"/>
    <s v="US"/>
    <s v="USD"/>
    <n v="1410037200"/>
    <n v="1407435418"/>
    <b v="0"/>
    <x v="28"/>
    <b v="0"/>
    <s v="theater/musical"/>
    <n v="53"/>
    <n v="49.21"/>
    <x v="1"/>
    <x v="40"/>
    <x v="3199"/>
    <d v="2014-09-06T21:00:00"/>
  </r>
  <r>
    <x v="3200"/>
    <x v="3199"/>
    <x v="3198"/>
    <n v="50000"/>
    <n v="1"/>
    <x v="2"/>
    <s v="US"/>
    <s v="USD"/>
    <n v="1461994440"/>
    <n v="1459410101"/>
    <b v="0"/>
    <x v="29"/>
    <b v="0"/>
    <s v="theater/musical"/>
    <n v="1"/>
    <n v="1"/>
    <x v="1"/>
    <x v="40"/>
    <x v="3200"/>
    <d v="2016-04-30T05:34:00"/>
  </r>
  <r>
    <x v="3201"/>
    <x v="3200"/>
    <x v="3199"/>
    <n v="2000"/>
    <n v="25"/>
    <x v="2"/>
    <s v="GB"/>
    <s v="GBP"/>
    <n v="1409509477"/>
    <n v="1407695077"/>
    <b v="0"/>
    <x v="84"/>
    <b v="0"/>
    <s v="theater/musical"/>
    <n v="2"/>
    <n v="12.5"/>
    <x v="1"/>
    <x v="40"/>
    <x v="3201"/>
    <d v="2014-08-31T18:24:37"/>
  </r>
  <r>
    <x v="3202"/>
    <x v="3201"/>
    <x v="3200"/>
    <n v="5000"/>
    <n v="2726"/>
    <x v="2"/>
    <s v="US"/>
    <s v="USD"/>
    <n v="1450072740"/>
    <n v="1445027346"/>
    <b v="0"/>
    <x v="20"/>
    <b v="0"/>
    <s v="theater/musical"/>
    <n v="55"/>
    <n v="109.04"/>
    <x v="1"/>
    <x v="40"/>
    <x v="3202"/>
    <d v="2015-12-14T05:59:00"/>
  </r>
  <r>
    <x v="3203"/>
    <x v="3202"/>
    <x v="3201"/>
    <n v="1000"/>
    <n v="250"/>
    <x v="2"/>
    <s v="US"/>
    <s v="USD"/>
    <n v="1443224622"/>
    <n v="1440632622"/>
    <b v="0"/>
    <x v="79"/>
    <b v="0"/>
    <s v="theater/musical"/>
    <n v="25"/>
    <n v="41.67"/>
    <x v="1"/>
    <x v="40"/>
    <x v="3203"/>
    <d v="2015-09-25T23:43:42"/>
  </r>
  <r>
    <x v="3204"/>
    <x v="3203"/>
    <x v="3202"/>
    <n v="500"/>
    <n v="0"/>
    <x v="2"/>
    <s v="US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x v="3205"/>
    <x v="3204"/>
    <x v="3203"/>
    <n v="8000"/>
    <n v="273"/>
    <x v="2"/>
    <s v="GB"/>
    <s v="GBP"/>
    <n v="1430470772"/>
    <n v="1427878772"/>
    <b v="0"/>
    <x v="8"/>
    <b v="0"/>
    <s v="theater/musical"/>
    <n v="4"/>
    <n v="22.75"/>
    <x v="1"/>
    <x v="40"/>
    <x v="3205"/>
    <d v="2015-05-01T08:59:32"/>
  </r>
  <r>
    <x v="3206"/>
    <x v="3205"/>
    <x v="3204"/>
    <n v="5000"/>
    <n v="0"/>
    <x v="2"/>
    <s v="US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x v="3207"/>
    <x v="3206"/>
    <x v="3205"/>
    <n v="5500"/>
    <n v="2550"/>
    <x v="2"/>
    <s v="US"/>
    <s v="USD"/>
    <n v="1429767607"/>
    <n v="1424587207"/>
    <b v="0"/>
    <x v="17"/>
    <b v="0"/>
    <s v="theater/musical"/>
    <n v="47"/>
    <n v="70.83"/>
    <x v="1"/>
    <x v="40"/>
    <x v="3207"/>
    <d v="2015-04-23T05:40:07"/>
  </r>
  <r>
    <x v="3208"/>
    <x v="3207"/>
    <x v="3206"/>
    <n v="5000"/>
    <n v="5175"/>
    <x v="0"/>
    <s v="US"/>
    <s v="USD"/>
    <n v="1406557877"/>
    <n v="1404743477"/>
    <b v="1"/>
    <x v="141"/>
    <b v="1"/>
    <s v="theater/plays"/>
    <n v="104"/>
    <n v="63.11"/>
    <x v="1"/>
    <x v="6"/>
    <x v="3208"/>
    <d v="2014-07-28T14:31:17"/>
  </r>
  <r>
    <x v="3209"/>
    <x v="3208"/>
    <x v="3207"/>
    <n v="9500"/>
    <n v="11335.7"/>
    <x v="0"/>
    <s v="US"/>
    <s v="USD"/>
    <n v="1403305200"/>
    <n v="1400512658"/>
    <b v="1"/>
    <x v="334"/>
    <b v="1"/>
    <s v="theater/plays"/>
    <n v="120"/>
    <n v="50.16"/>
    <x v="1"/>
    <x v="6"/>
    <x v="3209"/>
    <d v="2014-06-20T23:00:00"/>
  </r>
  <r>
    <x v="3210"/>
    <x v="3209"/>
    <x v="3208"/>
    <n v="3000"/>
    <n v="3773"/>
    <x v="0"/>
    <s v="US"/>
    <s v="USD"/>
    <n v="1338523140"/>
    <n v="1334442519"/>
    <b v="1"/>
    <x v="65"/>
    <b v="1"/>
    <s v="theater/plays"/>
    <n v="126"/>
    <n v="62.88"/>
    <x v="1"/>
    <x v="6"/>
    <x v="3210"/>
    <d v="2012-06-01T03:59:00"/>
  </r>
  <r>
    <x v="3211"/>
    <x v="3210"/>
    <x v="3209"/>
    <n v="23000"/>
    <n v="27541"/>
    <x v="0"/>
    <s v="US"/>
    <s v="USD"/>
    <n v="1408068000"/>
    <n v="1405346680"/>
    <b v="1"/>
    <x v="498"/>
    <b v="1"/>
    <s v="theater/plays"/>
    <n v="120"/>
    <n v="85.53"/>
    <x v="1"/>
    <x v="6"/>
    <x v="3211"/>
    <d v="2014-08-15T02:00:00"/>
  </r>
  <r>
    <x v="3212"/>
    <x v="3211"/>
    <x v="3210"/>
    <n v="4000"/>
    <n v="5050"/>
    <x v="0"/>
    <s v="US"/>
    <s v="USD"/>
    <n v="1407524751"/>
    <n v="1404932751"/>
    <b v="1"/>
    <x v="225"/>
    <b v="1"/>
    <s v="theater/plays"/>
    <n v="127"/>
    <n v="53.72"/>
    <x v="1"/>
    <x v="6"/>
    <x v="3212"/>
    <d v="2014-08-08T19:05:51"/>
  </r>
  <r>
    <x v="3213"/>
    <x v="3212"/>
    <x v="3211"/>
    <n v="6000"/>
    <n v="6007"/>
    <x v="0"/>
    <s v="GB"/>
    <s v="GBP"/>
    <n v="1437934759"/>
    <n v="1434478759"/>
    <b v="1"/>
    <x v="5"/>
    <b v="1"/>
    <s v="theater/plays"/>
    <n v="101"/>
    <n v="127.81"/>
    <x v="1"/>
    <x v="6"/>
    <x v="3213"/>
    <d v="2015-07-26T18:19:19"/>
  </r>
  <r>
    <x v="3214"/>
    <x v="3213"/>
    <x v="3212"/>
    <n v="12000"/>
    <n v="12256"/>
    <x v="0"/>
    <s v="GB"/>
    <s v="GBP"/>
    <n v="1452038100"/>
    <n v="1448823673"/>
    <b v="1"/>
    <x v="248"/>
    <b v="1"/>
    <s v="theater/plays"/>
    <n v="103"/>
    <n v="106.57"/>
    <x v="1"/>
    <x v="6"/>
    <x v="3214"/>
    <d v="2016-01-05T23:55:00"/>
  </r>
  <r>
    <x v="3215"/>
    <x v="3214"/>
    <x v="3213"/>
    <n v="35000"/>
    <n v="35123"/>
    <x v="0"/>
    <s v="US"/>
    <s v="USD"/>
    <n v="1441857540"/>
    <n v="1438617471"/>
    <b v="1"/>
    <x v="179"/>
    <b v="1"/>
    <s v="theater/plays"/>
    <n v="101"/>
    <n v="262.11"/>
    <x v="1"/>
    <x v="6"/>
    <x v="3215"/>
    <d v="2015-09-10T03:59:00"/>
  </r>
  <r>
    <x v="3216"/>
    <x v="3215"/>
    <x v="3214"/>
    <n v="2000"/>
    <n v="2001"/>
    <x v="0"/>
    <s v="GB"/>
    <s v="GBP"/>
    <n v="1436625000"/>
    <n v="1433934371"/>
    <b v="1"/>
    <x v="2"/>
    <b v="1"/>
    <s v="theater/plays"/>
    <n v="101"/>
    <n v="57.17"/>
    <x v="1"/>
    <x v="6"/>
    <x v="3216"/>
    <d v="2015-07-11T14:30:00"/>
  </r>
  <r>
    <x v="3217"/>
    <x v="3216"/>
    <x v="3215"/>
    <n v="4500"/>
    <n v="5221"/>
    <x v="0"/>
    <s v="US"/>
    <s v="USD"/>
    <n v="1478264784"/>
    <n v="1475672784"/>
    <b v="1"/>
    <x v="201"/>
    <b v="1"/>
    <s v="theater/plays"/>
    <n v="117"/>
    <n v="50.2"/>
    <x v="1"/>
    <x v="6"/>
    <x v="3217"/>
    <d v="2016-11-04T13:06:24"/>
  </r>
  <r>
    <x v="3218"/>
    <x v="3217"/>
    <x v="3216"/>
    <n v="12000"/>
    <n v="12252"/>
    <x v="0"/>
    <s v="GB"/>
    <s v="GBP"/>
    <n v="1419984000"/>
    <n v="1417132986"/>
    <b v="1"/>
    <x v="192"/>
    <b v="1"/>
    <s v="theater/plays"/>
    <n v="103"/>
    <n v="66.59"/>
    <x v="1"/>
    <x v="6"/>
    <x v="3218"/>
    <d v="2014-12-31T00:00:00"/>
  </r>
  <r>
    <x v="3219"/>
    <x v="3218"/>
    <x v="3217"/>
    <n v="20000"/>
    <n v="20022"/>
    <x v="0"/>
    <s v="US"/>
    <s v="USD"/>
    <n v="1427063747"/>
    <n v="1424043347"/>
    <b v="1"/>
    <x v="46"/>
    <b v="1"/>
    <s v="theater/plays"/>
    <n v="101"/>
    <n v="168.25"/>
    <x v="1"/>
    <x v="6"/>
    <x v="3219"/>
    <d v="2015-03-22T22:35:47"/>
  </r>
  <r>
    <x v="3220"/>
    <x v="3219"/>
    <x v="3218"/>
    <n v="15000"/>
    <n v="15126"/>
    <x v="0"/>
    <s v="US"/>
    <s v="USD"/>
    <n v="1489352400"/>
    <n v="1486411204"/>
    <b v="1"/>
    <x v="211"/>
    <b v="1"/>
    <s v="theater/plays"/>
    <n v="101"/>
    <n v="256.37"/>
    <x v="1"/>
    <x v="6"/>
    <x v="3220"/>
    <d v="2017-03-12T21:00:00"/>
  </r>
  <r>
    <x v="3221"/>
    <x v="3220"/>
    <x v="3219"/>
    <n v="4000"/>
    <n v="4137"/>
    <x v="0"/>
    <s v="GB"/>
    <s v="GBP"/>
    <n v="1436114603"/>
    <n v="1433090603"/>
    <b v="1"/>
    <x v="116"/>
    <b v="1"/>
    <s v="theater/plays"/>
    <n v="104"/>
    <n v="36.61"/>
    <x v="1"/>
    <x v="6"/>
    <x v="3221"/>
    <d v="2015-07-05T16:43:23"/>
  </r>
  <r>
    <x v="3222"/>
    <x v="3221"/>
    <x v="3220"/>
    <n v="2500"/>
    <n v="3120"/>
    <x v="0"/>
    <s v="US"/>
    <s v="USD"/>
    <n v="1445722140"/>
    <n v="1443016697"/>
    <b v="1"/>
    <x v="87"/>
    <b v="1"/>
    <s v="theater/plays"/>
    <n v="125"/>
    <n v="37.14"/>
    <x v="1"/>
    <x v="6"/>
    <x v="3222"/>
    <d v="2015-10-24T21:29:00"/>
  </r>
  <r>
    <x v="3223"/>
    <x v="3222"/>
    <x v="3221"/>
    <n v="3100"/>
    <n v="3395"/>
    <x v="0"/>
    <s v="US"/>
    <s v="USD"/>
    <n v="1440100976"/>
    <n v="1437508976"/>
    <b v="1"/>
    <x v="142"/>
    <b v="1"/>
    <s v="theater/plays"/>
    <n v="110"/>
    <n v="45.88"/>
    <x v="1"/>
    <x v="6"/>
    <x v="3223"/>
    <d v="2015-08-20T20:02:56"/>
  </r>
  <r>
    <x v="3224"/>
    <x v="3223"/>
    <x v="3222"/>
    <n v="30000"/>
    <n v="30610"/>
    <x v="0"/>
    <s v="US"/>
    <s v="USD"/>
    <n v="1484024400"/>
    <n v="1479932713"/>
    <b v="1"/>
    <x v="499"/>
    <b v="1"/>
    <s v="theater/plays"/>
    <n v="103"/>
    <n v="141.71"/>
    <x v="1"/>
    <x v="6"/>
    <x v="3224"/>
    <d v="2017-01-10T05:00:00"/>
  </r>
  <r>
    <x v="3225"/>
    <x v="3224"/>
    <x v="3223"/>
    <n v="2000"/>
    <n v="2047"/>
    <x v="0"/>
    <s v="US"/>
    <s v="USD"/>
    <n v="1464987600"/>
    <n v="1463145938"/>
    <b v="1"/>
    <x v="70"/>
    <b v="1"/>
    <s v="theater/plays"/>
    <n v="103"/>
    <n v="52.49"/>
    <x v="1"/>
    <x v="6"/>
    <x v="3225"/>
    <d v="2016-06-03T21:00:00"/>
  </r>
  <r>
    <x v="3226"/>
    <x v="3225"/>
    <x v="3224"/>
    <n v="1200"/>
    <n v="1250"/>
    <x v="0"/>
    <s v="GB"/>
    <s v="GBP"/>
    <n v="1446213612"/>
    <n v="1443621612"/>
    <b v="1"/>
    <x v="64"/>
    <b v="1"/>
    <s v="theater/plays"/>
    <n v="105"/>
    <n v="59.52"/>
    <x v="1"/>
    <x v="6"/>
    <x v="3226"/>
    <d v="2015-10-30T14:00:12"/>
  </r>
  <r>
    <x v="3227"/>
    <x v="3226"/>
    <x v="3225"/>
    <n v="1200"/>
    <n v="1500"/>
    <x v="0"/>
    <s v="GB"/>
    <s v="GBP"/>
    <n v="1484687436"/>
    <n v="1482095436"/>
    <b v="0"/>
    <x v="209"/>
    <b v="1"/>
    <s v="theater/plays"/>
    <n v="125"/>
    <n v="50"/>
    <x v="1"/>
    <x v="6"/>
    <x v="3227"/>
    <d v="2017-01-17T21:10:36"/>
  </r>
  <r>
    <x v="3228"/>
    <x v="3227"/>
    <x v="3226"/>
    <n v="7000"/>
    <n v="7164"/>
    <x v="0"/>
    <s v="US"/>
    <s v="USD"/>
    <n v="1450328340"/>
    <n v="1447606884"/>
    <b v="1"/>
    <x v="77"/>
    <b v="1"/>
    <s v="theater/plays"/>
    <n v="103"/>
    <n v="193.62"/>
    <x v="1"/>
    <x v="6"/>
    <x v="3228"/>
    <d v="2015-12-17T04:59:00"/>
  </r>
  <r>
    <x v="3229"/>
    <x v="3228"/>
    <x v="3227"/>
    <n v="20000"/>
    <n v="21573"/>
    <x v="0"/>
    <s v="US"/>
    <s v="USD"/>
    <n v="1416470398"/>
    <n v="1413874798"/>
    <b v="1"/>
    <x v="91"/>
    <b v="1"/>
    <s v="theater/plays"/>
    <n v="108"/>
    <n v="106.8"/>
    <x v="1"/>
    <x v="6"/>
    <x v="3229"/>
    <d v="2014-11-20T07:59:58"/>
  </r>
  <r>
    <x v="3230"/>
    <x v="3229"/>
    <x v="3228"/>
    <n v="2600"/>
    <n v="2857"/>
    <x v="0"/>
    <s v="US"/>
    <s v="USD"/>
    <n v="1412135940"/>
    <n v="1410840126"/>
    <b v="1"/>
    <x v="77"/>
    <b v="1"/>
    <s v="theater/plays"/>
    <n v="110"/>
    <n v="77.22"/>
    <x v="1"/>
    <x v="6"/>
    <x v="3230"/>
    <d v="2014-10-01T03:59:00"/>
  </r>
  <r>
    <x v="3231"/>
    <x v="3230"/>
    <x v="3229"/>
    <n v="1000"/>
    <n v="1610"/>
    <x v="0"/>
    <s v="US"/>
    <s v="USD"/>
    <n v="1460846347"/>
    <n v="1458254347"/>
    <b v="0"/>
    <x v="33"/>
    <b v="1"/>
    <s v="theater/plays"/>
    <n v="161"/>
    <n v="57.5"/>
    <x v="1"/>
    <x v="6"/>
    <x v="3231"/>
    <d v="2016-04-16T22:39:07"/>
  </r>
  <r>
    <x v="3232"/>
    <x v="3231"/>
    <x v="3230"/>
    <n v="1000"/>
    <n v="1312"/>
    <x v="0"/>
    <s v="US"/>
    <s v="USD"/>
    <n v="1462334340"/>
    <n v="1459711917"/>
    <b v="1"/>
    <x v="55"/>
    <b v="1"/>
    <s v="theater/plays"/>
    <n v="132"/>
    <n v="50.46"/>
    <x v="1"/>
    <x v="6"/>
    <x v="3232"/>
    <d v="2016-05-04T03:59:00"/>
  </r>
  <r>
    <x v="3233"/>
    <x v="3232"/>
    <x v="3231"/>
    <n v="5000"/>
    <n v="5940"/>
    <x v="0"/>
    <s v="US"/>
    <s v="USD"/>
    <n v="1488482355"/>
    <n v="1485890355"/>
    <b v="0"/>
    <x v="42"/>
    <b v="1"/>
    <s v="theater/plays"/>
    <n v="119"/>
    <n v="97.38"/>
    <x v="1"/>
    <x v="6"/>
    <x v="3233"/>
    <d v="2017-03-02T19:19:15"/>
  </r>
  <r>
    <x v="3234"/>
    <x v="3233"/>
    <x v="3232"/>
    <n v="4000"/>
    <n v="4015.71"/>
    <x v="0"/>
    <s v="GB"/>
    <s v="GBP"/>
    <n v="1485991860"/>
    <n v="1483124208"/>
    <b v="0"/>
    <x v="248"/>
    <b v="1"/>
    <s v="theater/plays"/>
    <n v="101"/>
    <n v="34.92"/>
    <x v="1"/>
    <x v="6"/>
    <x v="3234"/>
    <d v="2017-02-01T23:31:00"/>
  </r>
  <r>
    <x v="3235"/>
    <x v="3234"/>
    <x v="3233"/>
    <n v="15000"/>
    <n v="15481"/>
    <x v="0"/>
    <s v="US"/>
    <s v="USD"/>
    <n v="1467361251"/>
    <n v="1464769251"/>
    <b v="1"/>
    <x v="331"/>
    <b v="1"/>
    <s v="theater/plays"/>
    <n v="104"/>
    <n v="85.53"/>
    <x v="1"/>
    <x v="6"/>
    <x v="3235"/>
    <d v="2016-07-01T08:20:51"/>
  </r>
  <r>
    <x v="3236"/>
    <x v="3235"/>
    <x v="3234"/>
    <n v="20000"/>
    <n v="20120"/>
    <x v="0"/>
    <s v="US"/>
    <s v="USD"/>
    <n v="1482962433"/>
    <n v="1480370433"/>
    <b v="0"/>
    <x v="238"/>
    <b v="1"/>
    <s v="theater/plays"/>
    <n v="101"/>
    <n v="182.91"/>
    <x v="1"/>
    <x v="6"/>
    <x v="3236"/>
    <d v="2016-12-28T22:00:33"/>
  </r>
  <r>
    <x v="3237"/>
    <x v="3236"/>
    <x v="3235"/>
    <n v="35000"/>
    <n v="35275.64"/>
    <x v="0"/>
    <s v="US"/>
    <s v="USD"/>
    <n v="1443499140"/>
    <n v="1441452184"/>
    <b v="1"/>
    <x v="314"/>
    <b v="1"/>
    <s v="theater/plays"/>
    <n v="101"/>
    <n v="131.13999999999999"/>
    <x v="1"/>
    <x v="6"/>
    <x v="3237"/>
    <d v="2015-09-29T03:59:00"/>
  </r>
  <r>
    <x v="3238"/>
    <x v="3237"/>
    <x v="3236"/>
    <n v="2800"/>
    <n v="3145"/>
    <x v="0"/>
    <s v="GB"/>
    <s v="GBP"/>
    <n v="1435752898"/>
    <n v="1433160898"/>
    <b v="1"/>
    <x v="1"/>
    <b v="1"/>
    <s v="theater/plays"/>
    <n v="113"/>
    <n v="39.81"/>
    <x v="1"/>
    <x v="6"/>
    <x v="3238"/>
    <d v="2015-07-01T12:14:58"/>
  </r>
  <r>
    <x v="3239"/>
    <x v="3238"/>
    <x v="3237"/>
    <n v="5862"/>
    <n v="6208.98"/>
    <x v="0"/>
    <s v="GB"/>
    <s v="GBP"/>
    <n v="1445817540"/>
    <n v="1443665293"/>
    <b v="1"/>
    <x v="201"/>
    <b v="1"/>
    <s v="theater/plays"/>
    <n v="106"/>
    <n v="59.7"/>
    <x v="1"/>
    <x v="6"/>
    <x v="3239"/>
    <d v="2015-10-25T23:59:00"/>
  </r>
  <r>
    <x v="3240"/>
    <x v="3239"/>
    <x v="3238"/>
    <n v="3000"/>
    <n v="3017"/>
    <x v="0"/>
    <s v="GB"/>
    <s v="GBP"/>
    <n v="1487286000"/>
    <n v="1484843948"/>
    <b v="0"/>
    <x v="69"/>
    <b v="1"/>
    <s v="theater/plays"/>
    <n v="101"/>
    <n v="88.74"/>
    <x v="1"/>
    <x v="6"/>
    <x v="3240"/>
    <d v="2017-02-16T23:00:00"/>
  </r>
  <r>
    <x v="3241"/>
    <x v="3240"/>
    <x v="3239"/>
    <n v="8500"/>
    <n v="9801"/>
    <x v="0"/>
    <s v="US"/>
    <s v="USD"/>
    <n v="1413269940"/>
    <n v="1410421670"/>
    <b v="1"/>
    <x v="157"/>
    <b v="1"/>
    <s v="theater/plays"/>
    <n v="116"/>
    <n v="58.69"/>
    <x v="1"/>
    <x v="6"/>
    <x v="3241"/>
    <d v="2014-10-14T06:59:00"/>
  </r>
  <r>
    <x v="3242"/>
    <x v="3241"/>
    <x v="3240"/>
    <n v="10000"/>
    <n v="12730.42"/>
    <x v="0"/>
    <s v="US"/>
    <s v="USD"/>
    <n v="1411150092"/>
    <n v="1408558092"/>
    <b v="1"/>
    <x v="275"/>
    <b v="1"/>
    <s v="theater/plays"/>
    <n v="128"/>
    <n v="69.569999999999993"/>
    <x v="1"/>
    <x v="6"/>
    <x v="3242"/>
    <d v="2014-09-19T18:08:12"/>
  </r>
  <r>
    <x v="3243"/>
    <x v="3242"/>
    <x v="3241"/>
    <n v="8000"/>
    <n v="8227"/>
    <x v="0"/>
    <s v="US"/>
    <s v="USD"/>
    <n v="1444348800"/>
    <n v="1442283562"/>
    <b v="1"/>
    <x v="26"/>
    <b v="1"/>
    <s v="theater/plays"/>
    <n v="103"/>
    <n v="115.87"/>
    <x v="1"/>
    <x v="6"/>
    <x v="3243"/>
    <d v="2015-10-09T00:00:00"/>
  </r>
  <r>
    <x v="3244"/>
    <x v="3243"/>
    <x v="3242"/>
    <n v="1600"/>
    <n v="1647"/>
    <x v="0"/>
    <s v="GB"/>
    <s v="GBP"/>
    <n v="1480613982"/>
    <n v="1478018382"/>
    <b v="0"/>
    <x v="50"/>
    <b v="1"/>
    <s v="theater/plays"/>
    <n v="103"/>
    <n v="23.87"/>
    <x v="1"/>
    <x v="6"/>
    <x v="3244"/>
    <d v="2016-12-01T17:39:42"/>
  </r>
  <r>
    <x v="3245"/>
    <x v="3244"/>
    <x v="3243"/>
    <n v="21000"/>
    <n v="21904"/>
    <x v="0"/>
    <s v="US"/>
    <s v="USD"/>
    <n v="1434074400"/>
    <n v="1431354258"/>
    <b v="0"/>
    <x v="500"/>
    <b v="1"/>
    <s v="theater/plays"/>
    <n v="105"/>
    <n v="81.13"/>
    <x v="1"/>
    <x v="6"/>
    <x v="3245"/>
    <d v="2015-06-12T02:00:00"/>
  </r>
  <r>
    <x v="3246"/>
    <x v="3245"/>
    <x v="3244"/>
    <n v="10000"/>
    <n v="11122"/>
    <x v="0"/>
    <s v="US"/>
    <s v="USD"/>
    <n v="1442030340"/>
    <n v="1439551200"/>
    <b v="1"/>
    <x v="189"/>
    <b v="1"/>
    <s v="theater/plays"/>
    <n v="112"/>
    <n v="57.63"/>
    <x v="1"/>
    <x v="6"/>
    <x v="3246"/>
    <d v="2015-09-12T03:59:00"/>
  </r>
  <r>
    <x v="3247"/>
    <x v="3246"/>
    <x v="3245"/>
    <n v="2500"/>
    <n v="2646.5"/>
    <x v="0"/>
    <s v="GB"/>
    <s v="GBP"/>
    <n v="1436696712"/>
    <n v="1434104712"/>
    <b v="1"/>
    <x v="7"/>
    <b v="1"/>
    <s v="theater/plays"/>
    <n v="106"/>
    <n v="46.43"/>
    <x v="1"/>
    <x v="6"/>
    <x v="3247"/>
    <d v="2015-07-12T10:25:12"/>
  </r>
  <r>
    <x v="3248"/>
    <x v="3247"/>
    <x v="3246"/>
    <n v="12000"/>
    <n v="12095"/>
    <x v="0"/>
    <s v="US"/>
    <s v="USD"/>
    <n v="1428178757"/>
    <n v="1425590357"/>
    <b v="1"/>
    <x v="452"/>
    <b v="1"/>
    <s v="theater/plays"/>
    <n v="101"/>
    <n v="60.48"/>
    <x v="1"/>
    <x v="6"/>
    <x v="3248"/>
    <d v="2015-04-04T20:19:17"/>
  </r>
  <r>
    <x v="3249"/>
    <x v="3248"/>
    <x v="3247"/>
    <n v="5500"/>
    <n v="5771"/>
    <x v="0"/>
    <s v="US"/>
    <s v="USD"/>
    <n v="1434822914"/>
    <n v="1432230914"/>
    <b v="1"/>
    <x v="106"/>
    <b v="1"/>
    <s v="theater/plays"/>
    <n v="105"/>
    <n v="65.58"/>
    <x v="1"/>
    <x v="6"/>
    <x v="3249"/>
    <d v="2015-06-20T17:55:14"/>
  </r>
  <r>
    <x v="3250"/>
    <x v="3249"/>
    <x v="3248"/>
    <n v="25000"/>
    <n v="25388"/>
    <x v="0"/>
    <s v="US"/>
    <s v="USD"/>
    <n v="1415213324"/>
    <n v="1412617724"/>
    <b v="1"/>
    <x v="496"/>
    <b v="1"/>
    <s v="theater/plays"/>
    <n v="102"/>
    <n v="119.19"/>
    <x v="1"/>
    <x v="6"/>
    <x v="3250"/>
    <d v="2014-11-05T18:48:44"/>
  </r>
  <r>
    <x v="3251"/>
    <x v="3250"/>
    <x v="3249"/>
    <n v="1500"/>
    <n v="1661"/>
    <x v="0"/>
    <s v="US"/>
    <s v="USD"/>
    <n v="1434907966"/>
    <n v="1432315966"/>
    <b v="1"/>
    <x v="9"/>
    <b v="1"/>
    <s v="theater/plays"/>
    <n v="111"/>
    <n v="83.05"/>
    <x v="1"/>
    <x v="6"/>
    <x v="3251"/>
    <d v="2015-06-21T17:32:46"/>
  </r>
  <r>
    <x v="3252"/>
    <x v="3251"/>
    <x v="3250"/>
    <n v="2250"/>
    <n v="2876"/>
    <x v="0"/>
    <s v="GB"/>
    <s v="GBP"/>
    <n v="1473247240"/>
    <n v="1470655240"/>
    <b v="1"/>
    <x v="133"/>
    <b v="1"/>
    <s v="theater/plays"/>
    <n v="128"/>
    <n v="57.52"/>
    <x v="1"/>
    <x v="6"/>
    <x v="3252"/>
    <d v="2016-09-07T11:20:40"/>
  </r>
  <r>
    <x v="3253"/>
    <x v="3252"/>
    <x v="3251"/>
    <n v="20000"/>
    <n v="20365"/>
    <x v="0"/>
    <s v="US"/>
    <s v="USD"/>
    <n v="1473306300"/>
    <n v="1471701028"/>
    <b v="1"/>
    <x v="248"/>
    <b v="1"/>
    <s v="theater/plays"/>
    <n v="102"/>
    <n v="177.09"/>
    <x v="1"/>
    <x v="6"/>
    <x v="3253"/>
    <d v="2016-09-08T03:45:00"/>
  </r>
  <r>
    <x v="3254"/>
    <x v="3253"/>
    <x v="3252"/>
    <n v="13000"/>
    <n v="13163.5"/>
    <x v="0"/>
    <s v="GB"/>
    <s v="GBP"/>
    <n v="1427331809"/>
    <n v="1424743409"/>
    <b v="1"/>
    <x v="153"/>
    <b v="1"/>
    <s v="theater/plays"/>
    <n v="102"/>
    <n v="70.77"/>
    <x v="1"/>
    <x v="6"/>
    <x v="3254"/>
    <d v="2015-03-26T01:03:29"/>
  </r>
  <r>
    <x v="3255"/>
    <x v="3254"/>
    <x v="3253"/>
    <n v="300"/>
    <n v="525"/>
    <x v="0"/>
    <s v="GB"/>
    <s v="GBP"/>
    <n v="1412706375"/>
    <n v="1410114375"/>
    <b v="1"/>
    <x v="59"/>
    <b v="1"/>
    <s v="theater/plays"/>
    <n v="175"/>
    <n v="29.17"/>
    <x v="1"/>
    <x v="6"/>
    <x v="3255"/>
    <d v="2014-10-07T18:26:15"/>
  </r>
  <r>
    <x v="3256"/>
    <x v="3255"/>
    <x v="3254"/>
    <n v="10000"/>
    <n v="12806"/>
    <x v="0"/>
    <s v="US"/>
    <s v="USD"/>
    <n v="1433995140"/>
    <n v="1432129577"/>
    <b v="1"/>
    <x v="282"/>
    <b v="1"/>
    <s v="theater/plays"/>
    <n v="129"/>
    <n v="72.760000000000005"/>
    <x v="1"/>
    <x v="6"/>
    <x v="3256"/>
    <d v="2015-06-11T03:59:00"/>
  </r>
  <r>
    <x v="3257"/>
    <x v="3256"/>
    <x v="3255"/>
    <n v="2000"/>
    <n v="2125.9899999999998"/>
    <x v="0"/>
    <s v="GB"/>
    <s v="GBP"/>
    <n v="1487769952"/>
    <n v="1485177952"/>
    <b v="0"/>
    <x v="14"/>
    <b v="1"/>
    <s v="theater/plays"/>
    <n v="107"/>
    <n v="51.85"/>
    <x v="1"/>
    <x v="6"/>
    <x v="3257"/>
    <d v="2017-02-22T13:25:52"/>
  </r>
  <r>
    <x v="3258"/>
    <x v="3257"/>
    <x v="3256"/>
    <n v="7000"/>
    <n v="7365"/>
    <x v="0"/>
    <s v="US"/>
    <s v="USD"/>
    <n v="1420751861"/>
    <n v="1418159861"/>
    <b v="1"/>
    <x v="11"/>
    <b v="1"/>
    <s v="theater/plays"/>
    <n v="106"/>
    <n v="98.2"/>
    <x v="1"/>
    <x v="6"/>
    <x v="3258"/>
    <d v="2015-01-08T21:17:41"/>
  </r>
  <r>
    <x v="3259"/>
    <x v="3258"/>
    <x v="3257"/>
    <n v="23000"/>
    <n v="24418.6"/>
    <x v="0"/>
    <s v="US"/>
    <s v="USD"/>
    <n v="1475294340"/>
    <n v="1472753745"/>
    <b v="1"/>
    <x v="174"/>
    <b v="1"/>
    <s v="theater/plays"/>
    <n v="107"/>
    <n v="251.74"/>
    <x v="1"/>
    <x v="6"/>
    <x v="3259"/>
    <d v="2016-10-01T03:59:00"/>
  </r>
  <r>
    <x v="3260"/>
    <x v="3259"/>
    <x v="3258"/>
    <n v="5000"/>
    <n v="5462"/>
    <x v="0"/>
    <s v="US"/>
    <s v="USD"/>
    <n v="1448903318"/>
    <n v="1445875718"/>
    <b v="1"/>
    <x v="196"/>
    <b v="1"/>
    <s v="theater/plays"/>
    <n v="110"/>
    <n v="74.819999999999993"/>
    <x v="1"/>
    <x v="6"/>
    <x v="3260"/>
    <d v="2015-11-30T17:08:38"/>
  </r>
  <r>
    <x v="3261"/>
    <x v="3260"/>
    <x v="3259"/>
    <n v="3300"/>
    <n v="3315"/>
    <x v="0"/>
    <s v="US"/>
    <s v="USD"/>
    <n v="1437067476"/>
    <n v="1434475476"/>
    <b v="1"/>
    <x v="72"/>
    <b v="1"/>
    <s v="theater/plays"/>
    <n v="101"/>
    <n v="67.650000000000006"/>
    <x v="1"/>
    <x v="6"/>
    <x v="3261"/>
    <d v="2015-07-16T17:24:36"/>
  </r>
  <r>
    <x v="3262"/>
    <x v="3261"/>
    <x v="3260"/>
    <n v="12200"/>
    <n v="12571"/>
    <x v="0"/>
    <s v="US"/>
    <s v="USD"/>
    <n v="1419220800"/>
    <n v="1416555262"/>
    <b v="1"/>
    <x v="179"/>
    <b v="1"/>
    <s v="theater/plays"/>
    <n v="104"/>
    <n v="93.81"/>
    <x v="1"/>
    <x v="6"/>
    <x v="3262"/>
    <d v="2014-12-22T04:00:00"/>
  </r>
  <r>
    <x v="3263"/>
    <x v="3262"/>
    <x v="3261"/>
    <n v="2500"/>
    <n v="2804.16"/>
    <x v="0"/>
    <s v="US"/>
    <s v="USD"/>
    <n v="1446238800"/>
    <n v="1444220588"/>
    <b v="1"/>
    <x v="32"/>
    <b v="1"/>
    <s v="theater/plays"/>
    <n v="113"/>
    <n v="41.24"/>
    <x v="1"/>
    <x v="6"/>
    <x v="3263"/>
    <d v="2015-10-30T21:00:00"/>
  </r>
  <r>
    <x v="3264"/>
    <x v="3263"/>
    <x v="3262"/>
    <n v="2500"/>
    <n v="2575"/>
    <x v="0"/>
    <s v="US"/>
    <s v="USD"/>
    <n v="1422482400"/>
    <n v="1421089938"/>
    <b v="1"/>
    <x v="72"/>
    <b v="1"/>
    <s v="theater/plays"/>
    <n v="103"/>
    <n v="52.55"/>
    <x v="1"/>
    <x v="6"/>
    <x v="3264"/>
    <d v="2015-01-28T22:00:00"/>
  </r>
  <r>
    <x v="3265"/>
    <x v="3264"/>
    <x v="3263"/>
    <n v="2700"/>
    <n v="4428"/>
    <x v="0"/>
    <s v="IE"/>
    <s v="EUR"/>
    <n v="1449162000"/>
    <n v="1446570315"/>
    <b v="1"/>
    <x v="287"/>
    <b v="1"/>
    <s v="theater/plays"/>
    <n v="164"/>
    <n v="70.290000000000006"/>
    <x v="1"/>
    <x v="6"/>
    <x v="3265"/>
    <d v="2015-12-03T17:00:00"/>
  </r>
  <r>
    <x v="3266"/>
    <x v="3265"/>
    <x v="3264"/>
    <n v="6000"/>
    <n v="7877"/>
    <x v="0"/>
    <s v="US"/>
    <s v="USD"/>
    <n v="1434142800"/>
    <n v="1431435122"/>
    <b v="1"/>
    <x v="430"/>
    <b v="1"/>
    <s v="theater/plays"/>
    <n v="132"/>
    <n v="48.33"/>
    <x v="1"/>
    <x v="6"/>
    <x v="3266"/>
    <d v="2015-06-12T21:00:00"/>
  </r>
  <r>
    <x v="3267"/>
    <x v="3266"/>
    <x v="3265"/>
    <n v="15000"/>
    <n v="15315"/>
    <x v="0"/>
    <s v="US"/>
    <s v="USD"/>
    <n v="1437156660"/>
    <n v="1434564660"/>
    <b v="1"/>
    <x v="449"/>
    <b v="1"/>
    <s v="theater/plays"/>
    <n v="103"/>
    <n v="53.18"/>
    <x v="1"/>
    <x v="6"/>
    <x v="3267"/>
    <d v="2015-07-17T18:11:00"/>
  </r>
  <r>
    <x v="3268"/>
    <x v="3267"/>
    <x v="3266"/>
    <n v="2000"/>
    <n v="2560"/>
    <x v="0"/>
    <s v="US"/>
    <s v="USD"/>
    <n v="1472074928"/>
    <n v="1470692528"/>
    <b v="1"/>
    <x v="288"/>
    <b v="1"/>
    <s v="theater/plays"/>
    <n v="128"/>
    <n v="60.95"/>
    <x v="1"/>
    <x v="6"/>
    <x v="3268"/>
    <d v="2016-08-24T21:42:08"/>
  </r>
  <r>
    <x v="3269"/>
    <x v="3268"/>
    <x v="3267"/>
    <n v="8000"/>
    <n v="8120"/>
    <x v="0"/>
    <s v="GB"/>
    <s v="GBP"/>
    <n v="1434452400"/>
    <n v="1431509397"/>
    <b v="1"/>
    <x v="16"/>
    <b v="1"/>
    <s v="theater/plays"/>
    <n v="102"/>
    <n v="116"/>
    <x v="1"/>
    <x v="6"/>
    <x v="3269"/>
    <d v="2015-06-16T11:00:00"/>
  </r>
  <r>
    <x v="3270"/>
    <x v="3269"/>
    <x v="3268"/>
    <n v="1800"/>
    <n v="1830"/>
    <x v="0"/>
    <s v="GB"/>
    <s v="GBP"/>
    <n v="1436705265"/>
    <n v="1434113265"/>
    <b v="1"/>
    <x v="209"/>
    <b v="1"/>
    <s v="theater/plays"/>
    <n v="102"/>
    <n v="61"/>
    <x v="1"/>
    <x v="6"/>
    <x v="3270"/>
    <d v="2015-07-12T12:47:45"/>
  </r>
  <r>
    <x v="3271"/>
    <x v="3270"/>
    <x v="3269"/>
    <n v="1500"/>
    <n v="1950"/>
    <x v="0"/>
    <s v="GB"/>
    <s v="GBP"/>
    <n v="1414927775"/>
    <n v="1412332175"/>
    <b v="1"/>
    <x v="13"/>
    <b v="1"/>
    <s v="theater/plays"/>
    <n v="130"/>
    <n v="38.24"/>
    <x v="1"/>
    <x v="6"/>
    <x v="3271"/>
    <d v="2014-11-02T11:29:35"/>
  </r>
  <r>
    <x v="3272"/>
    <x v="3271"/>
    <x v="3270"/>
    <n v="10000"/>
    <n v="15443"/>
    <x v="0"/>
    <s v="US"/>
    <s v="USD"/>
    <n v="1446814809"/>
    <n v="1444219209"/>
    <b v="1"/>
    <x v="108"/>
    <b v="1"/>
    <s v="theater/plays"/>
    <n v="155"/>
    <n v="106.5"/>
    <x v="1"/>
    <x v="6"/>
    <x v="3272"/>
    <d v="2015-11-06T13:00:09"/>
  </r>
  <r>
    <x v="3273"/>
    <x v="3272"/>
    <x v="3271"/>
    <n v="4000"/>
    <n v="4296"/>
    <x v="0"/>
    <s v="US"/>
    <s v="USD"/>
    <n v="1473879600"/>
    <n v="1472498042"/>
    <b v="1"/>
    <x v="64"/>
    <b v="1"/>
    <s v="theater/plays"/>
    <n v="108"/>
    <n v="204.57"/>
    <x v="1"/>
    <x v="6"/>
    <x v="3273"/>
    <d v="2016-09-14T19:00:00"/>
  </r>
  <r>
    <x v="3274"/>
    <x v="3273"/>
    <x v="3272"/>
    <n v="15500"/>
    <n v="15705"/>
    <x v="0"/>
    <s v="US"/>
    <s v="USD"/>
    <n v="1458075600"/>
    <n v="1454259272"/>
    <b v="1"/>
    <x v="172"/>
    <b v="1"/>
    <s v="theater/plays"/>
    <n v="102"/>
    <n v="54.91"/>
    <x v="1"/>
    <x v="6"/>
    <x v="3274"/>
    <d v="2016-03-15T21:00:00"/>
  </r>
  <r>
    <x v="3275"/>
    <x v="3274"/>
    <x v="3273"/>
    <n v="1800"/>
    <n v="1805"/>
    <x v="0"/>
    <s v="US"/>
    <s v="USD"/>
    <n v="1423456200"/>
    <n v="1421183271"/>
    <b v="1"/>
    <x v="8"/>
    <b v="1"/>
    <s v="theater/plays"/>
    <n v="101"/>
    <n v="150.41999999999999"/>
    <x v="1"/>
    <x v="6"/>
    <x v="3275"/>
    <d v="2015-02-09T04:30:00"/>
  </r>
  <r>
    <x v="3276"/>
    <x v="3275"/>
    <x v="3274"/>
    <n v="4500"/>
    <n v="5258"/>
    <x v="0"/>
    <s v="CA"/>
    <s v="CAD"/>
    <n v="1459483140"/>
    <n v="1456526879"/>
    <b v="1"/>
    <x v="61"/>
    <b v="1"/>
    <s v="theater/plays"/>
    <n v="117"/>
    <n v="52.58"/>
    <x v="1"/>
    <x v="6"/>
    <x v="3276"/>
    <d v="2016-04-01T03:59:00"/>
  </r>
  <r>
    <x v="3277"/>
    <x v="3276"/>
    <x v="3275"/>
    <n v="5000"/>
    <n v="5430"/>
    <x v="0"/>
    <s v="GB"/>
    <s v="GBP"/>
    <n v="1416331406"/>
    <n v="1413735806"/>
    <b v="1"/>
    <x v="61"/>
    <b v="1"/>
    <s v="theater/plays"/>
    <n v="109"/>
    <n v="54.3"/>
    <x v="1"/>
    <x v="6"/>
    <x v="3277"/>
    <d v="2014-11-18T17:23:26"/>
  </r>
  <r>
    <x v="3278"/>
    <x v="3277"/>
    <x v="3276"/>
    <n v="2500"/>
    <n v="2585"/>
    <x v="0"/>
    <s v="GB"/>
    <s v="GBP"/>
    <n v="1433017303"/>
    <n v="1430425303"/>
    <b v="1"/>
    <x v="69"/>
    <b v="1"/>
    <s v="theater/plays"/>
    <n v="104"/>
    <n v="76.03"/>
    <x v="1"/>
    <x v="6"/>
    <x v="3278"/>
    <d v="2015-05-30T20:21:43"/>
  </r>
  <r>
    <x v="3279"/>
    <x v="3278"/>
    <x v="3277"/>
    <n v="5800"/>
    <n v="6628"/>
    <x v="0"/>
    <s v="US"/>
    <s v="USD"/>
    <n v="1459474059"/>
    <n v="1456885659"/>
    <b v="0"/>
    <x v="287"/>
    <b v="1"/>
    <s v="theater/plays"/>
    <n v="115"/>
    <n v="105.21"/>
    <x v="1"/>
    <x v="6"/>
    <x v="3279"/>
    <d v="2016-04-01T01:27:39"/>
  </r>
  <r>
    <x v="3280"/>
    <x v="3279"/>
    <x v="3278"/>
    <n v="2000"/>
    <n v="2060"/>
    <x v="0"/>
    <s v="US"/>
    <s v="USD"/>
    <n v="1433134800"/>
    <n v="1430158198"/>
    <b v="0"/>
    <x v="209"/>
    <b v="1"/>
    <s v="theater/plays"/>
    <n v="103"/>
    <n v="68.67"/>
    <x v="1"/>
    <x v="6"/>
    <x v="3280"/>
    <d v="2015-06-01T05:00:00"/>
  </r>
  <r>
    <x v="3281"/>
    <x v="3280"/>
    <x v="3279"/>
    <n v="5000"/>
    <n v="6080"/>
    <x v="0"/>
    <s v="US"/>
    <s v="USD"/>
    <n v="1441153705"/>
    <n v="1438561705"/>
    <b v="0"/>
    <x v="5"/>
    <b v="1"/>
    <s v="theater/plays"/>
    <n v="122"/>
    <n v="129.36000000000001"/>
    <x v="1"/>
    <x v="6"/>
    <x v="3281"/>
    <d v="2015-09-02T00:28:25"/>
  </r>
  <r>
    <x v="3282"/>
    <x v="3281"/>
    <x v="3280"/>
    <n v="31000"/>
    <n v="31820.5"/>
    <x v="0"/>
    <s v="US"/>
    <s v="USD"/>
    <n v="1461904788"/>
    <n v="1458103188"/>
    <b v="0"/>
    <x v="186"/>
    <b v="1"/>
    <s v="theater/plays"/>
    <n v="103"/>
    <n v="134.26"/>
    <x v="1"/>
    <x v="6"/>
    <x v="3282"/>
    <d v="2016-04-29T04:39:48"/>
  </r>
  <r>
    <x v="3283"/>
    <x v="3282"/>
    <x v="3281"/>
    <n v="800"/>
    <n v="838"/>
    <x v="0"/>
    <s v="GB"/>
    <s v="GBP"/>
    <n v="1455138000"/>
    <n v="1452448298"/>
    <b v="0"/>
    <x v="5"/>
    <b v="1"/>
    <s v="theater/plays"/>
    <n v="105"/>
    <n v="17.829999999999998"/>
    <x v="1"/>
    <x v="6"/>
    <x v="3283"/>
    <d v="2016-02-10T21:00:00"/>
  </r>
  <r>
    <x v="3284"/>
    <x v="3283"/>
    <x v="3282"/>
    <n v="3000"/>
    <n v="3048"/>
    <x v="0"/>
    <s v="US"/>
    <s v="USD"/>
    <n v="1454047140"/>
    <n v="1452546853"/>
    <b v="0"/>
    <x v="41"/>
    <b v="1"/>
    <s v="theater/plays"/>
    <n v="102"/>
    <n v="203.2"/>
    <x v="1"/>
    <x v="6"/>
    <x v="3284"/>
    <d v="2016-01-29T05:59:00"/>
  </r>
  <r>
    <x v="3285"/>
    <x v="3284"/>
    <x v="3283"/>
    <n v="4999"/>
    <n v="5604"/>
    <x v="0"/>
    <s v="US"/>
    <s v="USD"/>
    <n v="1488258000"/>
    <n v="1485556626"/>
    <b v="0"/>
    <x v="75"/>
    <b v="1"/>
    <s v="theater/plays"/>
    <n v="113"/>
    <n v="69.19"/>
    <x v="1"/>
    <x v="6"/>
    <x v="3285"/>
    <d v="2017-02-28T05:00:00"/>
  </r>
  <r>
    <x v="3286"/>
    <x v="3285"/>
    <x v="3284"/>
    <n v="15000"/>
    <n v="15265"/>
    <x v="0"/>
    <s v="US"/>
    <s v="USD"/>
    <n v="1471291782"/>
    <n v="1468699782"/>
    <b v="0"/>
    <x v="259"/>
    <b v="1"/>
    <s v="theater/plays"/>
    <n v="102"/>
    <n v="125.12"/>
    <x v="1"/>
    <x v="6"/>
    <x v="3286"/>
    <d v="2016-08-15T20:09:42"/>
  </r>
  <r>
    <x v="3287"/>
    <x v="3286"/>
    <x v="3285"/>
    <n v="2500"/>
    <n v="2500"/>
    <x v="0"/>
    <s v="CA"/>
    <s v="CAD"/>
    <n v="1448733628"/>
    <n v="1446573628"/>
    <b v="0"/>
    <x v="69"/>
    <b v="1"/>
    <s v="theater/plays"/>
    <n v="100"/>
    <n v="73.53"/>
    <x v="1"/>
    <x v="6"/>
    <x v="3287"/>
    <d v="2015-11-28T18:00:28"/>
  </r>
  <r>
    <x v="3288"/>
    <x v="3287"/>
    <x v="3286"/>
    <n v="10000"/>
    <n v="10026.49"/>
    <x v="0"/>
    <s v="GB"/>
    <s v="GBP"/>
    <n v="1466463600"/>
    <n v="1463337315"/>
    <b v="0"/>
    <x v="447"/>
    <b v="1"/>
    <s v="theater/plays"/>
    <n v="101"/>
    <n v="48.44"/>
    <x v="1"/>
    <x v="6"/>
    <x v="3288"/>
    <d v="2016-06-20T23:00:00"/>
  </r>
  <r>
    <x v="3289"/>
    <x v="3288"/>
    <x v="3287"/>
    <n v="500"/>
    <n v="665.21"/>
    <x v="0"/>
    <s v="GB"/>
    <s v="GBP"/>
    <n v="1487580602"/>
    <n v="1485161402"/>
    <b v="0"/>
    <x v="20"/>
    <b v="1"/>
    <s v="theater/plays"/>
    <n v="134"/>
    <n v="26.61"/>
    <x v="1"/>
    <x v="6"/>
    <x v="3289"/>
    <d v="2017-02-20T08:50:02"/>
  </r>
  <r>
    <x v="3290"/>
    <x v="3289"/>
    <x v="3288"/>
    <n v="2000"/>
    <n v="2424"/>
    <x v="0"/>
    <s v="GB"/>
    <s v="GBP"/>
    <n v="1489234891"/>
    <n v="1486642891"/>
    <b v="0"/>
    <x v="250"/>
    <b v="1"/>
    <s v="theater/plays"/>
    <n v="122"/>
    <n v="33.67"/>
    <x v="1"/>
    <x v="6"/>
    <x v="3290"/>
    <d v="2017-03-11T12:21:31"/>
  </r>
  <r>
    <x v="3291"/>
    <x v="3290"/>
    <x v="3289"/>
    <n v="500"/>
    <n v="570"/>
    <x v="0"/>
    <s v="US"/>
    <s v="USD"/>
    <n v="1442462340"/>
    <n v="1439743900"/>
    <b v="0"/>
    <x v="25"/>
    <b v="1"/>
    <s v="theater/plays"/>
    <n v="114"/>
    <n v="40.71"/>
    <x v="1"/>
    <x v="6"/>
    <x v="3291"/>
    <d v="2015-09-17T03:59:00"/>
  </r>
  <r>
    <x v="3292"/>
    <x v="3291"/>
    <x v="3290"/>
    <n v="101"/>
    <n v="289"/>
    <x v="0"/>
    <s v="GB"/>
    <s v="GBP"/>
    <n v="1449257348"/>
    <n v="1444069748"/>
    <b v="0"/>
    <x v="41"/>
    <b v="1"/>
    <s v="theater/plays"/>
    <n v="287"/>
    <n v="19.27"/>
    <x v="1"/>
    <x v="6"/>
    <x v="3292"/>
    <d v="2015-12-04T19:29:08"/>
  </r>
  <r>
    <x v="3293"/>
    <x v="3292"/>
    <x v="3291"/>
    <n v="4500"/>
    <n v="7670"/>
    <x v="0"/>
    <s v="NZ"/>
    <s v="NZD"/>
    <n v="1488622352"/>
    <n v="1486030352"/>
    <b v="0"/>
    <x v="110"/>
    <b v="1"/>
    <s v="theater/plays"/>
    <n v="171"/>
    <n v="84.29"/>
    <x v="1"/>
    <x v="6"/>
    <x v="3293"/>
    <d v="2017-03-04T10:12:32"/>
  </r>
  <r>
    <x v="3294"/>
    <x v="3293"/>
    <x v="3292"/>
    <n v="600"/>
    <n v="710"/>
    <x v="0"/>
    <s v="GB"/>
    <s v="GBP"/>
    <n v="1434459554"/>
    <n v="1431867554"/>
    <b v="0"/>
    <x v="54"/>
    <b v="1"/>
    <s v="theater/plays"/>
    <n v="119"/>
    <n v="29.58"/>
    <x v="1"/>
    <x v="6"/>
    <x v="3294"/>
    <d v="2015-06-16T12:59:14"/>
  </r>
  <r>
    <x v="3295"/>
    <x v="3294"/>
    <x v="3293"/>
    <n v="700"/>
    <n v="720.01"/>
    <x v="0"/>
    <s v="GB"/>
    <s v="GBP"/>
    <n v="1474886229"/>
    <n v="1472294229"/>
    <b v="0"/>
    <x v="74"/>
    <b v="1"/>
    <s v="theater/plays"/>
    <n v="103"/>
    <n v="26.67"/>
    <x v="1"/>
    <x v="6"/>
    <x v="3295"/>
    <d v="2016-09-26T10:37:09"/>
  </r>
  <r>
    <x v="3296"/>
    <x v="3295"/>
    <x v="3294"/>
    <n v="1500"/>
    <n v="2161"/>
    <x v="0"/>
    <s v="GB"/>
    <s v="GBP"/>
    <n v="1448229600"/>
    <n v="1446401372"/>
    <b v="0"/>
    <x v="5"/>
    <b v="1"/>
    <s v="theater/plays"/>
    <n v="145"/>
    <n v="45.98"/>
    <x v="1"/>
    <x v="6"/>
    <x v="3296"/>
    <d v="2015-11-22T22:00:00"/>
  </r>
  <r>
    <x v="3297"/>
    <x v="3296"/>
    <x v="3295"/>
    <n v="5500"/>
    <n v="5504"/>
    <x v="0"/>
    <s v="GB"/>
    <s v="GBP"/>
    <n v="1438037940"/>
    <n v="1436380256"/>
    <b v="0"/>
    <x v="34"/>
    <b v="1"/>
    <s v="theater/plays"/>
    <n v="101"/>
    <n v="125.09"/>
    <x v="1"/>
    <x v="6"/>
    <x v="3297"/>
    <d v="2015-07-27T22:59:00"/>
  </r>
  <r>
    <x v="3298"/>
    <x v="3297"/>
    <x v="3296"/>
    <n v="10000"/>
    <n v="10173"/>
    <x v="0"/>
    <s v="US"/>
    <s v="USD"/>
    <n v="1442102400"/>
    <n v="1440370768"/>
    <b v="0"/>
    <x v="250"/>
    <b v="1"/>
    <s v="theater/plays"/>
    <n v="102"/>
    <n v="141.29"/>
    <x v="1"/>
    <x v="6"/>
    <x v="3298"/>
    <d v="2015-09-13T00:00:00"/>
  </r>
  <r>
    <x v="3299"/>
    <x v="3298"/>
    <x v="3297"/>
    <n v="3000"/>
    <n v="3486"/>
    <x v="0"/>
    <s v="US"/>
    <s v="USD"/>
    <n v="1444860063"/>
    <n v="1442268063"/>
    <b v="0"/>
    <x v="287"/>
    <b v="1"/>
    <s v="theater/plays"/>
    <n v="117"/>
    <n v="55.33"/>
    <x v="1"/>
    <x v="6"/>
    <x v="3299"/>
    <d v="2015-10-14T22:01:03"/>
  </r>
  <r>
    <x v="3300"/>
    <x v="3299"/>
    <x v="3298"/>
    <n v="3000"/>
    <n v="4085"/>
    <x v="0"/>
    <s v="US"/>
    <s v="USD"/>
    <n v="1430329862"/>
    <n v="1428515462"/>
    <b v="0"/>
    <x v="106"/>
    <b v="1"/>
    <s v="theater/plays"/>
    <n v="137"/>
    <n v="46.42"/>
    <x v="1"/>
    <x v="6"/>
    <x v="3300"/>
    <d v="2015-04-29T17:51:02"/>
  </r>
  <r>
    <x v="3301"/>
    <x v="3300"/>
    <x v="3299"/>
    <n v="3000"/>
    <n v="4004"/>
    <x v="0"/>
    <s v="US"/>
    <s v="USD"/>
    <n v="1470034740"/>
    <n v="1466185176"/>
    <b v="0"/>
    <x v="16"/>
    <b v="1"/>
    <s v="theater/plays"/>
    <n v="134"/>
    <n v="57.2"/>
    <x v="1"/>
    <x v="6"/>
    <x v="3301"/>
    <d v="2016-08-01T06:59:00"/>
  </r>
  <r>
    <x v="3302"/>
    <x v="3301"/>
    <x v="3300"/>
    <n v="8400"/>
    <n v="8685"/>
    <x v="0"/>
    <s v="ES"/>
    <s v="EUR"/>
    <n v="1481099176"/>
    <n v="1478507176"/>
    <b v="0"/>
    <x v="133"/>
    <b v="1"/>
    <s v="theater/plays"/>
    <n v="104"/>
    <n v="173.7"/>
    <x v="1"/>
    <x v="6"/>
    <x v="3302"/>
    <d v="2016-12-07T08:26:16"/>
  </r>
  <r>
    <x v="3303"/>
    <x v="3302"/>
    <x v="3301"/>
    <n v="1800"/>
    <n v="2086"/>
    <x v="0"/>
    <s v="US"/>
    <s v="USD"/>
    <n v="1427553484"/>
    <n v="1424533084"/>
    <b v="0"/>
    <x v="2"/>
    <b v="1"/>
    <s v="theater/plays"/>
    <n v="116"/>
    <n v="59.6"/>
    <x v="1"/>
    <x v="6"/>
    <x v="3303"/>
    <d v="2015-03-28T14:38:04"/>
  </r>
  <r>
    <x v="3304"/>
    <x v="3303"/>
    <x v="3302"/>
    <n v="15000"/>
    <n v="15677.5"/>
    <x v="0"/>
    <s v="US"/>
    <s v="USD"/>
    <n v="1482418752"/>
    <n v="1479826752"/>
    <b v="0"/>
    <x v="489"/>
    <b v="1"/>
    <s v="theater/plays"/>
    <n v="105"/>
    <n v="89.59"/>
    <x v="1"/>
    <x v="6"/>
    <x v="3304"/>
    <d v="2016-12-22T14:59:12"/>
  </r>
  <r>
    <x v="3305"/>
    <x v="3304"/>
    <x v="3303"/>
    <n v="4000"/>
    <n v="4081"/>
    <x v="0"/>
    <s v="US"/>
    <s v="USD"/>
    <n v="1438374748"/>
    <n v="1435782748"/>
    <b v="0"/>
    <x v="9"/>
    <b v="1"/>
    <s v="theater/plays"/>
    <n v="103"/>
    <n v="204.05"/>
    <x v="1"/>
    <x v="6"/>
    <x v="3305"/>
    <d v="2015-07-31T20:32:28"/>
  </r>
  <r>
    <x v="3306"/>
    <x v="3305"/>
    <x v="3304"/>
    <n v="1500"/>
    <n v="2630"/>
    <x v="0"/>
    <s v="US"/>
    <s v="USD"/>
    <n v="1465527600"/>
    <n v="1462252542"/>
    <b v="0"/>
    <x v="241"/>
    <b v="1"/>
    <s v="theater/plays"/>
    <n v="176"/>
    <n v="48.7"/>
    <x v="1"/>
    <x v="6"/>
    <x v="3306"/>
    <d v="2016-06-10T03:00:00"/>
  </r>
  <r>
    <x v="3307"/>
    <x v="3306"/>
    <x v="3305"/>
    <n v="1000"/>
    <n v="1066.8"/>
    <x v="0"/>
    <s v="US"/>
    <s v="USD"/>
    <n v="1463275339"/>
    <n v="1460683339"/>
    <b v="0"/>
    <x v="9"/>
    <b v="1"/>
    <s v="theater/plays"/>
    <n v="107"/>
    <n v="53.34"/>
    <x v="1"/>
    <x v="6"/>
    <x v="3307"/>
    <d v="2016-05-15T01:22:19"/>
  </r>
  <r>
    <x v="3308"/>
    <x v="3307"/>
    <x v="3306"/>
    <n v="3500"/>
    <n v="4280"/>
    <x v="0"/>
    <s v="US"/>
    <s v="USD"/>
    <n v="1460581365"/>
    <n v="1458766965"/>
    <b v="0"/>
    <x v="7"/>
    <b v="1"/>
    <s v="theater/plays"/>
    <n v="123"/>
    <n v="75.09"/>
    <x v="1"/>
    <x v="6"/>
    <x v="3308"/>
    <d v="2016-04-13T21:02:45"/>
  </r>
  <r>
    <x v="3309"/>
    <x v="3308"/>
    <x v="3307"/>
    <n v="350"/>
    <n v="558"/>
    <x v="0"/>
    <s v="GB"/>
    <s v="GBP"/>
    <n v="1476632178"/>
    <n v="1473953778"/>
    <b v="0"/>
    <x v="162"/>
    <b v="1"/>
    <s v="theater/plays"/>
    <n v="160"/>
    <n v="18"/>
    <x v="1"/>
    <x v="6"/>
    <x v="3309"/>
    <d v="2016-10-16T15:36:18"/>
  </r>
  <r>
    <x v="3310"/>
    <x v="3309"/>
    <x v="3308"/>
    <n v="6500"/>
    <n v="6505"/>
    <x v="0"/>
    <s v="US"/>
    <s v="USD"/>
    <n v="1444169825"/>
    <n v="1441577825"/>
    <b v="0"/>
    <x v="162"/>
    <b v="1"/>
    <s v="theater/plays"/>
    <n v="101"/>
    <n v="209.84"/>
    <x v="1"/>
    <x v="6"/>
    <x v="3310"/>
    <d v="2015-10-06T22:17:05"/>
  </r>
  <r>
    <x v="3311"/>
    <x v="3310"/>
    <x v="3309"/>
    <n v="2500"/>
    <n v="2746"/>
    <x v="0"/>
    <s v="US"/>
    <s v="USD"/>
    <n v="1445065210"/>
    <n v="1442473210"/>
    <b v="0"/>
    <x v="43"/>
    <b v="1"/>
    <s v="theater/plays"/>
    <n v="110"/>
    <n v="61.02"/>
    <x v="1"/>
    <x v="6"/>
    <x v="3311"/>
    <d v="2015-10-17T07:00:10"/>
  </r>
  <r>
    <x v="3312"/>
    <x v="3311"/>
    <x v="3310"/>
    <n v="2500"/>
    <n v="2501"/>
    <x v="0"/>
    <s v="US"/>
    <s v="USD"/>
    <n v="1478901600"/>
    <n v="1477077946"/>
    <b v="0"/>
    <x v="14"/>
    <b v="1"/>
    <s v="theater/plays"/>
    <n v="101"/>
    <n v="61"/>
    <x v="1"/>
    <x v="6"/>
    <x v="3312"/>
    <d v="2016-11-11T22:00:00"/>
  </r>
  <r>
    <x v="3313"/>
    <x v="3312"/>
    <x v="3311"/>
    <n v="2000"/>
    <n v="2321"/>
    <x v="0"/>
    <s v="US"/>
    <s v="USD"/>
    <n v="1453856400"/>
    <n v="1452664317"/>
    <b v="0"/>
    <x v="60"/>
    <b v="1"/>
    <s v="theater/plays"/>
    <n v="117"/>
    <n v="80.03"/>
    <x v="1"/>
    <x v="6"/>
    <x v="3313"/>
    <d v="2016-01-27T01:00:00"/>
  </r>
  <r>
    <x v="3314"/>
    <x v="3313"/>
    <x v="3312"/>
    <n v="800"/>
    <n v="1686"/>
    <x v="0"/>
    <s v="GB"/>
    <s v="GBP"/>
    <n v="1431115500"/>
    <n v="1428733511"/>
    <b v="0"/>
    <x v="6"/>
    <b v="1"/>
    <s v="theater/plays"/>
    <n v="211"/>
    <n v="29.07"/>
    <x v="1"/>
    <x v="6"/>
    <x v="3314"/>
    <d v="2015-05-08T20:05:00"/>
  </r>
  <r>
    <x v="3315"/>
    <x v="3314"/>
    <x v="3313"/>
    <n v="4000"/>
    <n v="4400"/>
    <x v="0"/>
    <s v="GB"/>
    <s v="GBP"/>
    <n v="1462519041"/>
    <n v="1459927041"/>
    <b v="0"/>
    <x v="30"/>
    <b v="1"/>
    <s v="theater/plays"/>
    <n v="110"/>
    <n v="49.44"/>
    <x v="1"/>
    <x v="6"/>
    <x v="3315"/>
    <d v="2016-05-06T07:17:21"/>
  </r>
  <r>
    <x v="3316"/>
    <x v="3315"/>
    <x v="3314"/>
    <n v="11737"/>
    <n v="11747.18"/>
    <x v="0"/>
    <s v="US"/>
    <s v="USD"/>
    <n v="1407506040"/>
    <n v="1404680075"/>
    <b v="0"/>
    <x v="207"/>
    <b v="1"/>
    <s v="theater/plays"/>
    <n v="101"/>
    <n v="93.98"/>
    <x v="1"/>
    <x v="6"/>
    <x v="3316"/>
    <d v="2014-08-08T13:54:00"/>
  </r>
  <r>
    <x v="3317"/>
    <x v="3316"/>
    <x v="3315"/>
    <n v="1050"/>
    <n v="1115"/>
    <x v="0"/>
    <s v="US"/>
    <s v="USD"/>
    <n v="1465347424"/>
    <n v="1462755424"/>
    <b v="0"/>
    <x v="59"/>
    <b v="1"/>
    <s v="theater/plays"/>
    <n v="107"/>
    <n v="61.94"/>
    <x v="1"/>
    <x v="6"/>
    <x v="3317"/>
    <d v="2016-06-08T00:57:04"/>
  </r>
  <r>
    <x v="3318"/>
    <x v="3317"/>
    <x v="3316"/>
    <n v="2000"/>
    <n v="2512"/>
    <x v="0"/>
    <s v="CA"/>
    <s v="CAD"/>
    <n v="1460341800"/>
    <n v="1456902893"/>
    <b v="0"/>
    <x v="58"/>
    <b v="1"/>
    <s v="theater/plays"/>
    <n v="126"/>
    <n v="78.5"/>
    <x v="1"/>
    <x v="6"/>
    <x v="3318"/>
    <d v="2016-04-11T02:30:00"/>
  </r>
  <r>
    <x v="3319"/>
    <x v="3318"/>
    <x v="3317"/>
    <n v="500"/>
    <n v="540"/>
    <x v="0"/>
    <s v="GB"/>
    <s v="GBP"/>
    <n v="1422712986"/>
    <n v="1418824986"/>
    <b v="0"/>
    <x v="38"/>
    <b v="1"/>
    <s v="theater/plays"/>
    <n v="108"/>
    <n v="33.75"/>
    <x v="1"/>
    <x v="6"/>
    <x v="3319"/>
    <d v="2015-01-31T14:03:06"/>
  </r>
  <r>
    <x v="3320"/>
    <x v="3319"/>
    <x v="3318"/>
    <n v="2500"/>
    <n v="2525"/>
    <x v="0"/>
    <s v="US"/>
    <s v="USD"/>
    <n v="1466557557"/>
    <n v="1463965557"/>
    <b v="0"/>
    <x v="44"/>
    <b v="1"/>
    <s v="theater/plays"/>
    <n v="101"/>
    <n v="66.45"/>
    <x v="1"/>
    <x v="6"/>
    <x v="3320"/>
    <d v="2016-06-22T01:05:57"/>
  </r>
  <r>
    <x v="3321"/>
    <x v="3320"/>
    <x v="3319"/>
    <n v="500"/>
    <n v="537"/>
    <x v="0"/>
    <s v="US"/>
    <s v="USD"/>
    <n v="1413431940"/>
    <n v="1412216665"/>
    <b v="0"/>
    <x v="41"/>
    <b v="1"/>
    <s v="theater/plays"/>
    <n v="108"/>
    <n v="35.799999999999997"/>
    <x v="1"/>
    <x v="6"/>
    <x v="3321"/>
    <d v="2014-10-16T03:59:00"/>
  </r>
  <r>
    <x v="3322"/>
    <x v="3321"/>
    <x v="3320"/>
    <n v="3300"/>
    <n v="3350"/>
    <x v="0"/>
    <s v="US"/>
    <s v="USD"/>
    <n v="1466567700"/>
    <n v="1464653696"/>
    <b v="0"/>
    <x v="23"/>
    <b v="1"/>
    <s v="theater/plays"/>
    <n v="102"/>
    <n v="145.65"/>
    <x v="1"/>
    <x v="6"/>
    <x v="3322"/>
    <d v="2016-06-22T03:55:00"/>
  </r>
  <r>
    <x v="3323"/>
    <x v="3322"/>
    <x v="3321"/>
    <n v="1000"/>
    <n v="1259"/>
    <x v="0"/>
    <s v="GB"/>
    <s v="GBP"/>
    <n v="1474793208"/>
    <n v="1472201208"/>
    <b v="0"/>
    <x v="72"/>
    <b v="1"/>
    <s v="theater/plays"/>
    <n v="126"/>
    <n v="25.69"/>
    <x v="1"/>
    <x v="6"/>
    <x v="3323"/>
    <d v="2016-09-25T08:46:48"/>
  </r>
  <r>
    <x v="3324"/>
    <x v="3323"/>
    <x v="3322"/>
    <n v="1500"/>
    <n v="1525"/>
    <x v="0"/>
    <s v="IE"/>
    <s v="EUR"/>
    <n v="1465135190"/>
    <n v="1463925590"/>
    <b v="0"/>
    <x v="73"/>
    <b v="1"/>
    <s v="theater/plays"/>
    <n v="102"/>
    <n v="152.5"/>
    <x v="1"/>
    <x v="6"/>
    <x v="3324"/>
    <d v="2016-06-05T13:59:50"/>
  </r>
  <r>
    <x v="3325"/>
    <x v="3324"/>
    <x v="3323"/>
    <n v="400"/>
    <n v="450"/>
    <x v="0"/>
    <s v="GB"/>
    <s v="GBP"/>
    <n v="1428256277"/>
    <n v="1425235877"/>
    <b v="0"/>
    <x v="41"/>
    <b v="1"/>
    <s v="theater/plays"/>
    <n v="113"/>
    <n v="30"/>
    <x v="1"/>
    <x v="6"/>
    <x v="3325"/>
    <d v="2015-04-05T17:51:17"/>
  </r>
  <r>
    <x v="3326"/>
    <x v="3325"/>
    <x v="3324"/>
    <n v="8000"/>
    <n v="8110"/>
    <x v="0"/>
    <s v="US"/>
    <s v="USD"/>
    <n v="1425830905"/>
    <n v="1423242505"/>
    <b v="0"/>
    <x v="7"/>
    <b v="1"/>
    <s v="theater/plays"/>
    <n v="102"/>
    <n v="142.28"/>
    <x v="1"/>
    <x v="6"/>
    <x v="3326"/>
    <d v="2015-03-08T16:08:25"/>
  </r>
  <r>
    <x v="3327"/>
    <x v="3326"/>
    <x v="3325"/>
    <n v="800"/>
    <n v="810"/>
    <x v="0"/>
    <s v="GB"/>
    <s v="GBP"/>
    <n v="1462697966"/>
    <n v="1460105966"/>
    <b v="0"/>
    <x v="51"/>
    <b v="1"/>
    <s v="theater/plays"/>
    <n v="102"/>
    <n v="24.55"/>
    <x v="1"/>
    <x v="6"/>
    <x v="3327"/>
    <d v="2016-05-08T08:59:26"/>
  </r>
  <r>
    <x v="3328"/>
    <x v="3327"/>
    <x v="3326"/>
    <n v="1800"/>
    <n v="2635"/>
    <x v="0"/>
    <s v="US"/>
    <s v="USD"/>
    <n v="1404522000"/>
    <n v="1404308883"/>
    <b v="0"/>
    <x v="82"/>
    <b v="1"/>
    <s v="theater/plays"/>
    <n v="147"/>
    <n v="292.77999999999997"/>
    <x v="1"/>
    <x v="6"/>
    <x v="3328"/>
    <d v="2014-07-05T01:00:00"/>
  </r>
  <r>
    <x v="3329"/>
    <x v="3328"/>
    <x v="3327"/>
    <n v="1000"/>
    <n v="1168"/>
    <x v="0"/>
    <s v="GB"/>
    <s v="GBP"/>
    <n v="1406502000"/>
    <n v="1405583108"/>
    <b v="0"/>
    <x v="55"/>
    <b v="1"/>
    <s v="theater/plays"/>
    <n v="117"/>
    <n v="44.92"/>
    <x v="1"/>
    <x v="6"/>
    <x v="3329"/>
    <d v="2014-07-27T23:00:00"/>
  </r>
  <r>
    <x v="3330"/>
    <x v="3329"/>
    <x v="3328"/>
    <n v="1500"/>
    <n v="1594"/>
    <x v="0"/>
    <s v="GB"/>
    <s v="GBP"/>
    <n v="1427919468"/>
    <n v="1425331068"/>
    <b v="0"/>
    <x v="50"/>
    <b v="1"/>
    <s v="theater/plays"/>
    <n v="107"/>
    <n v="23.1"/>
    <x v="1"/>
    <x v="6"/>
    <x v="3330"/>
    <d v="2015-04-01T20:17:48"/>
  </r>
  <r>
    <x v="3331"/>
    <x v="3330"/>
    <x v="3329"/>
    <n v="5000"/>
    <n v="5226"/>
    <x v="0"/>
    <s v="US"/>
    <s v="USD"/>
    <n v="1444149886"/>
    <n v="1441125886"/>
    <b v="0"/>
    <x v="71"/>
    <b v="1"/>
    <s v="theater/plays"/>
    <n v="105"/>
    <n v="80.400000000000006"/>
    <x v="1"/>
    <x v="6"/>
    <x v="3331"/>
    <d v="2015-10-06T16:44:46"/>
  </r>
  <r>
    <x v="3332"/>
    <x v="3331"/>
    <x v="3330"/>
    <n v="6000"/>
    <n v="6000"/>
    <x v="0"/>
    <s v="US"/>
    <s v="USD"/>
    <n v="1405802330"/>
    <n v="1403210330"/>
    <b v="0"/>
    <x v="183"/>
    <b v="1"/>
    <s v="theater/plays"/>
    <n v="100"/>
    <n v="72.290000000000006"/>
    <x v="1"/>
    <x v="6"/>
    <x v="3332"/>
    <d v="2014-07-19T20:38:50"/>
  </r>
  <r>
    <x v="3333"/>
    <x v="3332"/>
    <x v="3331"/>
    <n v="3500"/>
    <n v="3660"/>
    <x v="0"/>
    <s v="US"/>
    <s v="USD"/>
    <n v="1434384880"/>
    <n v="1432484080"/>
    <b v="0"/>
    <x v="112"/>
    <b v="1"/>
    <s v="theater/plays"/>
    <n v="105"/>
    <n v="32.97"/>
    <x v="1"/>
    <x v="6"/>
    <x v="3333"/>
    <d v="2015-06-15T16:14:40"/>
  </r>
  <r>
    <x v="3334"/>
    <x v="3333"/>
    <x v="3332"/>
    <n v="3871"/>
    <n v="5366"/>
    <x v="0"/>
    <s v="US"/>
    <s v="USD"/>
    <n v="1438259422"/>
    <n v="1435667422"/>
    <b v="0"/>
    <x v="67"/>
    <b v="1"/>
    <s v="theater/plays"/>
    <n v="139"/>
    <n v="116.65"/>
    <x v="1"/>
    <x v="6"/>
    <x v="3334"/>
    <d v="2015-07-30T12:30:22"/>
  </r>
  <r>
    <x v="3335"/>
    <x v="3334"/>
    <x v="3333"/>
    <n v="5000"/>
    <n v="5016"/>
    <x v="0"/>
    <s v="GB"/>
    <s v="GBP"/>
    <n v="1407106800"/>
    <n v="1404749446"/>
    <b v="0"/>
    <x v="287"/>
    <b v="1"/>
    <s v="theater/plays"/>
    <n v="101"/>
    <n v="79.62"/>
    <x v="1"/>
    <x v="6"/>
    <x v="3335"/>
    <d v="2014-08-03T23:00:00"/>
  </r>
  <r>
    <x v="3336"/>
    <x v="3335"/>
    <x v="3334"/>
    <n v="250"/>
    <n v="250"/>
    <x v="0"/>
    <s v="GB"/>
    <s v="GBP"/>
    <n v="1459845246"/>
    <n v="1457429646"/>
    <b v="0"/>
    <x v="82"/>
    <b v="1"/>
    <s v="theater/plays"/>
    <n v="100"/>
    <n v="27.78"/>
    <x v="1"/>
    <x v="6"/>
    <x v="3336"/>
    <d v="2016-04-05T08:34:06"/>
  </r>
  <r>
    <x v="3337"/>
    <x v="3336"/>
    <x v="3335"/>
    <n v="2500"/>
    <n v="2755"/>
    <x v="0"/>
    <s v="GB"/>
    <s v="GBP"/>
    <n v="1412974800"/>
    <n v="1411109167"/>
    <b v="0"/>
    <x v="69"/>
    <b v="1"/>
    <s v="theater/plays"/>
    <n v="111"/>
    <n v="81.03"/>
    <x v="1"/>
    <x v="6"/>
    <x v="3337"/>
    <d v="2014-10-10T21:00:00"/>
  </r>
  <r>
    <x v="3338"/>
    <x v="3337"/>
    <x v="3336"/>
    <n v="15000"/>
    <n v="15327"/>
    <x v="0"/>
    <s v="US"/>
    <s v="USD"/>
    <n v="1487944080"/>
    <n v="1486129680"/>
    <b v="0"/>
    <x v="300"/>
    <b v="1"/>
    <s v="theater/plays"/>
    <n v="103"/>
    <n v="136.85"/>
    <x v="1"/>
    <x v="6"/>
    <x v="3338"/>
    <d v="2017-02-24T13:48:00"/>
  </r>
  <r>
    <x v="3339"/>
    <x v="3338"/>
    <x v="3337"/>
    <n v="8000"/>
    <n v="8348"/>
    <x v="0"/>
    <s v="US"/>
    <s v="USD"/>
    <n v="1469721518"/>
    <n v="1467129518"/>
    <b v="0"/>
    <x v="5"/>
    <b v="1"/>
    <s v="theater/plays"/>
    <n v="105"/>
    <n v="177.62"/>
    <x v="1"/>
    <x v="6"/>
    <x v="3339"/>
    <d v="2016-07-28T15:58:38"/>
  </r>
  <r>
    <x v="3340"/>
    <x v="3339"/>
    <x v="3338"/>
    <n v="3000"/>
    <n v="4145"/>
    <x v="0"/>
    <s v="US"/>
    <s v="USD"/>
    <n v="1481066554"/>
    <n v="1478906554"/>
    <b v="0"/>
    <x v="44"/>
    <b v="1"/>
    <s v="theater/plays"/>
    <n v="139"/>
    <n v="109.08"/>
    <x v="1"/>
    <x v="6"/>
    <x v="3340"/>
    <d v="2016-12-06T23:22:34"/>
  </r>
  <r>
    <x v="3341"/>
    <x v="3340"/>
    <x v="3339"/>
    <n v="3350"/>
    <n v="3350"/>
    <x v="0"/>
    <s v="GB"/>
    <s v="GBP"/>
    <n v="1465750800"/>
    <n v="1463771421"/>
    <b v="0"/>
    <x v="33"/>
    <b v="1"/>
    <s v="theater/plays"/>
    <n v="100"/>
    <n v="119.64"/>
    <x v="1"/>
    <x v="6"/>
    <x v="3341"/>
    <d v="2016-06-12T17:00:00"/>
  </r>
  <r>
    <x v="3342"/>
    <x v="3341"/>
    <x v="3340"/>
    <n v="6000"/>
    <n v="6100"/>
    <x v="0"/>
    <s v="US"/>
    <s v="USD"/>
    <n v="1427864340"/>
    <n v="1425020810"/>
    <b v="0"/>
    <x v="76"/>
    <b v="1"/>
    <s v="theater/plays"/>
    <n v="102"/>
    <n v="78.209999999999994"/>
    <x v="1"/>
    <x v="6"/>
    <x v="3342"/>
    <d v="2015-04-01T04:59:00"/>
  </r>
  <r>
    <x v="3343"/>
    <x v="3342"/>
    <x v="3341"/>
    <n v="700"/>
    <n v="1200"/>
    <x v="0"/>
    <s v="GB"/>
    <s v="GBP"/>
    <n v="1460553480"/>
    <n v="1458770384"/>
    <b v="0"/>
    <x v="23"/>
    <b v="1"/>
    <s v="theater/plays"/>
    <n v="172"/>
    <n v="52.17"/>
    <x v="1"/>
    <x v="6"/>
    <x v="3343"/>
    <d v="2016-04-13T13:18:00"/>
  </r>
  <r>
    <x v="3344"/>
    <x v="3343"/>
    <x v="3342"/>
    <n v="4500"/>
    <n v="4565"/>
    <x v="0"/>
    <s v="US"/>
    <s v="USD"/>
    <n v="1409374093"/>
    <n v="1406782093"/>
    <b v="0"/>
    <x v="244"/>
    <b v="1"/>
    <s v="theater/plays"/>
    <n v="102"/>
    <n v="114.13"/>
    <x v="1"/>
    <x v="6"/>
    <x v="3344"/>
    <d v="2014-08-30T04:48:13"/>
  </r>
  <r>
    <x v="3345"/>
    <x v="3344"/>
    <x v="3343"/>
    <n v="500"/>
    <n v="650"/>
    <x v="0"/>
    <s v="US"/>
    <s v="USD"/>
    <n v="1429317420"/>
    <n v="1424226768"/>
    <b v="0"/>
    <x v="62"/>
    <b v="1"/>
    <s v="theater/plays"/>
    <n v="130"/>
    <n v="50"/>
    <x v="1"/>
    <x v="6"/>
    <x v="3345"/>
    <d v="2015-04-18T00:37:00"/>
  </r>
  <r>
    <x v="3346"/>
    <x v="3345"/>
    <x v="3344"/>
    <n v="1500"/>
    <n v="1650"/>
    <x v="0"/>
    <s v="US"/>
    <s v="USD"/>
    <n v="1424910910"/>
    <n v="1424306110"/>
    <b v="0"/>
    <x v="59"/>
    <b v="1"/>
    <s v="theater/plays"/>
    <n v="110"/>
    <n v="91.67"/>
    <x v="1"/>
    <x v="6"/>
    <x v="3346"/>
    <d v="2015-02-26T00:35:10"/>
  </r>
  <r>
    <x v="3347"/>
    <x v="3346"/>
    <x v="3345"/>
    <n v="2000"/>
    <n v="2389"/>
    <x v="0"/>
    <s v="GB"/>
    <s v="GBP"/>
    <n v="1462741200"/>
    <n v="1461503654"/>
    <b v="0"/>
    <x v="19"/>
    <b v="1"/>
    <s v="theater/plays"/>
    <n v="120"/>
    <n v="108.59"/>
    <x v="1"/>
    <x v="6"/>
    <x v="3347"/>
    <d v="2016-05-08T21:00:00"/>
  </r>
  <r>
    <x v="3348"/>
    <x v="3265"/>
    <x v="3346"/>
    <n v="5500"/>
    <n v="5516"/>
    <x v="0"/>
    <s v="US"/>
    <s v="USD"/>
    <n v="1461988740"/>
    <n v="1459949080"/>
    <b v="0"/>
    <x v="1"/>
    <b v="1"/>
    <s v="theater/plays"/>
    <n v="101"/>
    <n v="69.819999999999993"/>
    <x v="1"/>
    <x v="6"/>
    <x v="3348"/>
    <d v="2016-04-30T03:59:00"/>
  </r>
  <r>
    <x v="3349"/>
    <x v="3347"/>
    <x v="3347"/>
    <n v="1000"/>
    <n v="1534"/>
    <x v="0"/>
    <s v="US"/>
    <s v="USD"/>
    <n v="1465837200"/>
    <n v="1463971172"/>
    <b v="0"/>
    <x v="25"/>
    <b v="1"/>
    <s v="theater/plays"/>
    <n v="154"/>
    <n v="109.57"/>
    <x v="1"/>
    <x v="6"/>
    <x v="3349"/>
    <d v="2016-06-13T17:00:00"/>
  </r>
  <r>
    <x v="3350"/>
    <x v="3348"/>
    <x v="3348"/>
    <n v="3500"/>
    <n v="3655"/>
    <x v="0"/>
    <s v="LU"/>
    <s v="EUR"/>
    <n v="1448838000"/>
    <n v="1445791811"/>
    <b v="0"/>
    <x v="13"/>
    <b v="1"/>
    <s v="theater/plays"/>
    <n v="105"/>
    <n v="71.67"/>
    <x v="1"/>
    <x v="6"/>
    <x v="3350"/>
    <d v="2015-11-29T23:00:00"/>
  </r>
  <r>
    <x v="3351"/>
    <x v="3349"/>
    <x v="3349"/>
    <n v="5000"/>
    <n v="5055"/>
    <x v="0"/>
    <s v="GB"/>
    <s v="GBP"/>
    <n v="1406113200"/>
    <n v="1402910965"/>
    <b v="0"/>
    <x v="241"/>
    <b v="1"/>
    <s v="theater/plays"/>
    <n v="102"/>
    <n v="93.61"/>
    <x v="1"/>
    <x v="6"/>
    <x v="3351"/>
    <d v="2014-07-23T11:00:00"/>
  </r>
  <r>
    <x v="3352"/>
    <x v="3350"/>
    <x v="3350"/>
    <n v="5000"/>
    <n v="5376"/>
    <x v="0"/>
    <s v="GB"/>
    <s v="GBP"/>
    <n v="1467414000"/>
    <n v="1462492178"/>
    <b v="0"/>
    <x v="16"/>
    <b v="1"/>
    <s v="theater/plays"/>
    <n v="108"/>
    <n v="76.8"/>
    <x v="1"/>
    <x v="6"/>
    <x v="3352"/>
    <d v="2016-07-01T23:00:00"/>
  </r>
  <r>
    <x v="3353"/>
    <x v="3351"/>
    <x v="3351"/>
    <n v="500"/>
    <n v="1575"/>
    <x v="0"/>
    <s v="GB"/>
    <s v="GBP"/>
    <n v="1462230000"/>
    <n v="1461061350"/>
    <b v="0"/>
    <x v="34"/>
    <b v="1"/>
    <s v="theater/plays"/>
    <n v="315"/>
    <n v="35.799999999999997"/>
    <x v="1"/>
    <x v="6"/>
    <x v="3353"/>
    <d v="2016-05-02T23:00:00"/>
  </r>
  <r>
    <x v="3354"/>
    <x v="3352"/>
    <x v="3352"/>
    <n v="3000"/>
    <n v="3058"/>
    <x v="0"/>
    <s v="US"/>
    <s v="USD"/>
    <n v="1446091260"/>
    <n v="1443029206"/>
    <b v="0"/>
    <x v="165"/>
    <b v="1"/>
    <s v="theater/plays"/>
    <n v="102"/>
    <n v="55.6"/>
    <x v="1"/>
    <x v="6"/>
    <x v="3354"/>
    <d v="2015-10-29T04:01:00"/>
  </r>
  <r>
    <x v="3355"/>
    <x v="3353"/>
    <x v="3353"/>
    <n v="1750"/>
    <n v="2210"/>
    <x v="0"/>
    <s v="GB"/>
    <s v="GBP"/>
    <n v="1462879020"/>
    <n v="1461941527"/>
    <b v="0"/>
    <x v="41"/>
    <b v="1"/>
    <s v="theater/plays"/>
    <n v="127"/>
    <n v="147.33000000000001"/>
    <x v="1"/>
    <x v="6"/>
    <x v="3355"/>
    <d v="2016-05-10T11:17:00"/>
  </r>
  <r>
    <x v="3356"/>
    <x v="3354"/>
    <x v="3354"/>
    <n v="1500"/>
    <n v="1521"/>
    <x v="0"/>
    <s v="GB"/>
    <s v="GBP"/>
    <n v="1468611272"/>
    <n v="1466019272"/>
    <b v="0"/>
    <x v="74"/>
    <b v="1"/>
    <s v="theater/plays"/>
    <n v="102"/>
    <n v="56.33"/>
    <x v="1"/>
    <x v="6"/>
    <x v="3356"/>
    <d v="2016-07-15T19:34:32"/>
  </r>
  <r>
    <x v="3357"/>
    <x v="3355"/>
    <x v="3355"/>
    <n v="2000"/>
    <n v="2020"/>
    <x v="0"/>
    <s v="GB"/>
    <s v="GBP"/>
    <n v="1406887310"/>
    <n v="1404295310"/>
    <b v="0"/>
    <x v="64"/>
    <b v="1"/>
    <s v="theater/plays"/>
    <n v="101"/>
    <n v="96.19"/>
    <x v="1"/>
    <x v="6"/>
    <x v="3357"/>
    <d v="2014-08-01T10:01:50"/>
  </r>
  <r>
    <x v="3358"/>
    <x v="3356"/>
    <x v="3356"/>
    <n v="10000"/>
    <n v="10299"/>
    <x v="0"/>
    <s v="US"/>
    <s v="USD"/>
    <n v="1416385679"/>
    <n v="1413790079"/>
    <b v="0"/>
    <x v="372"/>
    <b v="1"/>
    <s v="theater/plays"/>
    <n v="103"/>
    <n v="63.57"/>
    <x v="1"/>
    <x v="6"/>
    <x v="3358"/>
    <d v="2014-11-19T08:27:59"/>
  </r>
  <r>
    <x v="3359"/>
    <x v="3357"/>
    <x v="3357"/>
    <n v="4000"/>
    <n v="4250"/>
    <x v="0"/>
    <s v="US"/>
    <s v="USD"/>
    <n v="1487985734"/>
    <n v="1484097734"/>
    <b v="0"/>
    <x v="23"/>
    <b v="1"/>
    <s v="theater/plays"/>
    <n v="107"/>
    <n v="184.78"/>
    <x v="1"/>
    <x v="6"/>
    <x v="3359"/>
    <d v="2017-02-25T01:22:14"/>
  </r>
  <r>
    <x v="3360"/>
    <x v="3358"/>
    <x v="3358"/>
    <n v="9000"/>
    <n v="9124"/>
    <x v="0"/>
    <s v="SG"/>
    <s v="SGD"/>
    <n v="1481731140"/>
    <n v="1479866343"/>
    <b v="0"/>
    <x v="250"/>
    <b v="1"/>
    <s v="theater/plays"/>
    <n v="102"/>
    <n v="126.72"/>
    <x v="1"/>
    <x v="6"/>
    <x v="3360"/>
    <d v="2016-12-14T15:59:00"/>
  </r>
  <r>
    <x v="3361"/>
    <x v="3359"/>
    <x v="3359"/>
    <n v="5000"/>
    <n v="5673"/>
    <x v="0"/>
    <s v="US"/>
    <s v="USD"/>
    <n v="1409587140"/>
    <n v="1408062990"/>
    <b v="0"/>
    <x v="32"/>
    <b v="1"/>
    <s v="theater/plays"/>
    <n v="114"/>
    <n v="83.43"/>
    <x v="1"/>
    <x v="6"/>
    <x v="3361"/>
    <d v="2014-09-01T15:59:00"/>
  </r>
  <r>
    <x v="3362"/>
    <x v="3360"/>
    <x v="3360"/>
    <n v="500"/>
    <n v="1090"/>
    <x v="0"/>
    <s v="US"/>
    <s v="USD"/>
    <n v="1425704100"/>
    <n v="1424484717"/>
    <b v="0"/>
    <x v="9"/>
    <b v="1"/>
    <s v="theater/plays"/>
    <n v="218"/>
    <n v="54.5"/>
    <x v="1"/>
    <x v="6"/>
    <x v="3362"/>
    <d v="2015-03-07T04:55:00"/>
  </r>
  <r>
    <x v="3363"/>
    <x v="3361"/>
    <x v="3361"/>
    <n v="7750"/>
    <n v="7860"/>
    <x v="0"/>
    <s v="US"/>
    <s v="USD"/>
    <n v="1408464000"/>
    <n v="1406831445"/>
    <b v="0"/>
    <x v="55"/>
    <b v="1"/>
    <s v="theater/plays"/>
    <n v="102"/>
    <n v="302.31"/>
    <x v="1"/>
    <x v="6"/>
    <x v="3363"/>
    <d v="2014-08-19T16:00:00"/>
  </r>
  <r>
    <x v="3364"/>
    <x v="3362"/>
    <x v="3362"/>
    <n v="3000"/>
    <n v="3178"/>
    <x v="0"/>
    <s v="GB"/>
    <s v="GBP"/>
    <n v="1458075600"/>
    <n v="1456183649"/>
    <b v="0"/>
    <x v="250"/>
    <b v="1"/>
    <s v="theater/plays"/>
    <n v="106"/>
    <n v="44.14"/>
    <x v="1"/>
    <x v="6"/>
    <x v="3364"/>
    <d v="2016-03-15T21:00:00"/>
  </r>
  <r>
    <x v="3365"/>
    <x v="3363"/>
    <x v="3363"/>
    <n v="2500"/>
    <n v="2600"/>
    <x v="0"/>
    <s v="US"/>
    <s v="USD"/>
    <n v="1449973592"/>
    <n v="1447381592"/>
    <b v="0"/>
    <x v="83"/>
    <b v="1"/>
    <s v="theater/plays"/>
    <n v="104"/>
    <n v="866.67"/>
    <x v="1"/>
    <x v="6"/>
    <x v="3365"/>
    <d v="2015-12-13T02:26:32"/>
  </r>
  <r>
    <x v="3366"/>
    <x v="3364"/>
    <x v="3364"/>
    <n v="500"/>
    <n v="1105"/>
    <x v="0"/>
    <s v="US"/>
    <s v="USD"/>
    <n v="1431481037"/>
    <n v="1428889037"/>
    <b v="0"/>
    <x v="59"/>
    <b v="1"/>
    <s v="theater/plays"/>
    <n v="221"/>
    <n v="61.39"/>
    <x v="1"/>
    <x v="6"/>
    <x v="3366"/>
    <d v="2015-05-13T01:37:17"/>
  </r>
  <r>
    <x v="3367"/>
    <x v="3365"/>
    <x v="3365"/>
    <n v="750"/>
    <n v="890"/>
    <x v="0"/>
    <s v="GB"/>
    <s v="GBP"/>
    <n v="1438467894"/>
    <n v="1436307894"/>
    <b v="0"/>
    <x v="209"/>
    <b v="1"/>
    <s v="theater/plays"/>
    <n v="119"/>
    <n v="29.67"/>
    <x v="1"/>
    <x v="6"/>
    <x v="3367"/>
    <d v="2015-08-01T22:24:54"/>
  </r>
  <r>
    <x v="3368"/>
    <x v="3366"/>
    <x v="3366"/>
    <n v="1000"/>
    <n v="1046"/>
    <x v="0"/>
    <s v="US"/>
    <s v="USD"/>
    <n v="1420088400"/>
    <n v="1416977259"/>
    <b v="0"/>
    <x v="23"/>
    <b v="1"/>
    <s v="theater/plays"/>
    <n v="105"/>
    <n v="45.48"/>
    <x v="1"/>
    <x v="6"/>
    <x v="3368"/>
    <d v="2015-01-01T05:00:00"/>
  </r>
  <r>
    <x v="3369"/>
    <x v="3367"/>
    <x v="3367"/>
    <n v="5000"/>
    <n v="5195"/>
    <x v="0"/>
    <s v="IE"/>
    <s v="EUR"/>
    <n v="1484441980"/>
    <n v="1479257980"/>
    <b v="0"/>
    <x v="241"/>
    <b v="1"/>
    <s v="theater/plays"/>
    <n v="104"/>
    <n v="96.2"/>
    <x v="1"/>
    <x v="6"/>
    <x v="3369"/>
    <d v="2017-01-15T00:59:40"/>
  </r>
  <r>
    <x v="3370"/>
    <x v="3368"/>
    <x v="3368"/>
    <n v="1500"/>
    <n v="1766"/>
    <x v="0"/>
    <s v="US"/>
    <s v="USD"/>
    <n v="1481961600"/>
    <n v="1479283285"/>
    <b v="0"/>
    <x v="55"/>
    <b v="1"/>
    <s v="theater/plays"/>
    <n v="118"/>
    <n v="67.92"/>
    <x v="1"/>
    <x v="6"/>
    <x v="3370"/>
    <d v="2016-12-17T08:00:00"/>
  </r>
  <r>
    <x v="3371"/>
    <x v="3369"/>
    <x v="3369"/>
    <n v="200"/>
    <n v="277"/>
    <x v="0"/>
    <s v="US"/>
    <s v="USD"/>
    <n v="1449089965"/>
    <n v="1446670765"/>
    <b v="0"/>
    <x v="82"/>
    <b v="1"/>
    <s v="theater/plays"/>
    <n v="139"/>
    <n v="30.78"/>
    <x v="1"/>
    <x v="6"/>
    <x v="3371"/>
    <d v="2015-12-02T20:59:25"/>
  </r>
  <r>
    <x v="3372"/>
    <x v="3370"/>
    <x v="3370"/>
    <n v="1000"/>
    <n v="1035"/>
    <x v="0"/>
    <s v="US"/>
    <s v="USD"/>
    <n v="1408942740"/>
    <n v="1407157756"/>
    <b v="0"/>
    <x v="74"/>
    <b v="1"/>
    <s v="theater/plays"/>
    <n v="104"/>
    <n v="38.33"/>
    <x v="1"/>
    <x v="6"/>
    <x v="3372"/>
    <d v="2014-08-25T04:59:00"/>
  </r>
  <r>
    <x v="3373"/>
    <x v="3371"/>
    <x v="3371"/>
    <n v="2000"/>
    <n v="2005"/>
    <x v="0"/>
    <s v="GB"/>
    <s v="GBP"/>
    <n v="1437235200"/>
    <n v="1435177840"/>
    <b v="0"/>
    <x v="209"/>
    <b v="1"/>
    <s v="theater/plays"/>
    <n v="101"/>
    <n v="66.83"/>
    <x v="1"/>
    <x v="6"/>
    <x v="3373"/>
    <d v="2015-07-18T16:00:00"/>
  </r>
  <r>
    <x v="3374"/>
    <x v="3372"/>
    <x v="3372"/>
    <n v="3500"/>
    <n v="3730"/>
    <x v="0"/>
    <s v="CA"/>
    <s v="CAD"/>
    <n v="1446053616"/>
    <n v="1443461616"/>
    <b v="0"/>
    <x v="47"/>
    <b v="1"/>
    <s v="theater/plays"/>
    <n v="107"/>
    <n v="71.73"/>
    <x v="1"/>
    <x v="6"/>
    <x v="3374"/>
    <d v="2015-10-28T17:33:36"/>
  </r>
  <r>
    <x v="3375"/>
    <x v="3373"/>
    <x v="3373"/>
    <n v="3000"/>
    <n v="3000"/>
    <x v="0"/>
    <s v="GB"/>
    <s v="GBP"/>
    <n v="1400423973"/>
    <n v="1399387173"/>
    <b v="0"/>
    <x v="57"/>
    <b v="1"/>
    <s v="theater/plays"/>
    <n v="100"/>
    <n v="176.47"/>
    <x v="1"/>
    <x v="6"/>
    <x v="3375"/>
    <d v="2014-05-18T14:39:33"/>
  </r>
  <r>
    <x v="3376"/>
    <x v="3374"/>
    <x v="3374"/>
    <n v="8000"/>
    <n v="8001"/>
    <x v="0"/>
    <s v="US"/>
    <s v="USD"/>
    <n v="1429976994"/>
    <n v="1424796594"/>
    <b v="0"/>
    <x v="10"/>
    <b v="1"/>
    <s v="theater/plays"/>
    <n v="101"/>
    <n v="421.11"/>
    <x v="1"/>
    <x v="6"/>
    <x v="3376"/>
    <d v="2015-04-25T15:49:54"/>
  </r>
  <r>
    <x v="3377"/>
    <x v="3375"/>
    <x v="3375"/>
    <n v="8000"/>
    <n v="8084"/>
    <x v="0"/>
    <s v="GB"/>
    <s v="GBP"/>
    <n v="1426870560"/>
    <n v="1424280899"/>
    <b v="0"/>
    <x v="99"/>
    <b v="1"/>
    <s v="theater/plays"/>
    <n v="102"/>
    <n v="104.99"/>
    <x v="1"/>
    <x v="6"/>
    <x v="3377"/>
    <d v="2015-03-20T16:56:00"/>
  </r>
  <r>
    <x v="3378"/>
    <x v="3376"/>
    <x v="3376"/>
    <n v="550"/>
    <n v="592"/>
    <x v="0"/>
    <s v="GB"/>
    <s v="GBP"/>
    <n v="1409490480"/>
    <n v="1407400306"/>
    <b v="0"/>
    <x v="64"/>
    <b v="1"/>
    <s v="theater/plays"/>
    <n v="108"/>
    <n v="28.19"/>
    <x v="1"/>
    <x v="6"/>
    <x v="3378"/>
    <d v="2014-08-31T13:08:00"/>
  </r>
  <r>
    <x v="3379"/>
    <x v="3377"/>
    <x v="3377"/>
    <n v="2000"/>
    <n v="2073"/>
    <x v="0"/>
    <s v="GB"/>
    <s v="GBP"/>
    <n v="1440630000"/>
    <n v="1439122800"/>
    <b v="0"/>
    <x v="44"/>
    <b v="1"/>
    <s v="theater/plays"/>
    <n v="104"/>
    <n v="54.55"/>
    <x v="1"/>
    <x v="6"/>
    <x v="3379"/>
    <d v="2015-08-26T23:00:00"/>
  </r>
  <r>
    <x v="3380"/>
    <x v="3378"/>
    <x v="3378"/>
    <n v="3000"/>
    <n v="3133"/>
    <x v="0"/>
    <s v="US"/>
    <s v="USD"/>
    <n v="1417305178"/>
    <n v="1414277578"/>
    <b v="0"/>
    <x v="33"/>
    <b v="1"/>
    <s v="theater/plays"/>
    <n v="105"/>
    <n v="111.89"/>
    <x v="1"/>
    <x v="6"/>
    <x v="3380"/>
    <d v="2014-11-29T23:52:58"/>
  </r>
  <r>
    <x v="3381"/>
    <x v="3379"/>
    <x v="3379"/>
    <n v="4000"/>
    <n v="4090"/>
    <x v="0"/>
    <s v="US"/>
    <s v="USD"/>
    <n v="1426044383"/>
    <n v="1423455983"/>
    <b v="0"/>
    <x v="53"/>
    <b v="1"/>
    <s v="theater/plays"/>
    <n v="103"/>
    <n v="85.21"/>
    <x v="1"/>
    <x v="6"/>
    <x v="3381"/>
    <d v="2015-03-11T03:26:23"/>
  </r>
  <r>
    <x v="3382"/>
    <x v="3380"/>
    <x v="3380"/>
    <n v="3500"/>
    <n v="3526"/>
    <x v="0"/>
    <s v="GB"/>
    <s v="GBP"/>
    <n v="1470092340"/>
    <n v="1467973256"/>
    <b v="0"/>
    <x v="67"/>
    <b v="1"/>
    <s v="theater/plays"/>
    <n v="101"/>
    <n v="76.650000000000006"/>
    <x v="1"/>
    <x v="6"/>
    <x v="3382"/>
    <d v="2016-08-01T22:59:00"/>
  </r>
  <r>
    <x v="3383"/>
    <x v="3381"/>
    <x v="3381"/>
    <n v="1750"/>
    <n v="1955"/>
    <x v="0"/>
    <s v="US"/>
    <s v="USD"/>
    <n v="1466707620"/>
    <n v="1464979620"/>
    <b v="0"/>
    <x v="209"/>
    <b v="1"/>
    <s v="theater/plays"/>
    <n v="112"/>
    <n v="65.17"/>
    <x v="1"/>
    <x v="6"/>
    <x v="3383"/>
    <d v="2016-06-23T18:47:00"/>
  </r>
  <r>
    <x v="3384"/>
    <x v="3382"/>
    <x v="3382"/>
    <n v="6000"/>
    <n v="6000.66"/>
    <x v="0"/>
    <s v="US"/>
    <s v="USD"/>
    <n v="1448074800"/>
    <n v="1444874768"/>
    <b v="0"/>
    <x v="31"/>
    <b v="1"/>
    <s v="theater/plays"/>
    <n v="101"/>
    <n v="93.76"/>
    <x v="1"/>
    <x v="6"/>
    <x v="3384"/>
    <d v="2015-11-21T03:00:00"/>
  </r>
  <r>
    <x v="3385"/>
    <x v="3383"/>
    <x v="3383"/>
    <n v="2000"/>
    <n v="2000"/>
    <x v="0"/>
    <s v="US"/>
    <s v="USD"/>
    <n v="1418244552"/>
    <n v="1415652552"/>
    <b v="0"/>
    <x v="41"/>
    <b v="1"/>
    <s v="theater/plays"/>
    <n v="100"/>
    <n v="133.33000000000001"/>
    <x v="1"/>
    <x v="6"/>
    <x v="3385"/>
    <d v="2014-12-10T20:49:12"/>
  </r>
  <r>
    <x v="3386"/>
    <x v="3384"/>
    <x v="3384"/>
    <n v="2000"/>
    <n v="2100"/>
    <x v="0"/>
    <s v="US"/>
    <s v="USD"/>
    <n v="1417620506"/>
    <n v="1415028506"/>
    <b v="0"/>
    <x v="14"/>
    <b v="1"/>
    <s v="theater/plays"/>
    <n v="105"/>
    <n v="51.22"/>
    <x v="1"/>
    <x v="6"/>
    <x v="3386"/>
    <d v="2014-12-03T15:28:26"/>
  </r>
  <r>
    <x v="3387"/>
    <x v="3385"/>
    <x v="3385"/>
    <n v="3000"/>
    <n v="3506"/>
    <x v="0"/>
    <s v="US"/>
    <s v="USD"/>
    <n v="1418581088"/>
    <n v="1415125088"/>
    <b v="0"/>
    <x v="2"/>
    <b v="1"/>
    <s v="theater/plays"/>
    <n v="117"/>
    <n v="100.17"/>
    <x v="1"/>
    <x v="6"/>
    <x v="3387"/>
    <d v="2014-12-14T18:18:08"/>
  </r>
  <r>
    <x v="3388"/>
    <x v="3386"/>
    <x v="3386"/>
    <n v="1500"/>
    <n v="1557"/>
    <x v="0"/>
    <s v="GB"/>
    <s v="GBP"/>
    <n v="1434625441"/>
    <n v="1432033441"/>
    <b v="0"/>
    <x v="43"/>
    <b v="1"/>
    <s v="theater/plays"/>
    <n v="104"/>
    <n v="34.6"/>
    <x v="1"/>
    <x v="6"/>
    <x v="3388"/>
    <d v="2015-06-18T11:04:01"/>
  </r>
  <r>
    <x v="3389"/>
    <x v="3387"/>
    <x v="3387"/>
    <n v="10000"/>
    <n v="11450"/>
    <x v="0"/>
    <s v="US"/>
    <s v="USD"/>
    <n v="1464960682"/>
    <n v="1462368682"/>
    <b v="0"/>
    <x v="95"/>
    <b v="1"/>
    <s v="theater/plays"/>
    <n v="115"/>
    <n v="184.68"/>
    <x v="1"/>
    <x v="6"/>
    <x v="3389"/>
    <d v="2016-06-03T13:31:22"/>
  </r>
  <r>
    <x v="3390"/>
    <x v="3388"/>
    <x v="3388"/>
    <n v="1500"/>
    <n v="1536"/>
    <x v="0"/>
    <s v="US"/>
    <s v="USD"/>
    <n v="1405017345"/>
    <n v="1403721345"/>
    <b v="0"/>
    <x v="19"/>
    <b v="1"/>
    <s v="theater/plays"/>
    <n v="103"/>
    <n v="69.819999999999993"/>
    <x v="1"/>
    <x v="6"/>
    <x v="3390"/>
    <d v="2014-07-10T18:35:45"/>
  </r>
  <r>
    <x v="3391"/>
    <x v="3389"/>
    <x v="3389"/>
    <n v="500"/>
    <n v="1115"/>
    <x v="0"/>
    <s v="US"/>
    <s v="USD"/>
    <n v="1407536880"/>
    <n v="1404997548"/>
    <b v="0"/>
    <x v="59"/>
    <b v="1"/>
    <s v="theater/plays"/>
    <n v="223"/>
    <n v="61.94"/>
    <x v="1"/>
    <x v="6"/>
    <x v="3391"/>
    <d v="2014-08-08T22:28:00"/>
  </r>
  <r>
    <x v="3392"/>
    <x v="3390"/>
    <x v="3390"/>
    <n v="500"/>
    <n v="500"/>
    <x v="0"/>
    <s v="GB"/>
    <s v="GBP"/>
    <n v="1462565855"/>
    <n v="1458245855"/>
    <b v="0"/>
    <x v="8"/>
    <b v="1"/>
    <s v="theater/plays"/>
    <n v="100"/>
    <n v="41.67"/>
    <x v="1"/>
    <x v="6"/>
    <x v="3392"/>
    <d v="2016-05-06T20:17:35"/>
  </r>
  <r>
    <x v="3393"/>
    <x v="3391"/>
    <x v="3391"/>
    <n v="1500"/>
    <n v="1587"/>
    <x v="0"/>
    <s v="US"/>
    <s v="USD"/>
    <n v="1415234760"/>
    <n v="1413065230"/>
    <b v="0"/>
    <x v="34"/>
    <b v="1"/>
    <s v="theater/plays"/>
    <n v="106"/>
    <n v="36.07"/>
    <x v="1"/>
    <x v="6"/>
    <x v="3393"/>
    <d v="2014-11-06T00:46:00"/>
  </r>
  <r>
    <x v="3394"/>
    <x v="3392"/>
    <x v="3392"/>
    <n v="550"/>
    <n v="783"/>
    <x v="0"/>
    <s v="GB"/>
    <s v="GBP"/>
    <n v="1406470645"/>
    <n v="1403878645"/>
    <b v="0"/>
    <x v="74"/>
    <b v="1"/>
    <s v="theater/plays"/>
    <n v="143"/>
    <n v="29"/>
    <x v="1"/>
    <x v="6"/>
    <x v="3394"/>
    <d v="2014-07-27T14:17:25"/>
  </r>
  <r>
    <x v="3395"/>
    <x v="3393"/>
    <x v="3393"/>
    <n v="500"/>
    <n v="920"/>
    <x v="0"/>
    <s v="GB"/>
    <s v="GBP"/>
    <n v="1433009400"/>
    <n v="1431795944"/>
    <b v="0"/>
    <x v="44"/>
    <b v="1"/>
    <s v="theater/plays"/>
    <n v="184"/>
    <n v="24.21"/>
    <x v="1"/>
    <x v="6"/>
    <x v="3395"/>
    <d v="2015-05-30T18:10:00"/>
  </r>
  <r>
    <x v="3396"/>
    <x v="3394"/>
    <x v="3394"/>
    <n v="1500"/>
    <n v="1565"/>
    <x v="0"/>
    <s v="US"/>
    <s v="USD"/>
    <n v="1401595140"/>
    <n v="1399286589"/>
    <b v="0"/>
    <x v="33"/>
    <b v="1"/>
    <s v="theater/plays"/>
    <n v="105"/>
    <n v="55.89"/>
    <x v="1"/>
    <x v="6"/>
    <x v="3396"/>
    <d v="2014-06-01T03:59:00"/>
  </r>
  <r>
    <x v="3397"/>
    <x v="3395"/>
    <x v="3395"/>
    <n v="250"/>
    <n v="280"/>
    <x v="0"/>
    <s v="GB"/>
    <s v="GBP"/>
    <n v="1455832800"/>
    <n v="1452338929"/>
    <b v="0"/>
    <x v="54"/>
    <b v="1"/>
    <s v="theater/plays"/>
    <n v="112"/>
    <n v="11.67"/>
    <x v="1"/>
    <x v="6"/>
    <x v="3397"/>
    <d v="2016-02-18T22:00:00"/>
  </r>
  <r>
    <x v="3398"/>
    <x v="3396"/>
    <x v="3396"/>
    <n v="4000"/>
    <n v="4443"/>
    <x v="0"/>
    <s v="US"/>
    <s v="USD"/>
    <n v="1416589200"/>
    <n v="1414605776"/>
    <b v="0"/>
    <x v="71"/>
    <b v="1"/>
    <s v="theater/plays"/>
    <n v="112"/>
    <n v="68.349999999999994"/>
    <x v="1"/>
    <x v="6"/>
    <x v="3398"/>
    <d v="2014-11-21T17:00:00"/>
  </r>
  <r>
    <x v="3399"/>
    <x v="3397"/>
    <x v="3397"/>
    <n v="1200"/>
    <n v="1245"/>
    <x v="0"/>
    <s v="GB"/>
    <s v="GBP"/>
    <n v="1424556325"/>
    <n v="1421964325"/>
    <b v="0"/>
    <x v="67"/>
    <b v="1"/>
    <s v="theater/plays"/>
    <n v="104"/>
    <n v="27.07"/>
    <x v="1"/>
    <x v="6"/>
    <x v="3399"/>
    <d v="2015-02-21T22:05:25"/>
  </r>
  <r>
    <x v="3400"/>
    <x v="3398"/>
    <x v="3398"/>
    <n v="10000"/>
    <n v="10041"/>
    <x v="0"/>
    <s v="US"/>
    <s v="USD"/>
    <n v="1409266414"/>
    <n v="1405378414"/>
    <b v="0"/>
    <x v="268"/>
    <b v="1"/>
    <s v="theater/plays"/>
    <n v="101"/>
    <n v="118.13"/>
    <x v="1"/>
    <x v="6"/>
    <x v="3400"/>
    <d v="2014-08-28T22:53:34"/>
  </r>
  <r>
    <x v="3401"/>
    <x v="3399"/>
    <x v="3399"/>
    <n v="2900"/>
    <n v="2954"/>
    <x v="0"/>
    <s v="GB"/>
    <s v="GBP"/>
    <n v="1438968146"/>
    <n v="1436376146"/>
    <b v="0"/>
    <x v="36"/>
    <b v="1"/>
    <s v="theater/plays"/>
    <n v="102"/>
    <n v="44.76"/>
    <x v="1"/>
    <x v="6"/>
    <x v="3401"/>
    <d v="2015-08-07T17:22:26"/>
  </r>
  <r>
    <x v="3402"/>
    <x v="3400"/>
    <x v="3400"/>
    <n v="15000"/>
    <n v="16465"/>
    <x v="0"/>
    <s v="US"/>
    <s v="USD"/>
    <n v="1447295460"/>
    <n v="1444747843"/>
    <b v="0"/>
    <x v="111"/>
    <b v="1"/>
    <s v="theater/plays"/>
    <n v="110"/>
    <n v="99.79"/>
    <x v="1"/>
    <x v="6"/>
    <x v="3402"/>
    <d v="2015-11-12T02:31:00"/>
  </r>
  <r>
    <x v="3403"/>
    <x v="3401"/>
    <x v="3401"/>
    <n v="2000"/>
    <n v="2000"/>
    <x v="0"/>
    <s v="GB"/>
    <s v="GBP"/>
    <n v="1435230324"/>
    <n v="1432638324"/>
    <b v="0"/>
    <x v="57"/>
    <b v="1"/>
    <s v="theater/plays"/>
    <n v="100"/>
    <n v="117.65"/>
    <x v="1"/>
    <x v="6"/>
    <x v="3403"/>
    <d v="2015-06-25T11:05:24"/>
  </r>
  <r>
    <x v="3404"/>
    <x v="3402"/>
    <x v="3402"/>
    <n v="500"/>
    <n v="610"/>
    <x v="0"/>
    <s v="US"/>
    <s v="USD"/>
    <n v="1434542702"/>
    <n v="1432814702"/>
    <b v="0"/>
    <x v="83"/>
    <b v="1"/>
    <s v="theater/plays"/>
    <n v="122"/>
    <n v="203.33"/>
    <x v="1"/>
    <x v="6"/>
    <x v="3404"/>
    <d v="2015-06-17T12:05:02"/>
  </r>
  <r>
    <x v="3405"/>
    <x v="3403"/>
    <x v="3403"/>
    <n v="350"/>
    <n v="481.5"/>
    <x v="0"/>
    <s v="GB"/>
    <s v="GBP"/>
    <n v="1456876740"/>
    <n v="1455063886"/>
    <b v="0"/>
    <x v="57"/>
    <b v="1"/>
    <s v="theater/plays"/>
    <n v="138"/>
    <n v="28.32"/>
    <x v="1"/>
    <x v="6"/>
    <x v="3405"/>
    <d v="2016-03-01T23:59:00"/>
  </r>
  <r>
    <x v="3406"/>
    <x v="3404"/>
    <x v="3404"/>
    <n v="10000"/>
    <n v="10031"/>
    <x v="0"/>
    <s v="US"/>
    <s v="USD"/>
    <n v="1405511376"/>
    <n v="1401623376"/>
    <b v="0"/>
    <x v="110"/>
    <b v="1"/>
    <s v="theater/plays"/>
    <n v="101"/>
    <n v="110.23"/>
    <x v="1"/>
    <x v="6"/>
    <x v="3406"/>
    <d v="2014-07-16T11:49:36"/>
  </r>
  <r>
    <x v="3407"/>
    <x v="3405"/>
    <x v="3405"/>
    <n v="2000"/>
    <n v="2142"/>
    <x v="0"/>
    <s v="GB"/>
    <s v="GBP"/>
    <n v="1404641289"/>
    <n v="1402049289"/>
    <b v="0"/>
    <x v="85"/>
    <b v="1"/>
    <s v="theater/plays"/>
    <n v="108"/>
    <n v="31.97"/>
    <x v="1"/>
    <x v="6"/>
    <x v="3407"/>
    <d v="2014-07-06T10:08:09"/>
  </r>
  <r>
    <x v="3408"/>
    <x v="3406"/>
    <x v="3406"/>
    <n v="500"/>
    <n v="1055"/>
    <x v="0"/>
    <s v="US"/>
    <s v="USD"/>
    <n v="1405727304"/>
    <n v="1403135304"/>
    <b v="0"/>
    <x v="59"/>
    <b v="1"/>
    <s v="theater/plays"/>
    <n v="211"/>
    <n v="58.61"/>
    <x v="1"/>
    <x v="6"/>
    <x v="3408"/>
    <d v="2014-07-18T23:48:24"/>
  </r>
  <r>
    <x v="3409"/>
    <x v="3407"/>
    <x v="3407"/>
    <n v="500"/>
    <n v="618"/>
    <x v="0"/>
    <s v="GB"/>
    <s v="GBP"/>
    <n v="1469998680"/>
    <n v="1466710358"/>
    <b v="0"/>
    <x v="64"/>
    <b v="1"/>
    <s v="theater/plays"/>
    <n v="124"/>
    <n v="29.43"/>
    <x v="1"/>
    <x v="6"/>
    <x v="3409"/>
    <d v="2016-07-31T20:58:00"/>
  </r>
  <r>
    <x v="3410"/>
    <x v="3408"/>
    <x v="3408"/>
    <n v="3000"/>
    <n v="3255"/>
    <x v="0"/>
    <s v="US"/>
    <s v="USD"/>
    <n v="1465196400"/>
    <n v="1462841990"/>
    <b v="0"/>
    <x v="244"/>
    <b v="1"/>
    <s v="theater/plays"/>
    <n v="109"/>
    <n v="81.38"/>
    <x v="1"/>
    <x v="6"/>
    <x v="3410"/>
    <d v="2016-06-06T07:00:00"/>
  </r>
  <r>
    <x v="3411"/>
    <x v="3409"/>
    <x v="3409"/>
    <n v="15000"/>
    <n v="15535"/>
    <x v="0"/>
    <s v="US"/>
    <s v="USD"/>
    <n v="1444264372"/>
    <n v="1442536372"/>
    <b v="0"/>
    <x v="76"/>
    <b v="1"/>
    <s v="theater/plays"/>
    <n v="104"/>
    <n v="199.17"/>
    <x v="1"/>
    <x v="6"/>
    <x v="3411"/>
    <d v="2015-10-08T00:32:52"/>
  </r>
  <r>
    <x v="3412"/>
    <x v="3410"/>
    <x v="3410"/>
    <n v="3000"/>
    <n v="3000"/>
    <x v="0"/>
    <s v="GB"/>
    <s v="GBP"/>
    <n v="1411858862"/>
    <n v="1409266862"/>
    <b v="0"/>
    <x v="55"/>
    <b v="1"/>
    <s v="theater/plays"/>
    <n v="100"/>
    <n v="115.38"/>
    <x v="1"/>
    <x v="6"/>
    <x v="3412"/>
    <d v="2014-09-27T23:01:02"/>
  </r>
  <r>
    <x v="3413"/>
    <x v="3411"/>
    <x v="3411"/>
    <n v="500"/>
    <n v="650"/>
    <x v="0"/>
    <s v="US"/>
    <s v="USD"/>
    <n v="1425099540"/>
    <n v="1424280938"/>
    <b v="0"/>
    <x v="25"/>
    <b v="1"/>
    <s v="theater/plays"/>
    <n v="130"/>
    <n v="46.43"/>
    <x v="1"/>
    <x v="6"/>
    <x v="3413"/>
    <d v="2015-02-28T04:59:00"/>
  </r>
  <r>
    <x v="3414"/>
    <x v="3412"/>
    <x v="3412"/>
    <n v="3000"/>
    <n v="3105"/>
    <x v="0"/>
    <s v="US"/>
    <s v="USD"/>
    <n v="1480579140"/>
    <n v="1478030325"/>
    <b v="0"/>
    <x v="34"/>
    <b v="1"/>
    <s v="theater/plays"/>
    <n v="104"/>
    <n v="70.569999999999993"/>
    <x v="1"/>
    <x v="6"/>
    <x v="3414"/>
    <d v="2016-12-01T07:59:00"/>
  </r>
  <r>
    <x v="3415"/>
    <x v="3413"/>
    <x v="3413"/>
    <n v="200"/>
    <n v="200"/>
    <x v="0"/>
    <s v="US"/>
    <s v="USD"/>
    <n v="1460935800"/>
    <n v="1459999656"/>
    <b v="0"/>
    <x v="82"/>
    <b v="1"/>
    <s v="theater/plays"/>
    <n v="100"/>
    <n v="22.22"/>
    <x v="1"/>
    <x v="6"/>
    <x v="3415"/>
    <d v="2016-04-17T23:30:00"/>
  </r>
  <r>
    <x v="3416"/>
    <x v="3414"/>
    <x v="3414"/>
    <n v="4000"/>
    <n v="4784"/>
    <x v="0"/>
    <s v="GB"/>
    <s v="GBP"/>
    <n v="1429813800"/>
    <n v="1427363645"/>
    <b v="0"/>
    <x v="209"/>
    <b v="1"/>
    <s v="theater/plays"/>
    <n v="120"/>
    <n v="159.47"/>
    <x v="1"/>
    <x v="6"/>
    <x v="3416"/>
    <d v="2015-04-23T18:30:00"/>
  </r>
  <r>
    <x v="3417"/>
    <x v="3415"/>
    <x v="3415"/>
    <n v="1700"/>
    <n v="1700.01"/>
    <x v="0"/>
    <s v="US"/>
    <s v="USD"/>
    <n v="1414284180"/>
    <n v="1410558948"/>
    <b v="0"/>
    <x v="43"/>
    <b v="1"/>
    <s v="theater/plays"/>
    <n v="101"/>
    <n v="37.78"/>
    <x v="1"/>
    <x v="6"/>
    <x v="3417"/>
    <d v="2014-10-26T00:43:00"/>
  </r>
  <r>
    <x v="3418"/>
    <x v="3416"/>
    <x v="3416"/>
    <n v="4000"/>
    <n v="4035"/>
    <x v="0"/>
    <s v="US"/>
    <s v="USD"/>
    <n v="1400875307"/>
    <n v="1398283307"/>
    <b v="0"/>
    <x v="66"/>
    <b v="1"/>
    <s v="theater/plays"/>
    <n v="101"/>
    <n v="72.05"/>
    <x v="1"/>
    <x v="6"/>
    <x v="3418"/>
    <d v="2014-05-23T20:01:47"/>
  </r>
  <r>
    <x v="3419"/>
    <x v="3417"/>
    <x v="3417"/>
    <n v="2750"/>
    <n v="2930"/>
    <x v="0"/>
    <s v="IE"/>
    <s v="EUR"/>
    <n v="1459978200"/>
    <n v="1458416585"/>
    <b v="0"/>
    <x v="67"/>
    <b v="1"/>
    <s v="theater/plays"/>
    <n v="107"/>
    <n v="63.7"/>
    <x v="1"/>
    <x v="6"/>
    <x v="3419"/>
    <d v="2016-04-06T21:30:00"/>
  </r>
  <r>
    <x v="3420"/>
    <x v="3418"/>
    <x v="3418"/>
    <n v="700"/>
    <n v="966"/>
    <x v="0"/>
    <s v="GB"/>
    <s v="GBP"/>
    <n v="1455408000"/>
    <n v="1454638202"/>
    <b v="0"/>
    <x v="69"/>
    <b v="1"/>
    <s v="theater/plays"/>
    <n v="138"/>
    <n v="28.41"/>
    <x v="1"/>
    <x v="6"/>
    <x v="3420"/>
    <d v="2016-02-14T00:00:00"/>
  </r>
  <r>
    <x v="3421"/>
    <x v="3419"/>
    <x v="3419"/>
    <n v="10000"/>
    <n v="10115"/>
    <x v="0"/>
    <s v="US"/>
    <s v="USD"/>
    <n v="1425495563"/>
    <n v="1422903563"/>
    <b v="0"/>
    <x v="15"/>
    <b v="1"/>
    <s v="theater/plays"/>
    <n v="102"/>
    <n v="103.21"/>
    <x v="1"/>
    <x v="6"/>
    <x v="3421"/>
    <d v="2015-03-04T18:59:23"/>
  </r>
  <r>
    <x v="3422"/>
    <x v="3420"/>
    <x v="3420"/>
    <n v="3000"/>
    <n v="3273"/>
    <x v="0"/>
    <s v="GB"/>
    <s v="GBP"/>
    <n v="1450051200"/>
    <n v="1447594176"/>
    <b v="0"/>
    <x v="67"/>
    <b v="1"/>
    <s v="theater/plays"/>
    <n v="110"/>
    <n v="71.150000000000006"/>
    <x v="1"/>
    <x v="6"/>
    <x v="3422"/>
    <d v="2015-12-14T00:00:00"/>
  </r>
  <r>
    <x v="3423"/>
    <x v="3421"/>
    <x v="3421"/>
    <n v="250"/>
    <n v="350"/>
    <x v="0"/>
    <s v="US"/>
    <s v="USD"/>
    <n v="1429912341"/>
    <n v="1427320341"/>
    <b v="0"/>
    <x v="73"/>
    <b v="1"/>
    <s v="theater/plays"/>
    <n v="140"/>
    <n v="35"/>
    <x v="1"/>
    <x v="6"/>
    <x v="3423"/>
    <d v="2015-04-24T21:52:21"/>
  </r>
  <r>
    <x v="3424"/>
    <x v="3422"/>
    <x v="3422"/>
    <n v="6000"/>
    <n v="6215"/>
    <x v="0"/>
    <s v="US"/>
    <s v="USD"/>
    <n v="1423119540"/>
    <n v="1421252084"/>
    <b v="0"/>
    <x v="88"/>
    <b v="1"/>
    <s v="theater/plays"/>
    <n v="104"/>
    <n v="81.78"/>
    <x v="1"/>
    <x v="6"/>
    <x v="3424"/>
    <d v="2015-02-05T06:59:00"/>
  </r>
  <r>
    <x v="3425"/>
    <x v="3423"/>
    <x v="3423"/>
    <n v="30000"/>
    <n v="30891.1"/>
    <x v="0"/>
    <s v="US"/>
    <s v="USD"/>
    <n v="1412434136"/>
    <n v="1409669336"/>
    <b v="0"/>
    <x v="201"/>
    <b v="1"/>
    <s v="theater/plays"/>
    <n v="103"/>
    <n v="297.02999999999997"/>
    <x v="1"/>
    <x v="6"/>
    <x v="3425"/>
    <d v="2014-10-04T14:48:56"/>
  </r>
  <r>
    <x v="3426"/>
    <x v="3424"/>
    <x v="3424"/>
    <n v="3750"/>
    <n v="4055"/>
    <x v="0"/>
    <s v="US"/>
    <s v="USD"/>
    <n v="1411264800"/>
    <n v="1409620903"/>
    <b v="0"/>
    <x v="45"/>
    <b v="1"/>
    <s v="theater/plays"/>
    <n v="109"/>
    <n v="46.61"/>
    <x v="1"/>
    <x v="6"/>
    <x v="3426"/>
    <d v="2014-09-21T02:00:00"/>
  </r>
  <r>
    <x v="3427"/>
    <x v="3425"/>
    <x v="3425"/>
    <n v="1500"/>
    <n v="1500"/>
    <x v="0"/>
    <s v="GB"/>
    <s v="GBP"/>
    <n v="1404314952"/>
    <n v="1401722952"/>
    <b v="0"/>
    <x v="60"/>
    <b v="1"/>
    <s v="theater/plays"/>
    <n v="100"/>
    <n v="51.72"/>
    <x v="1"/>
    <x v="6"/>
    <x v="3427"/>
    <d v="2014-07-02T15:29:12"/>
  </r>
  <r>
    <x v="3428"/>
    <x v="3426"/>
    <x v="3426"/>
    <n v="2000"/>
    <n v="2055"/>
    <x v="0"/>
    <s v="GB"/>
    <s v="GBP"/>
    <n v="1425142800"/>
    <n v="1422983847"/>
    <b v="0"/>
    <x v="13"/>
    <b v="1"/>
    <s v="theater/plays"/>
    <n v="103"/>
    <n v="40.29"/>
    <x v="1"/>
    <x v="6"/>
    <x v="3428"/>
    <d v="2015-02-28T17:00:00"/>
  </r>
  <r>
    <x v="3429"/>
    <x v="3427"/>
    <x v="3427"/>
    <n v="150"/>
    <n v="195"/>
    <x v="0"/>
    <s v="GB"/>
    <s v="GBP"/>
    <n v="1478046661"/>
    <n v="1476837061"/>
    <b v="0"/>
    <x v="8"/>
    <b v="1"/>
    <s v="theater/plays"/>
    <n v="130"/>
    <n v="16.25"/>
    <x v="1"/>
    <x v="6"/>
    <x v="3429"/>
    <d v="2016-11-02T00:31:01"/>
  </r>
  <r>
    <x v="3430"/>
    <x v="3428"/>
    <x v="3428"/>
    <n v="2000"/>
    <n v="2170.9899999999998"/>
    <x v="0"/>
    <s v="GB"/>
    <s v="GBP"/>
    <n v="1406760101"/>
    <n v="1404168101"/>
    <b v="0"/>
    <x v="250"/>
    <b v="1"/>
    <s v="theater/plays"/>
    <n v="109"/>
    <n v="30.15"/>
    <x v="1"/>
    <x v="6"/>
    <x v="3430"/>
    <d v="2014-07-30T22:41:41"/>
  </r>
  <r>
    <x v="3431"/>
    <x v="3429"/>
    <x v="3429"/>
    <n v="2000"/>
    <n v="2000"/>
    <x v="0"/>
    <s v="US"/>
    <s v="USD"/>
    <n v="1408383153"/>
    <n v="1405791153"/>
    <b v="0"/>
    <x v="64"/>
    <b v="1"/>
    <s v="theater/plays"/>
    <n v="100"/>
    <n v="95.24"/>
    <x v="1"/>
    <x v="6"/>
    <x v="3431"/>
    <d v="2014-08-18T17:32:33"/>
  </r>
  <r>
    <x v="3432"/>
    <x v="3430"/>
    <x v="3430"/>
    <n v="2000"/>
    <n v="2193"/>
    <x v="0"/>
    <s v="US"/>
    <s v="USD"/>
    <n v="1454709600"/>
    <n v="1452520614"/>
    <b v="0"/>
    <x v="288"/>
    <b v="1"/>
    <s v="theater/plays"/>
    <n v="110"/>
    <n v="52.21"/>
    <x v="1"/>
    <x v="6"/>
    <x v="3432"/>
    <d v="2016-02-05T22:00:00"/>
  </r>
  <r>
    <x v="3433"/>
    <x v="3431"/>
    <x v="3431"/>
    <n v="9500"/>
    <n v="9525"/>
    <x v="0"/>
    <s v="US"/>
    <s v="USD"/>
    <n v="1402974000"/>
    <n v="1400290255"/>
    <b v="0"/>
    <x v="26"/>
    <b v="1"/>
    <s v="theater/plays"/>
    <n v="101"/>
    <n v="134.15"/>
    <x v="1"/>
    <x v="6"/>
    <x v="3433"/>
    <d v="2014-06-17T03:00:00"/>
  </r>
  <r>
    <x v="3434"/>
    <x v="3432"/>
    <x v="3432"/>
    <n v="10000"/>
    <n v="10555"/>
    <x v="0"/>
    <s v="US"/>
    <s v="USD"/>
    <n v="1404983269"/>
    <n v="1402391269"/>
    <b v="0"/>
    <x v="129"/>
    <b v="1"/>
    <s v="theater/plays"/>
    <n v="106"/>
    <n v="62.83"/>
    <x v="1"/>
    <x v="6"/>
    <x v="3434"/>
    <d v="2014-07-10T09:07:49"/>
  </r>
  <r>
    <x v="3435"/>
    <x v="3433"/>
    <x v="3433"/>
    <n v="1000"/>
    <n v="1120"/>
    <x v="0"/>
    <s v="US"/>
    <s v="USD"/>
    <n v="1470538800"/>
    <n v="1469112493"/>
    <b v="0"/>
    <x v="10"/>
    <b v="1"/>
    <s v="theater/plays"/>
    <n v="112"/>
    <n v="58.95"/>
    <x v="1"/>
    <x v="6"/>
    <x v="3435"/>
    <d v="2016-08-07T03:00:00"/>
  </r>
  <r>
    <x v="3436"/>
    <x v="3434"/>
    <x v="3434"/>
    <n v="5000"/>
    <n v="5295"/>
    <x v="0"/>
    <s v="US"/>
    <s v="USD"/>
    <n v="1408638480"/>
    <n v="1406811593"/>
    <b v="0"/>
    <x v="77"/>
    <b v="1"/>
    <s v="theater/plays"/>
    <n v="106"/>
    <n v="143.11000000000001"/>
    <x v="1"/>
    <x v="6"/>
    <x v="3436"/>
    <d v="2014-08-21T16:28:00"/>
  </r>
  <r>
    <x v="3437"/>
    <x v="3435"/>
    <x v="3435"/>
    <n v="3000"/>
    <n v="3030"/>
    <x v="0"/>
    <s v="US"/>
    <s v="USD"/>
    <n v="1440003820"/>
    <n v="1437411820"/>
    <b v="0"/>
    <x v="17"/>
    <b v="1"/>
    <s v="theater/plays"/>
    <n v="101"/>
    <n v="84.17"/>
    <x v="1"/>
    <x v="6"/>
    <x v="3437"/>
    <d v="2015-08-19T17:03:40"/>
  </r>
  <r>
    <x v="3438"/>
    <x v="3436"/>
    <x v="3436"/>
    <n v="2500"/>
    <n v="2605"/>
    <x v="0"/>
    <s v="GB"/>
    <s v="GBP"/>
    <n v="1430600400"/>
    <n v="1428358567"/>
    <b v="0"/>
    <x v="25"/>
    <b v="1"/>
    <s v="theater/plays"/>
    <n v="105"/>
    <n v="186.07"/>
    <x v="1"/>
    <x v="6"/>
    <x v="3438"/>
    <d v="2015-05-02T21:00:00"/>
  </r>
  <r>
    <x v="3439"/>
    <x v="3437"/>
    <x v="3437"/>
    <n v="1200"/>
    <n v="1616.14"/>
    <x v="0"/>
    <s v="US"/>
    <s v="USD"/>
    <n v="1453179540"/>
    <n v="1452030730"/>
    <b v="0"/>
    <x v="59"/>
    <b v="1"/>
    <s v="theater/plays"/>
    <n v="135"/>
    <n v="89.79"/>
    <x v="1"/>
    <x v="6"/>
    <x v="3439"/>
    <d v="2016-01-19T04:59:00"/>
  </r>
  <r>
    <x v="3440"/>
    <x v="3438"/>
    <x v="3438"/>
    <n v="5000"/>
    <n v="5260.92"/>
    <x v="0"/>
    <s v="US"/>
    <s v="USD"/>
    <n v="1405095300"/>
    <n v="1403146628"/>
    <b v="0"/>
    <x v="141"/>
    <b v="1"/>
    <s v="theater/plays"/>
    <n v="106"/>
    <n v="64.16"/>
    <x v="1"/>
    <x v="6"/>
    <x v="3440"/>
    <d v="2014-07-11T16:15:00"/>
  </r>
  <r>
    <x v="3441"/>
    <x v="3439"/>
    <x v="3439"/>
    <n v="2500"/>
    <n v="2565"/>
    <x v="0"/>
    <s v="US"/>
    <s v="USD"/>
    <n v="1447445820"/>
    <n v="1445077121"/>
    <b v="0"/>
    <x v="68"/>
    <b v="1"/>
    <s v="theater/plays"/>
    <n v="103"/>
    <n v="59.65"/>
    <x v="1"/>
    <x v="6"/>
    <x v="3441"/>
    <d v="2015-11-13T20:17:00"/>
  </r>
  <r>
    <x v="3442"/>
    <x v="3440"/>
    <x v="3440"/>
    <n v="250"/>
    <n v="250"/>
    <x v="0"/>
    <s v="US"/>
    <s v="USD"/>
    <n v="1433016672"/>
    <n v="1430424672"/>
    <b v="0"/>
    <x v="22"/>
    <b v="1"/>
    <s v="theater/plays"/>
    <n v="100"/>
    <n v="31.25"/>
    <x v="1"/>
    <x v="6"/>
    <x v="3442"/>
    <d v="2015-05-30T20:11:12"/>
  </r>
  <r>
    <x v="3443"/>
    <x v="3441"/>
    <x v="3441"/>
    <n v="1000"/>
    <n v="1855"/>
    <x v="0"/>
    <s v="US"/>
    <s v="USD"/>
    <n v="1410266146"/>
    <n v="1407674146"/>
    <b v="0"/>
    <x v="43"/>
    <b v="1"/>
    <s v="theater/plays"/>
    <n v="186"/>
    <n v="41.22"/>
    <x v="1"/>
    <x v="6"/>
    <x v="3443"/>
    <d v="2014-09-09T12:35:46"/>
  </r>
  <r>
    <x v="3444"/>
    <x v="3442"/>
    <x v="3442"/>
    <n v="300"/>
    <n v="867"/>
    <x v="0"/>
    <s v="AU"/>
    <s v="AUD"/>
    <n v="1465394340"/>
    <n v="1464677986"/>
    <b v="0"/>
    <x v="9"/>
    <b v="1"/>
    <s v="theater/plays"/>
    <n v="289"/>
    <n v="43.35"/>
    <x v="1"/>
    <x v="6"/>
    <x v="3444"/>
    <d v="2016-06-08T13:59:00"/>
  </r>
  <r>
    <x v="3445"/>
    <x v="3443"/>
    <x v="3443"/>
    <n v="2000"/>
    <n v="2000"/>
    <x v="0"/>
    <s v="GB"/>
    <s v="GBP"/>
    <n v="1445604236"/>
    <n v="1443185036"/>
    <b v="0"/>
    <x v="162"/>
    <b v="1"/>
    <s v="theater/plays"/>
    <n v="100"/>
    <n v="64.52"/>
    <x v="1"/>
    <x v="6"/>
    <x v="3445"/>
    <d v="2015-10-23T12:43:56"/>
  </r>
  <r>
    <x v="3446"/>
    <x v="3444"/>
    <x v="3444"/>
    <n v="1000"/>
    <n v="1082"/>
    <x v="0"/>
    <s v="GB"/>
    <s v="GBP"/>
    <n v="1423138800"/>
    <n v="1421092725"/>
    <b v="0"/>
    <x v="20"/>
    <b v="1"/>
    <s v="theater/plays"/>
    <n v="109"/>
    <n v="43.28"/>
    <x v="1"/>
    <x v="6"/>
    <x v="3446"/>
    <d v="2015-02-05T12:20:00"/>
  </r>
  <r>
    <x v="3447"/>
    <x v="3445"/>
    <x v="3445"/>
    <n v="1000"/>
    <n v="1078"/>
    <x v="0"/>
    <s v="US"/>
    <s v="USD"/>
    <n v="1458332412"/>
    <n v="1454448012"/>
    <b v="0"/>
    <x v="25"/>
    <b v="1"/>
    <s v="theater/plays"/>
    <n v="108"/>
    <n v="77"/>
    <x v="1"/>
    <x v="6"/>
    <x v="3447"/>
    <d v="2016-03-18T20:20:12"/>
  </r>
  <r>
    <x v="3448"/>
    <x v="3446"/>
    <x v="3446"/>
    <n v="2100"/>
    <n v="2305"/>
    <x v="0"/>
    <s v="US"/>
    <s v="USD"/>
    <n v="1418784689"/>
    <n v="1416192689"/>
    <b v="0"/>
    <x v="43"/>
    <b v="1"/>
    <s v="theater/plays"/>
    <n v="110"/>
    <n v="51.22"/>
    <x v="1"/>
    <x v="6"/>
    <x v="3448"/>
    <d v="2014-12-17T02:51:29"/>
  </r>
  <r>
    <x v="3449"/>
    <x v="3447"/>
    <x v="3447"/>
    <n v="800"/>
    <n v="1365"/>
    <x v="0"/>
    <s v="US"/>
    <s v="USD"/>
    <n v="1468036800"/>
    <n v="1465607738"/>
    <b v="0"/>
    <x v="9"/>
    <b v="1"/>
    <s v="theater/plays"/>
    <n v="171"/>
    <n v="68.25"/>
    <x v="1"/>
    <x v="6"/>
    <x v="3449"/>
    <d v="2016-07-09T04:00:00"/>
  </r>
  <r>
    <x v="3450"/>
    <x v="3448"/>
    <x v="3448"/>
    <n v="500"/>
    <n v="760"/>
    <x v="0"/>
    <s v="GB"/>
    <s v="GBP"/>
    <n v="1427990071"/>
    <n v="1422809671"/>
    <b v="0"/>
    <x v="70"/>
    <b v="1"/>
    <s v="theater/plays"/>
    <n v="152"/>
    <n v="19.489999999999998"/>
    <x v="1"/>
    <x v="6"/>
    <x v="3450"/>
    <d v="2015-04-02T15:54:31"/>
  </r>
  <r>
    <x v="3451"/>
    <x v="3449"/>
    <x v="3449"/>
    <n v="650"/>
    <n v="658"/>
    <x v="0"/>
    <s v="US"/>
    <s v="USD"/>
    <n v="1429636927"/>
    <n v="1427304127"/>
    <b v="0"/>
    <x v="38"/>
    <b v="1"/>
    <s v="theater/plays"/>
    <n v="102"/>
    <n v="41.13"/>
    <x v="1"/>
    <x v="6"/>
    <x v="3451"/>
    <d v="2015-04-21T17:22:07"/>
  </r>
  <r>
    <x v="3452"/>
    <x v="3450"/>
    <x v="3450"/>
    <n v="1000"/>
    <n v="1532"/>
    <x v="0"/>
    <s v="US"/>
    <s v="USD"/>
    <n v="1406087940"/>
    <n v="1404141626"/>
    <b v="0"/>
    <x v="77"/>
    <b v="1"/>
    <s v="theater/plays"/>
    <n v="154"/>
    <n v="41.41"/>
    <x v="1"/>
    <x v="6"/>
    <x v="3452"/>
    <d v="2014-07-23T03:59:00"/>
  </r>
  <r>
    <x v="3453"/>
    <x v="3451"/>
    <x v="3451"/>
    <n v="300"/>
    <n v="385"/>
    <x v="0"/>
    <s v="GB"/>
    <s v="GBP"/>
    <n v="1471130956"/>
    <n v="1465946956"/>
    <b v="0"/>
    <x v="25"/>
    <b v="1"/>
    <s v="theater/plays"/>
    <n v="129"/>
    <n v="27.5"/>
    <x v="1"/>
    <x v="6"/>
    <x v="3453"/>
    <d v="2016-08-13T23:29:16"/>
  </r>
  <r>
    <x v="3454"/>
    <x v="3452"/>
    <x v="3452"/>
    <n v="700"/>
    <n v="705"/>
    <x v="0"/>
    <s v="GB"/>
    <s v="GBP"/>
    <n v="1406825159"/>
    <n v="1404233159"/>
    <b v="0"/>
    <x v="64"/>
    <b v="1"/>
    <s v="theater/plays"/>
    <n v="101"/>
    <n v="33.57"/>
    <x v="1"/>
    <x v="6"/>
    <x v="3454"/>
    <d v="2014-07-31T16:45:59"/>
  </r>
  <r>
    <x v="3455"/>
    <x v="3453"/>
    <x v="3453"/>
    <n v="10000"/>
    <n v="10065"/>
    <x v="0"/>
    <s v="US"/>
    <s v="USD"/>
    <n v="1476381627"/>
    <n v="1473789627"/>
    <b v="0"/>
    <x v="50"/>
    <b v="1"/>
    <s v="theater/plays"/>
    <n v="101"/>
    <n v="145.87"/>
    <x v="1"/>
    <x v="6"/>
    <x v="3455"/>
    <d v="2016-10-13T18:00:27"/>
  </r>
  <r>
    <x v="3456"/>
    <x v="3454"/>
    <x v="3454"/>
    <n v="3000"/>
    <n v="5739"/>
    <x v="0"/>
    <s v="US"/>
    <s v="USD"/>
    <n v="1406876340"/>
    <n v="1404190567"/>
    <b v="0"/>
    <x v="38"/>
    <b v="1"/>
    <s v="theater/plays"/>
    <n v="192"/>
    <n v="358.69"/>
    <x v="1"/>
    <x v="6"/>
    <x v="3456"/>
    <d v="2014-08-01T06:59:00"/>
  </r>
  <r>
    <x v="3457"/>
    <x v="3455"/>
    <x v="3455"/>
    <n v="2000"/>
    <n v="2804"/>
    <x v="0"/>
    <s v="US"/>
    <s v="USD"/>
    <n v="1423720740"/>
    <n v="1421081857"/>
    <b v="0"/>
    <x v="165"/>
    <b v="1"/>
    <s v="theater/plays"/>
    <n v="141"/>
    <n v="50.98"/>
    <x v="1"/>
    <x v="6"/>
    <x v="3457"/>
    <d v="2015-02-12T05:59:00"/>
  </r>
  <r>
    <x v="3458"/>
    <x v="3456"/>
    <x v="3456"/>
    <n v="978"/>
    <n v="1216"/>
    <x v="0"/>
    <s v="US"/>
    <s v="USD"/>
    <n v="1422937620"/>
    <n v="1420606303"/>
    <b v="0"/>
    <x v="74"/>
    <b v="1"/>
    <s v="theater/plays"/>
    <n v="125"/>
    <n v="45.04"/>
    <x v="1"/>
    <x v="6"/>
    <x v="3458"/>
    <d v="2015-02-03T04:27:00"/>
  </r>
  <r>
    <x v="3459"/>
    <x v="3457"/>
    <x v="3457"/>
    <n v="500"/>
    <n v="631"/>
    <x v="0"/>
    <s v="GB"/>
    <s v="GBP"/>
    <n v="1463743860"/>
    <n v="1461151860"/>
    <b v="0"/>
    <x v="17"/>
    <b v="1"/>
    <s v="theater/plays"/>
    <n v="127"/>
    <n v="17.53"/>
    <x v="1"/>
    <x v="6"/>
    <x v="3459"/>
    <d v="2016-05-20T11:31:00"/>
  </r>
  <r>
    <x v="3460"/>
    <x v="3458"/>
    <x v="3458"/>
    <n v="500"/>
    <n v="950"/>
    <x v="0"/>
    <s v="GB"/>
    <s v="GBP"/>
    <n v="1408106352"/>
    <n v="1406896752"/>
    <b v="0"/>
    <x v="10"/>
    <b v="1"/>
    <s v="theater/plays"/>
    <n v="190"/>
    <n v="50"/>
    <x v="1"/>
    <x v="6"/>
    <x v="3460"/>
    <d v="2014-08-15T12:39:12"/>
  </r>
  <r>
    <x v="3461"/>
    <x v="3459"/>
    <x v="3459"/>
    <n v="500"/>
    <n v="695"/>
    <x v="0"/>
    <s v="US"/>
    <s v="USD"/>
    <n v="1477710000"/>
    <n v="1475248279"/>
    <b v="0"/>
    <x v="8"/>
    <b v="1"/>
    <s v="theater/plays"/>
    <n v="139"/>
    <n v="57.92"/>
    <x v="1"/>
    <x v="6"/>
    <x v="3461"/>
    <d v="2016-10-29T03:00:00"/>
  </r>
  <r>
    <x v="3462"/>
    <x v="3460"/>
    <x v="3460"/>
    <n v="250"/>
    <n v="505"/>
    <x v="0"/>
    <s v="US"/>
    <s v="USD"/>
    <n v="1436551200"/>
    <n v="1435181628"/>
    <b v="0"/>
    <x v="57"/>
    <b v="1"/>
    <s v="theater/plays"/>
    <n v="202"/>
    <n v="29.71"/>
    <x v="1"/>
    <x v="6"/>
    <x v="3462"/>
    <d v="2015-07-10T18:00:00"/>
  </r>
  <r>
    <x v="3463"/>
    <x v="3461"/>
    <x v="3461"/>
    <n v="10000"/>
    <n v="10338"/>
    <x v="0"/>
    <s v="CA"/>
    <s v="CAD"/>
    <n v="1476158340"/>
    <n v="1472594585"/>
    <b v="0"/>
    <x v="229"/>
    <b v="1"/>
    <s v="theater/plays"/>
    <n v="104"/>
    <n v="90.68"/>
    <x v="1"/>
    <x v="6"/>
    <x v="3463"/>
    <d v="2016-10-11T03:59:00"/>
  </r>
  <r>
    <x v="3464"/>
    <x v="3462"/>
    <x v="3462"/>
    <n v="5000"/>
    <n v="5116.18"/>
    <x v="0"/>
    <s v="US"/>
    <s v="USD"/>
    <n v="1471921637"/>
    <n v="1469329637"/>
    <b v="0"/>
    <x v="251"/>
    <b v="1"/>
    <s v="theater/plays"/>
    <n v="103"/>
    <n v="55.01"/>
    <x v="1"/>
    <x v="6"/>
    <x v="3464"/>
    <d v="2016-08-23T03:07:17"/>
  </r>
  <r>
    <x v="3465"/>
    <x v="3463"/>
    <x v="3463"/>
    <n v="2000"/>
    <n v="2060"/>
    <x v="0"/>
    <s v="GB"/>
    <s v="GBP"/>
    <n v="1439136000"/>
    <n v="1436972472"/>
    <b v="0"/>
    <x v="17"/>
    <b v="1"/>
    <s v="theater/plays"/>
    <n v="103"/>
    <n v="57.22"/>
    <x v="1"/>
    <x v="6"/>
    <x v="3465"/>
    <d v="2015-08-09T16:00:00"/>
  </r>
  <r>
    <x v="3466"/>
    <x v="3464"/>
    <x v="3464"/>
    <n v="3500"/>
    <n v="4450"/>
    <x v="0"/>
    <s v="US"/>
    <s v="USD"/>
    <n v="1461108450"/>
    <n v="1455928050"/>
    <b v="0"/>
    <x v="42"/>
    <b v="1"/>
    <s v="theater/plays"/>
    <n v="128"/>
    <n v="72.95"/>
    <x v="1"/>
    <x v="6"/>
    <x v="3466"/>
    <d v="2016-04-19T23:27:30"/>
  </r>
  <r>
    <x v="3467"/>
    <x v="3465"/>
    <x v="3465"/>
    <n v="3000"/>
    <n v="3030"/>
    <x v="0"/>
    <s v="US"/>
    <s v="USD"/>
    <n v="1426864032"/>
    <n v="1424275632"/>
    <b v="0"/>
    <x v="5"/>
    <b v="1"/>
    <s v="theater/plays"/>
    <n v="101"/>
    <n v="64.47"/>
    <x v="1"/>
    <x v="6"/>
    <x v="3467"/>
    <d v="2015-03-20T15:07:12"/>
  </r>
  <r>
    <x v="3468"/>
    <x v="3466"/>
    <x v="3466"/>
    <n v="10000"/>
    <n v="12178"/>
    <x v="0"/>
    <s v="US"/>
    <s v="USD"/>
    <n v="1474426800"/>
    <n v="1471976529"/>
    <b v="0"/>
    <x v="57"/>
    <b v="1"/>
    <s v="theater/plays"/>
    <n v="122"/>
    <n v="716.35"/>
    <x v="1"/>
    <x v="6"/>
    <x v="3468"/>
    <d v="2016-09-21T03:00:00"/>
  </r>
  <r>
    <x v="3469"/>
    <x v="3467"/>
    <x v="3467"/>
    <n v="2800"/>
    <n v="3175"/>
    <x v="0"/>
    <s v="US"/>
    <s v="USD"/>
    <n v="1461857045"/>
    <n v="1459265045"/>
    <b v="0"/>
    <x v="287"/>
    <b v="1"/>
    <s v="theater/plays"/>
    <n v="114"/>
    <n v="50.4"/>
    <x v="1"/>
    <x v="6"/>
    <x v="3469"/>
    <d v="2016-04-28T15:24:05"/>
  </r>
  <r>
    <x v="3470"/>
    <x v="3468"/>
    <x v="3468"/>
    <n v="250"/>
    <n v="375"/>
    <x v="0"/>
    <s v="US"/>
    <s v="USD"/>
    <n v="1468618680"/>
    <n v="1465345902"/>
    <b v="0"/>
    <x v="82"/>
    <b v="1"/>
    <s v="theater/plays"/>
    <n v="150"/>
    <n v="41.67"/>
    <x v="1"/>
    <x v="6"/>
    <x v="3470"/>
    <d v="2016-07-15T21:38:00"/>
  </r>
  <r>
    <x v="3471"/>
    <x v="3469"/>
    <x v="3469"/>
    <n v="500"/>
    <n v="1073"/>
    <x v="0"/>
    <s v="GB"/>
    <s v="GBP"/>
    <n v="1409515200"/>
    <n v="1405971690"/>
    <b v="0"/>
    <x v="209"/>
    <b v="1"/>
    <s v="theater/plays"/>
    <n v="215"/>
    <n v="35.770000000000003"/>
    <x v="1"/>
    <x v="6"/>
    <x v="3471"/>
    <d v="2014-08-31T20:00:00"/>
  </r>
  <r>
    <x v="3472"/>
    <x v="3470"/>
    <x v="3470"/>
    <n v="2000"/>
    <n v="2041"/>
    <x v="0"/>
    <s v="US"/>
    <s v="USD"/>
    <n v="1415253540"/>
    <n v="1413432331"/>
    <b v="0"/>
    <x v="23"/>
    <b v="1"/>
    <s v="theater/plays"/>
    <n v="103"/>
    <n v="88.74"/>
    <x v="1"/>
    <x v="6"/>
    <x v="3472"/>
    <d v="2014-11-06T05:59:00"/>
  </r>
  <r>
    <x v="3473"/>
    <x v="3471"/>
    <x v="3471"/>
    <n v="4900"/>
    <n v="4900"/>
    <x v="0"/>
    <s v="US"/>
    <s v="USD"/>
    <n v="1426883220"/>
    <n v="1425067296"/>
    <b v="0"/>
    <x v="51"/>
    <b v="1"/>
    <s v="theater/plays"/>
    <n v="100"/>
    <n v="148.47999999999999"/>
    <x v="1"/>
    <x v="6"/>
    <x v="3473"/>
    <d v="2015-03-20T20:27:00"/>
  </r>
  <r>
    <x v="3474"/>
    <x v="3472"/>
    <x v="3472"/>
    <n v="2000"/>
    <n v="2020"/>
    <x v="0"/>
    <s v="GB"/>
    <s v="GBP"/>
    <n v="1469016131"/>
    <n v="1466424131"/>
    <b v="0"/>
    <x v="70"/>
    <b v="1"/>
    <s v="theater/plays"/>
    <n v="101"/>
    <n v="51.79"/>
    <x v="1"/>
    <x v="6"/>
    <x v="3474"/>
    <d v="2016-07-20T12:02:11"/>
  </r>
  <r>
    <x v="3475"/>
    <x v="3473"/>
    <x v="3473"/>
    <n v="300"/>
    <n v="340"/>
    <x v="0"/>
    <s v="GB"/>
    <s v="GBP"/>
    <n v="1414972800"/>
    <n v="1412629704"/>
    <b v="0"/>
    <x v="57"/>
    <b v="1"/>
    <s v="theater/plays"/>
    <n v="114"/>
    <n v="20"/>
    <x v="1"/>
    <x v="6"/>
    <x v="3475"/>
    <d v="2014-11-03T00:00:00"/>
  </r>
  <r>
    <x v="3476"/>
    <x v="3474"/>
    <x v="3474"/>
    <n v="300"/>
    <n v="312"/>
    <x v="0"/>
    <s v="US"/>
    <s v="USD"/>
    <n v="1414378800"/>
    <n v="1412836990"/>
    <b v="0"/>
    <x v="79"/>
    <b v="1"/>
    <s v="theater/plays"/>
    <n v="104"/>
    <n v="52"/>
    <x v="1"/>
    <x v="6"/>
    <x v="3476"/>
    <d v="2014-10-27T03:00:00"/>
  </r>
  <r>
    <x v="3477"/>
    <x v="3475"/>
    <x v="3475"/>
    <n v="1800"/>
    <n v="2076"/>
    <x v="0"/>
    <s v="US"/>
    <s v="USD"/>
    <n v="1431831600"/>
    <n v="1430761243"/>
    <b v="0"/>
    <x v="70"/>
    <b v="1"/>
    <s v="theater/plays"/>
    <n v="116"/>
    <n v="53.23"/>
    <x v="1"/>
    <x v="6"/>
    <x v="3477"/>
    <d v="2015-05-17T03:00:00"/>
  </r>
  <r>
    <x v="3478"/>
    <x v="3476"/>
    <x v="3476"/>
    <n v="2000"/>
    <n v="2257"/>
    <x v="0"/>
    <s v="US"/>
    <s v="USD"/>
    <n v="1426539600"/>
    <n v="1424296822"/>
    <b v="0"/>
    <x v="7"/>
    <b v="1"/>
    <s v="theater/plays"/>
    <n v="113"/>
    <n v="39.6"/>
    <x v="1"/>
    <x v="6"/>
    <x v="3478"/>
    <d v="2015-03-16T21:00:00"/>
  </r>
  <r>
    <x v="3479"/>
    <x v="3477"/>
    <x v="3477"/>
    <n v="1500"/>
    <n v="1918"/>
    <x v="0"/>
    <s v="GB"/>
    <s v="GBP"/>
    <n v="1403382680"/>
    <n v="1400790680"/>
    <b v="0"/>
    <x v="66"/>
    <b v="1"/>
    <s v="theater/plays"/>
    <n v="128"/>
    <n v="34.25"/>
    <x v="1"/>
    <x v="6"/>
    <x v="3479"/>
    <d v="2014-06-21T20:31:20"/>
  </r>
  <r>
    <x v="3480"/>
    <x v="3478"/>
    <x v="3478"/>
    <n v="1500"/>
    <n v="2140"/>
    <x v="0"/>
    <s v="US"/>
    <s v="USD"/>
    <n v="1436562000"/>
    <n v="1434440227"/>
    <b v="0"/>
    <x v="62"/>
    <b v="1"/>
    <s v="theater/plays"/>
    <n v="143"/>
    <n v="164.62"/>
    <x v="1"/>
    <x v="6"/>
    <x v="3480"/>
    <d v="2015-07-10T21:00:00"/>
  </r>
  <r>
    <x v="3481"/>
    <x v="3479"/>
    <x v="3479"/>
    <n v="10000"/>
    <n v="11880"/>
    <x v="0"/>
    <s v="AU"/>
    <s v="AUD"/>
    <n v="1420178188"/>
    <n v="1418709388"/>
    <b v="0"/>
    <x v="195"/>
    <b v="1"/>
    <s v="theater/plays"/>
    <n v="119"/>
    <n v="125.05"/>
    <x v="1"/>
    <x v="6"/>
    <x v="3481"/>
    <d v="2015-01-02T05:56:28"/>
  </r>
  <r>
    <x v="3482"/>
    <x v="3480"/>
    <x v="3480"/>
    <n v="3000"/>
    <n v="4150"/>
    <x v="0"/>
    <s v="GB"/>
    <s v="GBP"/>
    <n v="1404671466"/>
    <n v="1402079466"/>
    <b v="0"/>
    <x v="144"/>
    <b v="1"/>
    <s v="theater/plays"/>
    <n v="139"/>
    <n v="51.88"/>
    <x v="1"/>
    <x v="6"/>
    <x v="3482"/>
    <d v="2014-07-06T18:31:06"/>
  </r>
  <r>
    <x v="3483"/>
    <x v="3481"/>
    <x v="3481"/>
    <n v="3350"/>
    <n v="5358"/>
    <x v="0"/>
    <s v="US"/>
    <s v="USD"/>
    <n v="1404403381"/>
    <n v="1401811381"/>
    <b v="0"/>
    <x v="182"/>
    <b v="1"/>
    <s v="theater/plays"/>
    <n v="160"/>
    <n v="40.29"/>
    <x v="1"/>
    <x v="6"/>
    <x v="3483"/>
    <d v="2014-07-03T16:03:01"/>
  </r>
  <r>
    <x v="3484"/>
    <x v="3482"/>
    <x v="3482"/>
    <n v="2500"/>
    <n v="2856"/>
    <x v="0"/>
    <s v="US"/>
    <s v="USD"/>
    <n v="1466014499"/>
    <n v="1463422499"/>
    <b v="0"/>
    <x v="34"/>
    <b v="1"/>
    <s v="theater/plays"/>
    <n v="115"/>
    <n v="64.91"/>
    <x v="1"/>
    <x v="6"/>
    <x v="3484"/>
    <d v="2016-06-15T18:14:59"/>
  </r>
  <r>
    <x v="3485"/>
    <x v="3483"/>
    <x v="3483"/>
    <n v="1650"/>
    <n v="1660"/>
    <x v="0"/>
    <s v="US"/>
    <s v="USD"/>
    <n v="1454431080"/>
    <n v="1451839080"/>
    <b v="0"/>
    <x v="209"/>
    <b v="1"/>
    <s v="theater/plays"/>
    <n v="101"/>
    <n v="55.33"/>
    <x v="1"/>
    <x v="6"/>
    <x v="3485"/>
    <d v="2016-02-02T16:38:00"/>
  </r>
  <r>
    <x v="3486"/>
    <x v="3484"/>
    <x v="3484"/>
    <n v="3000"/>
    <n v="4656"/>
    <x v="0"/>
    <s v="US"/>
    <s v="USD"/>
    <n v="1433314740"/>
    <n v="1430600401"/>
    <b v="0"/>
    <x v="66"/>
    <b v="1"/>
    <s v="theater/plays"/>
    <n v="156"/>
    <n v="83.14"/>
    <x v="1"/>
    <x v="6"/>
    <x v="3486"/>
    <d v="2015-06-03T06:59:00"/>
  </r>
  <r>
    <x v="3487"/>
    <x v="3485"/>
    <x v="3485"/>
    <n v="2000"/>
    <n v="2555"/>
    <x v="0"/>
    <s v="GB"/>
    <s v="GBP"/>
    <n v="1435185252"/>
    <n v="1432593252"/>
    <b v="0"/>
    <x v="36"/>
    <b v="1"/>
    <s v="theater/plays"/>
    <n v="128"/>
    <n v="38.71"/>
    <x v="1"/>
    <x v="6"/>
    <x v="3487"/>
    <d v="2015-06-24T22:34:12"/>
  </r>
  <r>
    <x v="3488"/>
    <x v="3486"/>
    <x v="3486"/>
    <n v="3000"/>
    <n v="3636"/>
    <x v="0"/>
    <s v="US"/>
    <s v="USD"/>
    <n v="1429286400"/>
    <n v="1427221560"/>
    <b v="0"/>
    <x v="60"/>
    <b v="1"/>
    <s v="theater/plays"/>
    <n v="122"/>
    <n v="125.38"/>
    <x v="1"/>
    <x v="6"/>
    <x v="3488"/>
    <d v="2015-04-17T16:00:00"/>
  </r>
  <r>
    <x v="3489"/>
    <x v="3487"/>
    <x v="3487"/>
    <n v="5000"/>
    <n v="5635"/>
    <x v="0"/>
    <s v="GB"/>
    <s v="GBP"/>
    <n v="1400965200"/>
    <n v="1398352531"/>
    <b v="0"/>
    <x v="250"/>
    <b v="1"/>
    <s v="theater/plays"/>
    <n v="113"/>
    <n v="78.260000000000005"/>
    <x v="1"/>
    <x v="6"/>
    <x v="3489"/>
    <d v="2014-05-24T21:00:00"/>
  </r>
  <r>
    <x v="3490"/>
    <x v="3488"/>
    <x v="3488"/>
    <n v="1000"/>
    <n v="1275"/>
    <x v="0"/>
    <s v="US"/>
    <s v="USD"/>
    <n v="1460574924"/>
    <n v="1457982924"/>
    <b v="0"/>
    <x v="74"/>
    <b v="1"/>
    <s v="theater/plays"/>
    <n v="128"/>
    <n v="47.22"/>
    <x v="1"/>
    <x v="6"/>
    <x v="3490"/>
    <d v="2016-04-13T19:15:24"/>
  </r>
  <r>
    <x v="3491"/>
    <x v="3489"/>
    <x v="3489"/>
    <n v="500"/>
    <n v="791"/>
    <x v="0"/>
    <s v="US"/>
    <s v="USD"/>
    <n v="1431928784"/>
    <n v="1430114384"/>
    <b v="0"/>
    <x v="73"/>
    <b v="1"/>
    <s v="theater/plays"/>
    <n v="159"/>
    <n v="79.099999999999994"/>
    <x v="1"/>
    <x v="6"/>
    <x v="3491"/>
    <d v="2015-05-18T05:59:44"/>
  </r>
  <r>
    <x v="3492"/>
    <x v="3490"/>
    <x v="3490"/>
    <n v="3800"/>
    <n v="4000.22"/>
    <x v="0"/>
    <s v="US"/>
    <s v="USD"/>
    <n v="1445818397"/>
    <n v="1442794397"/>
    <b v="0"/>
    <x v="2"/>
    <b v="1"/>
    <s v="theater/plays"/>
    <n v="106"/>
    <n v="114.29"/>
    <x v="1"/>
    <x v="6"/>
    <x v="3492"/>
    <d v="2015-10-26T00:13:17"/>
  </r>
  <r>
    <x v="3493"/>
    <x v="3491"/>
    <x v="3491"/>
    <n v="1500"/>
    <n v="1500"/>
    <x v="0"/>
    <s v="US"/>
    <s v="USD"/>
    <n v="1408252260"/>
    <n v="1406580436"/>
    <b v="0"/>
    <x v="60"/>
    <b v="1"/>
    <s v="theater/plays"/>
    <n v="100"/>
    <n v="51.72"/>
    <x v="1"/>
    <x v="6"/>
    <x v="3493"/>
    <d v="2014-08-17T05:11:00"/>
  </r>
  <r>
    <x v="3494"/>
    <x v="3492"/>
    <x v="3492"/>
    <n v="400"/>
    <n v="400"/>
    <x v="0"/>
    <s v="US"/>
    <s v="USD"/>
    <n v="1480140000"/>
    <n v="1479186575"/>
    <b v="0"/>
    <x v="62"/>
    <b v="1"/>
    <s v="theater/plays"/>
    <n v="100"/>
    <n v="30.77"/>
    <x v="1"/>
    <x v="6"/>
    <x v="3494"/>
    <d v="2016-11-26T06:00:00"/>
  </r>
  <r>
    <x v="3495"/>
    <x v="3493"/>
    <x v="3493"/>
    <n v="5000"/>
    <n v="5343"/>
    <x v="0"/>
    <s v="CA"/>
    <s v="CAD"/>
    <n v="1414862280"/>
    <n v="1412360309"/>
    <b v="0"/>
    <x v="250"/>
    <b v="1"/>
    <s v="theater/plays"/>
    <n v="107"/>
    <n v="74.209999999999994"/>
    <x v="1"/>
    <x v="6"/>
    <x v="3495"/>
    <d v="2014-11-01T17:18:00"/>
  </r>
  <r>
    <x v="3496"/>
    <x v="3494"/>
    <x v="3494"/>
    <n v="3000"/>
    <n v="3732"/>
    <x v="0"/>
    <s v="US"/>
    <s v="USD"/>
    <n v="1473625166"/>
    <n v="1470169166"/>
    <b v="0"/>
    <x v="76"/>
    <b v="1"/>
    <s v="theater/plays"/>
    <n v="125"/>
    <n v="47.85"/>
    <x v="1"/>
    <x v="6"/>
    <x v="3496"/>
    <d v="2016-09-11T20:19:26"/>
  </r>
  <r>
    <x v="3497"/>
    <x v="3495"/>
    <x v="3495"/>
    <n v="1551"/>
    <n v="1686"/>
    <x v="0"/>
    <s v="US"/>
    <s v="USD"/>
    <n v="1464904800"/>
    <n v="1463852904"/>
    <b v="0"/>
    <x v="72"/>
    <b v="1"/>
    <s v="theater/plays"/>
    <n v="109"/>
    <n v="34.409999999999997"/>
    <x v="1"/>
    <x v="6"/>
    <x v="3497"/>
    <d v="2016-06-02T22:00:00"/>
  </r>
  <r>
    <x v="3498"/>
    <x v="3496"/>
    <x v="3496"/>
    <n v="1650"/>
    <n v="1690"/>
    <x v="0"/>
    <s v="CA"/>
    <s v="CAD"/>
    <n v="1464471840"/>
    <n v="1459309704"/>
    <b v="0"/>
    <x v="288"/>
    <b v="1"/>
    <s v="theater/plays"/>
    <n v="103"/>
    <n v="40.24"/>
    <x v="1"/>
    <x v="6"/>
    <x v="3498"/>
    <d v="2016-05-28T21:44:00"/>
  </r>
  <r>
    <x v="3499"/>
    <x v="3497"/>
    <x v="3497"/>
    <n v="2000"/>
    <n v="2110"/>
    <x v="0"/>
    <s v="US"/>
    <s v="USD"/>
    <n v="1435733940"/>
    <n v="1431046325"/>
    <b v="0"/>
    <x v="2"/>
    <b v="1"/>
    <s v="theater/plays"/>
    <n v="106"/>
    <n v="60.29"/>
    <x v="1"/>
    <x v="6"/>
    <x v="3499"/>
    <d v="2015-07-01T06:59:00"/>
  </r>
  <r>
    <x v="3500"/>
    <x v="3498"/>
    <x v="3498"/>
    <n v="1000"/>
    <n v="1063"/>
    <x v="0"/>
    <s v="US"/>
    <s v="USD"/>
    <n v="1457326740"/>
    <n v="1455919438"/>
    <b v="0"/>
    <x v="288"/>
    <b v="1"/>
    <s v="theater/plays"/>
    <n v="107"/>
    <n v="25.31"/>
    <x v="1"/>
    <x v="6"/>
    <x v="3500"/>
    <d v="2016-03-07T04:59:00"/>
  </r>
  <r>
    <x v="3501"/>
    <x v="3499"/>
    <x v="3499"/>
    <n v="1500"/>
    <n v="1510"/>
    <x v="0"/>
    <s v="GB"/>
    <s v="GBP"/>
    <n v="1441995595"/>
    <n v="1439835595"/>
    <b v="0"/>
    <x v="288"/>
    <b v="1"/>
    <s v="theater/plays"/>
    <n v="101"/>
    <n v="35.950000000000003"/>
    <x v="1"/>
    <x v="6"/>
    <x v="3501"/>
    <d v="2015-09-11T18:19:55"/>
  </r>
  <r>
    <x v="3502"/>
    <x v="3500"/>
    <x v="3500"/>
    <n v="4000"/>
    <n v="4216"/>
    <x v="0"/>
    <s v="US"/>
    <s v="USD"/>
    <n v="1458100740"/>
    <n v="1456862924"/>
    <b v="0"/>
    <x v="162"/>
    <b v="1"/>
    <s v="theater/plays"/>
    <n v="106"/>
    <n v="136"/>
    <x v="1"/>
    <x v="6"/>
    <x v="3502"/>
    <d v="2016-03-16T03:59:00"/>
  </r>
  <r>
    <x v="3503"/>
    <x v="3501"/>
    <x v="3501"/>
    <n v="2500"/>
    <n v="2689"/>
    <x v="0"/>
    <s v="GB"/>
    <s v="GBP"/>
    <n v="1469359728"/>
    <n v="1466767728"/>
    <b v="0"/>
    <x v="44"/>
    <b v="1"/>
    <s v="theater/plays"/>
    <n v="108"/>
    <n v="70.760000000000005"/>
    <x v="1"/>
    <x v="6"/>
    <x v="3503"/>
    <d v="2016-07-24T11:28:48"/>
  </r>
  <r>
    <x v="3504"/>
    <x v="3502"/>
    <x v="3502"/>
    <n v="1000"/>
    <n v="1000"/>
    <x v="0"/>
    <s v="US"/>
    <s v="USD"/>
    <n v="1447959491"/>
    <n v="1445363891"/>
    <b v="0"/>
    <x v="22"/>
    <b v="1"/>
    <s v="theater/plays"/>
    <n v="100"/>
    <n v="125"/>
    <x v="1"/>
    <x v="6"/>
    <x v="3504"/>
    <d v="2015-11-19T18:58:11"/>
  </r>
  <r>
    <x v="3505"/>
    <x v="3503"/>
    <x v="3503"/>
    <n v="2500"/>
    <n v="2594"/>
    <x v="0"/>
    <s v="US"/>
    <s v="USD"/>
    <n v="1399953600"/>
    <n v="1398983245"/>
    <b v="0"/>
    <x v="70"/>
    <b v="1"/>
    <s v="theater/plays"/>
    <n v="104"/>
    <n v="66.510000000000005"/>
    <x v="1"/>
    <x v="6"/>
    <x v="3505"/>
    <d v="2014-05-13T04:00:00"/>
  </r>
  <r>
    <x v="3506"/>
    <x v="3504"/>
    <x v="3504"/>
    <n v="3000"/>
    <n v="3045"/>
    <x v="0"/>
    <s v="US"/>
    <s v="USD"/>
    <n v="1408815440"/>
    <n v="1404927440"/>
    <b v="0"/>
    <x v="60"/>
    <b v="1"/>
    <s v="theater/plays"/>
    <n v="102"/>
    <n v="105"/>
    <x v="1"/>
    <x v="6"/>
    <x v="3506"/>
    <d v="2014-08-23T17:37:20"/>
  </r>
  <r>
    <x v="3507"/>
    <x v="3505"/>
    <x v="3505"/>
    <n v="10000"/>
    <n v="10440"/>
    <x v="0"/>
    <s v="US"/>
    <s v="USD"/>
    <n v="1464732537"/>
    <n v="1462140537"/>
    <b v="0"/>
    <x v="250"/>
    <b v="1"/>
    <s v="theater/plays"/>
    <n v="105"/>
    <n v="145"/>
    <x v="1"/>
    <x v="6"/>
    <x v="3507"/>
    <d v="2016-05-31T22:08:57"/>
  </r>
  <r>
    <x v="3508"/>
    <x v="3506"/>
    <x v="3506"/>
    <n v="100"/>
    <n v="180"/>
    <x v="0"/>
    <s v="GB"/>
    <s v="GBP"/>
    <n v="1462914000"/>
    <n v="1460914253"/>
    <b v="0"/>
    <x v="41"/>
    <b v="1"/>
    <s v="theater/plays"/>
    <n v="180"/>
    <n v="12"/>
    <x v="1"/>
    <x v="6"/>
    <x v="3508"/>
    <d v="2016-05-10T21:00:00"/>
  </r>
  <r>
    <x v="3509"/>
    <x v="3507"/>
    <x v="3507"/>
    <n v="3000"/>
    <n v="3190"/>
    <x v="0"/>
    <s v="US"/>
    <s v="USD"/>
    <n v="1416545700"/>
    <n v="1415392666"/>
    <b v="0"/>
    <x v="51"/>
    <b v="1"/>
    <s v="theater/plays"/>
    <n v="107"/>
    <n v="96.67"/>
    <x v="1"/>
    <x v="6"/>
    <x v="3509"/>
    <d v="2014-11-21T04:55:00"/>
  </r>
  <r>
    <x v="3510"/>
    <x v="3508"/>
    <x v="3508"/>
    <n v="900"/>
    <n v="905"/>
    <x v="0"/>
    <s v="US"/>
    <s v="USD"/>
    <n v="1404312846"/>
    <n v="1402584846"/>
    <b v="0"/>
    <x v="41"/>
    <b v="1"/>
    <s v="theater/plays"/>
    <n v="101"/>
    <n v="60.33"/>
    <x v="1"/>
    <x v="6"/>
    <x v="3510"/>
    <d v="2014-07-02T14:54:06"/>
  </r>
  <r>
    <x v="3511"/>
    <x v="3509"/>
    <x v="3509"/>
    <n v="1500"/>
    <n v="1518"/>
    <x v="0"/>
    <s v="GB"/>
    <s v="GBP"/>
    <n v="1415385000"/>
    <n v="1413406695"/>
    <b v="0"/>
    <x v="10"/>
    <b v="1"/>
    <s v="theater/plays"/>
    <n v="102"/>
    <n v="79.89"/>
    <x v="1"/>
    <x v="6"/>
    <x v="3511"/>
    <d v="2014-11-07T18:30:00"/>
  </r>
  <r>
    <x v="3512"/>
    <x v="3510"/>
    <x v="3510"/>
    <n v="1000"/>
    <n v="1000"/>
    <x v="0"/>
    <s v="GB"/>
    <s v="GBP"/>
    <n v="1429789992"/>
    <n v="1424609592"/>
    <b v="0"/>
    <x v="57"/>
    <b v="1"/>
    <s v="theater/plays"/>
    <n v="100"/>
    <n v="58.82"/>
    <x v="1"/>
    <x v="6"/>
    <x v="3512"/>
    <d v="2015-04-23T11:53:12"/>
  </r>
  <r>
    <x v="3513"/>
    <x v="3511"/>
    <x v="3511"/>
    <n v="2800"/>
    <n v="3315"/>
    <x v="0"/>
    <s v="US"/>
    <s v="USD"/>
    <n v="1401857940"/>
    <n v="1400725112"/>
    <b v="0"/>
    <x v="34"/>
    <b v="1"/>
    <s v="theater/plays"/>
    <n v="119"/>
    <n v="75.34"/>
    <x v="1"/>
    <x v="6"/>
    <x v="3513"/>
    <d v="2014-06-04T04:59:00"/>
  </r>
  <r>
    <x v="3514"/>
    <x v="3512"/>
    <x v="3512"/>
    <n v="500"/>
    <n v="550"/>
    <x v="0"/>
    <s v="US"/>
    <s v="USD"/>
    <n v="1422853140"/>
    <n v="1421439552"/>
    <b v="0"/>
    <x v="73"/>
    <b v="1"/>
    <s v="theater/plays"/>
    <n v="110"/>
    <n v="55"/>
    <x v="1"/>
    <x v="6"/>
    <x v="3514"/>
    <d v="2015-02-02T04:59:00"/>
  </r>
  <r>
    <x v="3515"/>
    <x v="3513"/>
    <x v="3513"/>
    <n v="3000"/>
    <n v="3080"/>
    <x v="0"/>
    <s v="US"/>
    <s v="USD"/>
    <n v="1433097171"/>
    <n v="1430505171"/>
    <b v="0"/>
    <x v="67"/>
    <b v="1"/>
    <s v="theater/plays"/>
    <n v="103"/>
    <n v="66.959999999999994"/>
    <x v="1"/>
    <x v="6"/>
    <x v="3515"/>
    <d v="2015-05-31T18:32:51"/>
  </r>
  <r>
    <x v="3516"/>
    <x v="3514"/>
    <x v="3514"/>
    <n v="2500"/>
    <n v="2500"/>
    <x v="0"/>
    <s v="US"/>
    <s v="USD"/>
    <n v="1410145200"/>
    <n v="1407197670"/>
    <b v="0"/>
    <x v="202"/>
    <b v="1"/>
    <s v="theater/plays"/>
    <n v="100"/>
    <n v="227.27"/>
    <x v="1"/>
    <x v="6"/>
    <x v="3516"/>
    <d v="2014-09-08T03:00:00"/>
  </r>
  <r>
    <x v="3517"/>
    <x v="3515"/>
    <x v="3515"/>
    <n v="4000"/>
    <n v="4000"/>
    <x v="0"/>
    <s v="GB"/>
    <s v="GBP"/>
    <n v="1404471600"/>
    <n v="1401910634"/>
    <b v="0"/>
    <x v="62"/>
    <b v="1"/>
    <s v="theater/plays"/>
    <n v="100"/>
    <n v="307.69"/>
    <x v="1"/>
    <x v="6"/>
    <x v="3517"/>
    <d v="2014-07-04T11:00:00"/>
  </r>
  <r>
    <x v="3518"/>
    <x v="3516"/>
    <x v="3516"/>
    <n v="1500"/>
    <n v="1650.69"/>
    <x v="0"/>
    <s v="US"/>
    <s v="USD"/>
    <n v="1412259660"/>
    <n v="1410461299"/>
    <b v="0"/>
    <x v="51"/>
    <b v="1"/>
    <s v="theater/plays"/>
    <n v="111"/>
    <n v="50.02"/>
    <x v="1"/>
    <x v="6"/>
    <x v="3518"/>
    <d v="2014-10-02T14:21:00"/>
  </r>
  <r>
    <x v="3519"/>
    <x v="3517"/>
    <x v="3517"/>
    <n v="2000"/>
    <n v="2027"/>
    <x v="0"/>
    <s v="GB"/>
    <s v="GBP"/>
    <n v="1425478950"/>
    <n v="1422886950"/>
    <b v="0"/>
    <x v="33"/>
    <b v="1"/>
    <s v="theater/plays"/>
    <n v="102"/>
    <n v="72.39"/>
    <x v="1"/>
    <x v="6"/>
    <x v="3519"/>
    <d v="2015-03-04T14:22:30"/>
  </r>
  <r>
    <x v="3520"/>
    <x v="3518"/>
    <x v="3518"/>
    <n v="2000"/>
    <n v="2015"/>
    <x v="0"/>
    <s v="GB"/>
    <s v="GBP"/>
    <n v="1441547220"/>
    <n v="1439322412"/>
    <b v="0"/>
    <x v="64"/>
    <b v="1"/>
    <s v="theater/plays"/>
    <n v="101"/>
    <n v="95.95"/>
    <x v="1"/>
    <x v="6"/>
    <x v="3520"/>
    <d v="2015-09-06T13:47:00"/>
  </r>
  <r>
    <x v="3521"/>
    <x v="3519"/>
    <x v="3519"/>
    <n v="350"/>
    <n v="593"/>
    <x v="0"/>
    <s v="US"/>
    <s v="USD"/>
    <n v="1411980020"/>
    <n v="1409388020"/>
    <b v="0"/>
    <x v="62"/>
    <b v="1"/>
    <s v="theater/plays"/>
    <n v="170"/>
    <n v="45.62"/>
    <x v="1"/>
    <x v="6"/>
    <x v="3521"/>
    <d v="2014-09-29T08:40:20"/>
  </r>
  <r>
    <x v="3522"/>
    <x v="3520"/>
    <x v="3520"/>
    <n v="1395"/>
    <n v="1395"/>
    <x v="0"/>
    <s v="GB"/>
    <s v="GBP"/>
    <n v="1442311560"/>
    <n v="1439924246"/>
    <b v="0"/>
    <x v="69"/>
    <b v="1"/>
    <s v="theater/plays"/>
    <n v="100"/>
    <n v="41.03"/>
    <x v="1"/>
    <x v="6"/>
    <x v="3522"/>
    <d v="2015-09-15T10:06:00"/>
  </r>
  <r>
    <x v="3523"/>
    <x v="3521"/>
    <x v="3521"/>
    <n v="4000"/>
    <n v="4546"/>
    <x v="0"/>
    <s v="GB"/>
    <s v="GBP"/>
    <n v="1474844400"/>
    <n v="1469871148"/>
    <b v="0"/>
    <x v="144"/>
    <b v="1"/>
    <s v="theater/plays"/>
    <n v="114"/>
    <n v="56.83"/>
    <x v="1"/>
    <x v="6"/>
    <x v="3523"/>
    <d v="2016-09-25T23:00:00"/>
  </r>
  <r>
    <x v="3524"/>
    <x v="3522"/>
    <x v="3522"/>
    <n v="10000"/>
    <n v="10156"/>
    <x v="0"/>
    <s v="US"/>
    <s v="USD"/>
    <n v="1410580800"/>
    <n v="1409336373"/>
    <b v="0"/>
    <x v="142"/>
    <b v="1"/>
    <s v="theater/plays"/>
    <n v="102"/>
    <n v="137.24"/>
    <x v="1"/>
    <x v="6"/>
    <x v="3524"/>
    <d v="2014-09-13T04:00:00"/>
  </r>
  <r>
    <x v="3525"/>
    <x v="3523"/>
    <x v="3523"/>
    <n v="500"/>
    <n v="530"/>
    <x v="0"/>
    <s v="US"/>
    <s v="USD"/>
    <n v="1439136000"/>
    <n v="1438188106"/>
    <b v="0"/>
    <x v="63"/>
    <b v="1"/>
    <s v="theater/plays"/>
    <n v="106"/>
    <n v="75.709999999999994"/>
    <x v="1"/>
    <x v="6"/>
    <x v="3525"/>
    <d v="2015-08-09T16:00:00"/>
  </r>
  <r>
    <x v="3526"/>
    <x v="3524"/>
    <x v="3524"/>
    <n v="3300"/>
    <n v="3366"/>
    <x v="0"/>
    <s v="US"/>
    <s v="USD"/>
    <n v="1461823140"/>
    <n v="1459411371"/>
    <b v="0"/>
    <x v="69"/>
    <b v="1"/>
    <s v="theater/plays"/>
    <n v="102"/>
    <n v="99"/>
    <x v="1"/>
    <x v="6"/>
    <x v="3526"/>
    <d v="2016-04-28T05:59:00"/>
  </r>
  <r>
    <x v="3527"/>
    <x v="3525"/>
    <x v="3525"/>
    <n v="6000"/>
    <n v="7015"/>
    <x v="0"/>
    <s v="US"/>
    <s v="USD"/>
    <n v="1436587140"/>
    <n v="1434069205"/>
    <b v="0"/>
    <x v="48"/>
    <b v="1"/>
    <s v="theater/plays"/>
    <n v="117"/>
    <n v="81.569999999999993"/>
    <x v="1"/>
    <x v="6"/>
    <x v="3527"/>
    <d v="2015-07-11T03:59:00"/>
  </r>
  <r>
    <x v="3528"/>
    <x v="3526"/>
    <x v="3526"/>
    <n v="1650"/>
    <n v="1669"/>
    <x v="0"/>
    <s v="GB"/>
    <s v="GBP"/>
    <n v="1484740918"/>
    <n v="1483012918"/>
    <b v="0"/>
    <x v="77"/>
    <b v="1"/>
    <s v="theater/plays"/>
    <n v="102"/>
    <n v="45.11"/>
    <x v="1"/>
    <x v="6"/>
    <x v="3528"/>
    <d v="2017-01-18T12:01:58"/>
  </r>
  <r>
    <x v="3529"/>
    <x v="3527"/>
    <x v="3527"/>
    <n v="500"/>
    <n v="660"/>
    <x v="0"/>
    <s v="US"/>
    <s v="USD"/>
    <n v="1436749200"/>
    <n v="1434997018"/>
    <b v="0"/>
    <x v="59"/>
    <b v="1"/>
    <s v="theater/plays"/>
    <n v="132"/>
    <n v="36.67"/>
    <x v="1"/>
    <x v="6"/>
    <x v="3529"/>
    <d v="2015-07-13T01:00:00"/>
  </r>
  <r>
    <x v="3530"/>
    <x v="3528"/>
    <x v="3528"/>
    <n v="2750"/>
    <n v="2750"/>
    <x v="0"/>
    <s v="GB"/>
    <s v="GBP"/>
    <n v="1460318400"/>
    <n v="1457881057"/>
    <b v="0"/>
    <x v="19"/>
    <b v="1"/>
    <s v="theater/plays"/>
    <n v="100"/>
    <n v="125"/>
    <x v="1"/>
    <x v="6"/>
    <x v="3530"/>
    <d v="2016-04-10T20:00:00"/>
  </r>
  <r>
    <x v="3531"/>
    <x v="3529"/>
    <x v="3529"/>
    <n v="1000"/>
    <n v="1280"/>
    <x v="0"/>
    <s v="US"/>
    <s v="USD"/>
    <n v="1467301334"/>
    <n v="1464709334"/>
    <b v="0"/>
    <x v="55"/>
    <b v="1"/>
    <s v="theater/plays"/>
    <n v="128"/>
    <n v="49.23"/>
    <x v="1"/>
    <x v="6"/>
    <x v="3531"/>
    <d v="2016-06-30T15:42:14"/>
  </r>
  <r>
    <x v="3532"/>
    <x v="3530"/>
    <x v="3530"/>
    <n v="960"/>
    <n v="1142"/>
    <x v="0"/>
    <s v="US"/>
    <s v="USD"/>
    <n v="1411012740"/>
    <n v="1409667827"/>
    <b v="0"/>
    <x v="74"/>
    <b v="1"/>
    <s v="theater/plays"/>
    <n v="119"/>
    <n v="42.3"/>
    <x v="1"/>
    <x v="6"/>
    <x v="3532"/>
    <d v="2014-09-18T03:59:00"/>
  </r>
  <r>
    <x v="3533"/>
    <x v="3531"/>
    <x v="3531"/>
    <n v="500"/>
    <n v="631"/>
    <x v="0"/>
    <s v="US"/>
    <s v="USD"/>
    <n v="1447269367"/>
    <n v="1444673767"/>
    <b v="0"/>
    <x v="22"/>
    <b v="1"/>
    <s v="theater/plays"/>
    <n v="127"/>
    <n v="78.88"/>
    <x v="1"/>
    <x v="6"/>
    <x v="3533"/>
    <d v="2015-11-11T19:16:07"/>
  </r>
  <r>
    <x v="3534"/>
    <x v="3532"/>
    <x v="3532"/>
    <n v="5000"/>
    <n v="7810"/>
    <x v="0"/>
    <s v="US"/>
    <s v="USD"/>
    <n v="1443711623"/>
    <n v="1440687623"/>
    <b v="0"/>
    <x v="386"/>
    <b v="1"/>
    <s v="theater/plays"/>
    <n v="157"/>
    <n v="38.28"/>
    <x v="1"/>
    <x v="6"/>
    <x v="3534"/>
    <d v="2015-10-01T15:00:23"/>
  </r>
  <r>
    <x v="3535"/>
    <x v="3533"/>
    <x v="3533"/>
    <n v="2000"/>
    <n v="2063"/>
    <x v="0"/>
    <s v="GB"/>
    <s v="GBP"/>
    <n v="1443808800"/>
    <n v="1441120910"/>
    <b v="0"/>
    <x v="67"/>
    <b v="1"/>
    <s v="theater/plays"/>
    <n v="104"/>
    <n v="44.85"/>
    <x v="1"/>
    <x v="6"/>
    <x v="3535"/>
    <d v="2015-10-02T18:00:00"/>
  </r>
  <r>
    <x v="3536"/>
    <x v="3534"/>
    <x v="3534"/>
    <n v="150"/>
    <n v="230"/>
    <x v="0"/>
    <s v="GB"/>
    <s v="GBP"/>
    <n v="1450612740"/>
    <n v="1448040425"/>
    <b v="0"/>
    <x v="57"/>
    <b v="1"/>
    <s v="theater/plays"/>
    <n v="154"/>
    <n v="13.53"/>
    <x v="1"/>
    <x v="6"/>
    <x v="3536"/>
    <d v="2015-12-20T11:59:00"/>
  </r>
  <r>
    <x v="3537"/>
    <x v="3535"/>
    <x v="3535"/>
    <n v="675"/>
    <n v="1218"/>
    <x v="0"/>
    <s v="CA"/>
    <s v="CAD"/>
    <n v="1416211140"/>
    <n v="1413016216"/>
    <b v="0"/>
    <x v="33"/>
    <b v="1"/>
    <s v="theater/plays"/>
    <n v="181"/>
    <n v="43.5"/>
    <x v="1"/>
    <x v="6"/>
    <x v="3537"/>
    <d v="2014-11-17T07:59:00"/>
  </r>
  <r>
    <x v="3538"/>
    <x v="3536"/>
    <x v="3536"/>
    <n v="2000"/>
    <n v="2569"/>
    <x v="0"/>
    <s v="GB"/>
    <s v="GBP"/>
    <n v="1471428340"/>
    <n v="1469009140"/>
    <b v="0"/>
    <x v="183"/>
    <b v="1"/>
    <s v="theater/plays"/>
    <n v="129"/>
    <n v="30.95"/>
    <x v="1"/>
    <x v="6"/>
    <x v="3538"/>
    <d v="2016-08-17T10:05:40"/>
  </r>
  <r>
    <x v="3539"/>
    <x v="3537"/>
    <x v="3537"/>
    <n v="600"/>
    <n v="718"/>
    <x v="0"/>
    <s v="US"/>
    <s v="USD"/>
    <n v="1473358122"/>
    <n v="1471543722"/>
    <b v="0"/>
    <x v="62"/>
    <b v="1"/>
    <s v="theater/plays"/>
    <n v="120"/>
    <n v="55.23"/>
    <x v="1"/>
    <x v="6"/>
    <x v="3539"/>
    <d v="2016-09-08T18:08:42"/>
  </r>
  <r>
    <x v="3540"/>
    <x v="3538"/>
    <x v="3538"/>
    <n v="300"/>
    <n v="369"/>
    <x v="0"/>
    <s v="GB"/>
    <s v="GBP"/>
    <n v="1466899491"/>
    <n v="1464307491"/>
    <b v="0"/>
    <x v="22"/>
    <b v="1"/>
    <s v="theater/plays"/>
    <n v="123"/>
    <n v="46.13"/>
    <x v="1"/>
    <x v="6"/>
    <x v="3540"/>
    <d v="2016-06-26T00:04:51"/>
  </r>
  <r>
    <x v="3541"/>
    <x v="3539"/>
    <x v="3539"/>
    <n v="1200"/>
    <n v="1260"/>
    <x v="0"/>
    <s v="GB"/>
    <s v="GBP"/>
    <n v="1441042275"/>
    <n v="1438882275"/>
    <b v="0"/>
    <x v="58"/>
    <b v="1"/>
    <s v="theater/plays"/>
    <n v="105"/>
    <n v="39.380000000000003"/>
    <x v="1"/>
    <x v="6"/>
    <x v="3541"/>
    <d v="2015-08-31T17:31:15"/>
  </r>
  <r>
    <x v="3542"/>
    <x v="3540"/>
    <x v="3540"/>
    <n v="5500"/>
    <n v="5623"/>
    <x v="0"/>
    <s v="US"/>
    <s v="USD"/>
    <n v="1410099822"/>
    <n v="1404915822"/>
    <b v="0"/>
    <x v="268"/>
    <b v="1"/>
    <s v="theater/plays"/>
    <n v="103"/>
    <n v="66.150000000000006"/>
    <x v="1"/>
    <x v="6"/>
    <x v="3542"/>
    <d v="2014-09-07T14:23:42"/>
  </r>
  <r>
    <x v="3543"/>
    <x v="3541"/>
    <x v="3541"/>
    <n v="1500"/>
    <n v="1570"/>
    <x v="0"/>
    <s v="DE"/>
    <s v="EUR"/>
    <n v="1435255659"/>
    <n v="1432663659"/>
    <b v="0"/>
    <x v="60"/>
    <b v="1"/>
    <s v="theater/plays"/>
    <n v="105"/>
    <n v="54.14"/>
    <x v="1"/>
    <x v="6"/>
    <x v="3543"/>
    <d v="2015-06-25T18:07:39"/>
  </r>
  <r>
    <x v="3544"/>
    <x v="3542"/>
    <x v="3542"/>
    <n v="2500"/>
    <n v="2500"/>
    <x v="0"/>
    <s v="US"/>
    <s v="USD"/>
    <n v="1425758257"/>
    <n v="1423166257"/>
    <b v="0"/>
    <x v="54"/>
    <b v="1"/>
    <s v="theater/plays"/>
    <n v="100"/>
    <n v="104.17"/>
    <x v="1"/>
    <x v="6"/>
    <x v="3544"/>
    <d v="2015-03-07T19:57:37"/>
  </r>
  <r>
    <x v="3545"/>
    <x v="3543"/>
    <x v="3543"/>
    <n v="250"/>
    <n v="251"/>
    <x v="0"/>
    <s v="US"/>
    <s v="USD"/>
    <n v="1428780159"/>
    <n v="1426188159"/>
    <b v="0"/>
    <x v="22"/>
    <b v="1"/>
    <s v="theater/plays"/>
    <n v="101"/>
    <n v="31.38"/>
    <x v="1"/>
    <x v="6"/>
    <x v="3545"/>
    <d v="2015-04-11T19:22:39"/>
  </r>
  <r>
    <x v="3546"/>
    <x v="3544"/>
    <x v="3544"/>
    <n v="1100"/>
    <n v="1125"/>
    <x v="0"/>
    <s v="US"/>
    <s v="USD"/>
    <n v="1427860740"/>
    <n v="1426002684"/>
    <b v="0"/>
    <x v="10"/>
    <b v="1"/>
    <s v="theater/plays"/>
    <n v="103"/>
    <n v="59.21"/>
    <x v="1"/>
    <x v="6"/>
    <x v="3546"/>
    <d v="2015-04-01T03:59:00"/>
  </r>
  <r>
    <x v="3547"/>
    <x v="3545"/>
    <x v="3545"/>
    <n v="35000"/>
    <n v="40043.25"/>
    <x v="0"/>
    <s v="US"/>
    <s v="USD"/>
    <n v="1463198340"/>
    <n v="1461117201"/>
    <b v="0"/>
    <x v="226"/>
    <b v="1"/>
    <s v="theater/plays"/>
    <n v="115"/>
    <n v="119.18"/>
    <x v="1"/>
    <x v="6"/>
    <x v="3547"/>
    <d v="2016-05-14T03:59:00"/>
  </r>
  <r>
    <x v="3548"/>
    <x v="3546"/>
    <x v="3546"/>
    <n v="2100"/>
    <n v="2140"/>
    <x v="0"/>
    <s v="US"/>
    <s v="USD"/>
    <n v="1457139600"/>
    <n v="1455230214"/>
    <b v="0"/>
    <x v="62"/>
    <b v="1"/>
    <s v="theater/plays"/>
    <n v="102"/>
    <n v="164.62"/>
    <x v="1"/>
    <x v="6"/>
    <x v="3548"/>
    <d v="2016-03-05T01:00:00"/>
  </r>
  <r>
    <x v="3549"/>
    <x v="3547"/>
    <x v="3547"/>
    <n v="1000"/>
    <n v="1020"/>
    <x v="0"/>
    <s v="GB"/>
    <s v="GBP"/>
    <n v="1441358873"/>
    <n v="1438939673"/>
    <b v="0"/>
    <x v="288"/>
    <b v="1"/>
    <s v="theater/plays"/>
    <n v="102"/>
    <n v="24.29"/>
    <x v="1"/>
    <x v="6"/>
    <x v="3549"/>
    <d v="2015-09-04T09:27:53"/>
  </r>
  <r>
    <x v="3550"/>
    <x v="3548"/>
    <x v="3548"/>
    <n v="2500"/>
    <n v="2620"/>
    <x v="0"/>
    <s v="GB"/>
    <s v="GBP"/>
    <n v="1462224398"/>
    <n v="1459632398"/>
    <b v="0"/>
    <x v="31"/>
    <b v="1"/>
    <s v="theater/plays"/>
    <n v="105"/>
    <n v="40.94"/>
    <x v="1"/>
    <x v="6"/>
    <x v="3550"/>
    <d v="2016-05-02T21:26:38"/>
  </r>
  <r>
    <x v="3551"/>
    <x v="3549"/>
    <x v="3549"/>
    <n v="1500"/>
    <n v="1527.5"/>
    <x v="0"/>
    <s v="US"/>
    <s v="USD"/>
    <n v="1400796420"/>
    <n v="1398342170"/>
    <b v="0"/>
    <x v="20"/>
    <b v="1"/>
    <s v="theater/plays"/>
    <n v="102"/>
    <n v="61.1"/>
    <x v="1"/>
    <x v="6"/>
    <x v="3551"/>
    <d v="2014-05-22T22:07:00"/>
  </r>
  <r>
    <x v="3552"/>
    <x v="3550"/>
    <x v="3550"/>
    <n v="773"/>
    <n v="773"/>
    <x v="0"/>
    <s v="GB"/>
    <s v="GBP"/>
    <n v="1403964324"/>
    <n v="1401372324"/>
    <b v="0"/>
    <x v="9"/>
    <b v="1"/>
    <s v="theater/plays"/>
    <n v="100"/>
    <n v="38.65"/>
    <x v="1"/>
    <x v="6"/>
    <x v="3552"/>
    <d v="2014-06-28T14:05:24"/>
  </r>
  <r>
    <x v="3553"/>
    <x v="3551"/>
    <x v="3551"/>
    <n v="5500"/>
    <n v="5845"/>
    <x v="0"/>
    <s v="US"/>
    <s v="USD"/>
    <n v="1439337600"/>
    <n v="1436575280"/>
    <b v="0"/>
    <x v="201"/>
    <b v="1"/>
    <s v="theater/plays"/>
    <n v="107"/>
    <n v="56.2"/>
    <x v="1"/>
    <x v="6"/>
    <x v="3553"/>
    <d v="2015-08-12T00:00:00"/>
  </r>
  <r>
    <x v="3554"/>
    <x v="3552"/>
    <x v="3552"/>
    <n v="5000"/>
    <n v="5671.11"/>
    <x v="0"/>
    <s v="US"/>
    <s v="USD"/>
    <n v="1423674000"/>
    <n v="1421025159"/>
    <b v="0"/>
    <x v="28"/>
    <b v="1"/>
    <s v="theater/plays"/>
    <n v="114"/>
    <n v="107"/>
    <x v="1"/>
    <x v="6"/>
    <x v="3554"/>
    <d v="2015-02-11T17:00:00"/>
  </r>
  <r>
    <x v="3555"/>
    <x v="3553"/>
    <x v="3553"/>
    <n v="2400"/>
    <n v="2400"/>
    <x v="0"/>
    <s v="IT"/>
    <s v="EUR"/>
    <n v="1479382594"/>
    <n v="1476786994"/>
    <b v="0"/>
    <x v="25"/>
    <b v="1"/>
    <s v="theater/plays"/>
    <n v="100"/>
    <n v="171.43"/>
    <x v="1"/>
    <x v="6"/>
    <x v="3555"/>
    <d v="2016-11-17T11:36:34"/>
  </r>
  <r>
    <x v="3556"/>
    <x v="3554"/>
    <x v="3554"/>
    <n v="2200"/>
    <n v="2210"/>
    <x v="0"/>
    <s v="GB"/>
    <s v="GBP"/>
    <n v="1408289724"/>
    <n v="1403105724"/>
    <b v="0"/>
    <x v="9"/>
    <b v="1"/>
    <s v="theater/plays"/>
    <n v="101"/>
    <n v="110.5"/>
    <x v="1"/>
    <x v="6"/>
    <x v="3556"/>
    <d v="2014-08-17T15:35:24"/>
  </r>
  <r>
    <x v="3557"/>
    <x v="3555"/>
    <x v="3555"/>
    <n v="100000"/>
    <n v="100036"/>
    <x v="0"/>
    <s v="US"/>
    <s v="USD"/>
    <n v="1399271911"/>
    <n v="1396334311"/>
    <b v="0"/>
    <x v="501"/>
    <b v="1"/>
    <s v="theater/plays"/>
    <n v="101"/>
    <n v="179.28"/>
    <x v="1"/>
    <x v="6"/>
    <x v="3557"/>
    <d v="2014-05-05T06:38:31"/>
  </r>
  <r>
    <x v="3558"/>
    <x v="3556"/>
    <x v="3556"/>
    <n v="350"/>
    <n v="504"/>
    <x v="0"/>
    <s v="GB"/>
    <s v="GBP"/>
    <n v="1435352400"/>
    <n v="1431718575"/>
    <b v="0"/>
    <x v="19"/>
    <b v="1"/>
    <s v="theater/plays"/>
    <n v="144"/>
    <n v="22.91"/>
    <x v="1"/>
    <x v="6"/>
    <x v="3558"/>
    <d v="2015-06-26T21:00:00"/>
  </r>
  <r>
    <x v="3559"/>
    <x v="3557"/>
    <x v="3557"/>
    <n v="1000"/>
    <n v="1035"/>
    <x v="0"/>
    <s v="AU"/>
    <s v="AUD"/>
    <n v="1438333080"/>
    <n v="1436408308"/>
    <b v="0"/>
    <x v="54"/>
    <b v="1"/>
    <s v="theater/plays"/>
    <n v="104"/>
    <n v="43.13"/>
    <x v="1"/>
    <x v="6"/>
    <x v="3559"/>
    <d v="2015-07-31T08:58:00"/>
  </r>
  <r>
    <x v="3560"/>
    <x v="3558"/>
    <x v="3558"/>
    <n v="3200"/>
    <n v="3470"/>
    <x v="0"/>
    <s v="CA"/>
    <s v="CAD"/>
    <n v="1432694700"/>
    <n v="1429651266"/>
    <b v="0"/>
    <x v="142"/>
    <b v="1"/>
    <s v="theater/plays"/>
    <n v="109"/>
    <n v="46.89"/>
    <x v="1"/>
    <x v="6"/>
    <x v="3560"/>
    <d v="2015-05-27T02:45:00"/>
  </r>
  <r>
    <x v="3561"/>
    <x v="3559"/>
    <x v="3559"/>
    <n v="2500"/>
    <n v="2560"/>
    <x v="0"/>
    <s v="US"/>
    <s v="USD"/>
    <n v="1438799760"/>
    <n v="1437236378"/>
    <b v="0"/>
    <x v="241"/>
    <b v="1"/>
    <s v="theater/plays"/>
    <n v="103"/>
    <n v="47.41"/>
    <x v="1"/>
    <x v="6"/>
    <x v="3561"/>
    <d v="2015-08-05T18:36:00"/>
  </r>
  <r>
    <x v="3562"/>
    <x v="3560"/>
    <x v="3560"/>
    <n v="315"/>
    <n v="469"/>
    <x v="0"/>
    <s v="GB"/>
    <s v="GBP"/>
    <n v="1457906400"/>
    <n v="1457115427"/>
    <b v="0"/>
    <x v="162"/>
    <b v="1"/>
    <s v="theater/plays"/>
    <n v="149"/>
    <n v="15.13"/>
    <x v="1"/>
    <x v="6"/>
    <x v="3562"/>
    <d v="2016-03-13T22:00:00"/>
  </r>
  <r>
    <x v="3563"/>
    <x v="3561"/>
    <x v="3561"/>
    <n v="500"/>
    <n v="527.45000000000005"/>
    <x v="0"/>
    <s v="GB"/>
    <s v="GBP"/>
    <n v="1470078000"/>
    <n v="1467648456"/>
    <b v="0"/>
    <x v="20"/>
    <b v="1"/>
    <s v="theater/plays"/>
    <n v="106"/>
    <n v="21.1"/>
    <x v="1"/>
    <x v="6"/>
    <x v="3563"/>
    <d v="2016-08-01T19:00:00"/>
  </r>
  <r>
    <x v="3564"/>
    <x v="3562"/>
    <x v="3562"/>
    <n v="1000"/>
    <n v="1005"/>
    <x v="0"/>
    <s v="GB"/>
    <s v="GBP"/>
    <n v="1444060800"/>
    <n v="1440082649"/>
    <b v="0"/>
    <x v="57"/>
    <b v="1"/>
    <s v="theater/plays"/>
    <n v="101"/>
    <n v="59.12"/>
    <x v="1"/>
    <x v="6"/>
    <x v="3564"/>
    <d v="2015-10-05T16:00:00"/>
  </r>
  <r>
    <x v="3565"/>
    <x v="3563"/>
    <x v="3563"/>
    <n v="900"/>
    <n v="1175"/>
    <x v="0"/>
    <s v="US"/>
    <s v="USD"/>
    <n v="1420048208"/>
    <n v="1417456208"/>
    <b v="0"/>
    <x v="8"/>
    <b v="1"/>
    <s v="theater/plays"/>
    <n v="131"/>
    <n v="97.92"/>
    <x v="1"/>
    <x v="6"/>
    <x v="3565"/>
    <d v="2014-12-31T17:50:08"/>
  </r>
  <r>
    <x v="3566"/>
    <x v="3564"/>
    <x v="3564"/>
    <n v="2000"/>
    <n v="2095"/>
    <x v="0"/>
    <s v="GB"/>
    <s v="GBP"/>
    <n v="1422015083"/>
    <n v="1419423083"/>
    <b v="0"/>
    <x v="44"/>
    <b v="1"/>
    <s v="theater/plays"/>
    <n v="105"/>
    <n v="55.13"/>
    <x v="1"/>
    <x v="6"/>
    <x v="3566"/>
    <d v="2015-01-23T12:11:23"/>
  </r>
  <r>
    <x v="3567"/>
    <x v="3565"/>
    <x v="3565"/>
    <n v="1000"/>
    <n v="1088"/>
    <x v="0"/>
    <s v="GB"/>
    <s v="GBP"/>
    <n v="1433964444"/>
    <n v="1431372444"/>
    <b v="0"/>
    <x v="14"/>
    <b v="1"/>
    <s v="theater/plays"/>
    <n v="109"/>
    <n v="26.54"/>
    <x v="1"/>
    <x v="6"/>
    <x v="3567"/>
    <d v="2015-06-10T19:27:24"/>
  </r>
  <r>
    <x v="3568"/>
    <x v="3566"/>
    <x v="3566"/>
    <n v="1000"/>
    <n v="1110"/>
    <x v="0"/>
    <s v="US"/>
    <s v="USD"/>
    <n v="1410975994"/>
    <n v="1408383994"/>
    <b v="0"/>
    <x v="10"/>
    <b v="1"/>
    <s v="theater/plays"/>
    <n v="111"/>
    <n v="58.42"/>
    <x v="1"/>
    <x v="6"/>
    <x v="3568"/>
    <d v="2014-09-17T17:46:34"/>
  </r>
  <r>
    <x v="3569"/>
    <x v="3567"/>
    <x v="3567"/>
    <n v="5000"/>
    <n v="5024"/>
    <x v="0"/>
    <s v="US"/>
    <s v="USD"/>
    <n v="1420734696"/>
    <n v="1418142696"/>
    <b v="0"/>
    <x v="14"/>
    <b v="1"/>
    <s v="theater/plays"/>
    <n v="101"/>
    <n v="122.54"/>
    <x v="1"/>
    <x v="6"/>
    <x v="3569"/>
    <d v="2015-01-08T16:31:36"/>
  </r>
  <r>
    <x v="3570"/>
    <x v="3568"/>
    <x v="3568"/>
    <n v="2000"/>
    <n v="2287"/>
    <x v="0"/>
    <s v="US"/>
    <s v="USD"/>
    <n v="1420009200"/>
    <n v="1417593483"/>
    <b v="0"/>
    <x v="55"/>
    <b v="1"/>
    <s v="theater/plays"/>
    <n v="115"/>
    <n v="87.96"/>
    <x v="1"/>
    <x v="6"/>
    <x v="3570"/>
    <d v="2014-12-31T07:00:00"/>
  </r>
  <r>
    <x v="3571"/>
    <x v="3569"/>
    <x v="3569"/>
    <n v="1500"/>
    <n v="1831"/>
    <x v="0"/>
    <s v="GB"/>
    <s v="GBP"/>
    <n v="1414701413"/>
    <n v="1412109413"/>
    <b v="0"/>
    <x v="20"/>
    <b v="1"/>
    <s v="theater/plays"/>
    <n v="123"/>
    <n v="73.239999999999995"/>
    <x v="1"/>
    <x v="6"/>
    <x v="3571"/>
    <d v="2014-10-30T20:36:53"/>
  </r>
  <r>
    <x v="3572"/>
    <x v="3570"/>
    <x v="3570"/>
    <n v="500"/>
    <n v="500"/>
    <x v="0"/>
    <s v="GB"/>
    <s v="GBP"/>
    <n v="1434894082"/>
    <n v="1432302082"/>
    <b v="0"/>
    <x v="82"/>
    <b v="1"/>
    <s v="theater/plays"/>
    <n v="100"/>
    <n v="55.56"/>
    <x v="1"/>
    <x v="6"/>
    <x v="3572"/>
    <d v="2015-06-21T13:41:22"/>
  </r>
  <r>
    <x v="3573"/>
    <x v="3571"/>
    <x v="3571"/>
    <n v="3000"/>
    <n v="3084"/>
    <x v="0"/>
    <s v="GB"/>
    <s v="GBP"/>
    <n v="1415440846"/>
    <n v="1412845246"/>
    <b v="0"/>
    <x v="76"/>
    <b v="1"/>
    <s v="theater/plays"/>
    <n v="103"/>
    <n v="39.54"/>
    <x v="1"/>
    <x v="6"/>
    <x v="3573"/>
    <d v="2014-11-08T10:00:46"/>
  </r>
  <r>
    <x v="3574"/>
    <x v="3572"/>
    <x v="3572"/>
    <n v="5800"/>
    <n v="6155"/>
    <x v="0"/>
    <s v="US"/>
    <s v="USD"/>
    <n v="1415921848"/>
    <n v="1413326248"/>
    <b v="0"/>
    <x v="43"/>
    <b v="1"/>
    <s v="theater/plays"/>
    <n v="107"/>
    <n v="136.78"/>
    <x v="1"/>
    <x v="6"/>
    <x v="3574"/>
    <d v="2014-11-13T23:37:28"/>
  </r>
  <r>
    <x v="3575"/>
    <x v="3573"/>
    <x v="3573"/>
    <n v="10000"/>
    <n v="10133"/>
    <x v="0"/>
    <s v="US"/>
    <s v="USD"/>
    <n v="1470887940"/>
    <n v="1468176527"/>
    <b v="0"/>
    <x v="332"/>
    <b v="1"/>
    <s v="theater/plays"/>
    <n v="102"/>
    <n v="99.34"/>
    <x v="1"/>
    <x v="6"/>
    <x v="3575"/>
    <d v="2016-08-11T03:59:00"/>
  </r>
  <r>
    <x v="3576"/>
    <x v="3574"/>
    <x v="3574"/>
    <n v="100"/>
    <n v="100"/>
    <x v="0"/>
    <s v="US"/>
    <s v="USD"/>
    <n v="1480947054"/>
    <n v="1475759454"/>
    <b v="0"/>
    <x v="81"/>
    <b v="1"/>
    <s v="theater/plays"/>
    <n v="100"/>
    <n v="20"/>
    <x v="1"/>
    <x v="6"/>
    <x v="3576"/>
    <d v="2016-12-05T14:10:54"/>
  </r>
  <r>
    <x v="3577"/>
    <x v="3575"/>
    <x v="3575"/>
    <n v="600"/>
    <n v="780"/>
    <x v="0"/>
    <s v="US"/>
    <s v="USD"/>
    <n v="1430029680"/>
    <n v="1427741583"/>
    <b v="0"/>
    <x v="74"/>
    <b v="1"/>
    <s v="theater/plays"/>
    <n v="130"/>
    <n v="28.89"/>
    <x v="1"/>
    <x v="6"/>
    <x v="3577"/>
    <d v="2015-04-26T06:28:00"/>
  </r>
  <r>
    <x v="3578"/>
    <x v="3576"/>
    <x v="3576"/>
    <n v="1500"/>
    <n v="1500.2"/>
    <x v="0"/>
    <s v="GB"/>
    <s v="GBP"/>
    <n v="1462037777"/>
    <n v="1459445777"/>
    <b v="0"/>
    <x v="77"/>
    <b v="1"/>
    <s v="theater/plays"/>
    <n v="101"/>
    <n v="40.549999999999997"/>
    <x v="1"/>
    <x v="6"/>
    <x v="3578"/>
    <d v="2016-04-30T17:36:17"/>
  </r>
  <r>
    <x v="3579"/>
    <x v="3577"/>
    <x v="3577"/>
    <n v="500"/>
    <n v="500"/>
    <x v="0"/>
    <s v="GB"/>
    <s v="GBP"/>
    <n v="1459444656"/>
    <n v="1456856256"/>
    <b v="0"/>
    <x v="25"/>
    <b v="1"/>
    <s v="theater/plays"/>
    <n v="100"/>
    <n v="35.71"/>
    <x v="1"/>
    <x v="6"/>
    <x v="3579"/>
    <d v="2016-03-31T17:17:36"/>
  </r>
  <r>
    <x v="3580"/>
    <x v="3578"/>
    <x v="3578"/>
    <n v="900"/>
    <n v="1025"/>
    <x v="0"/>
    <s v="US"/>
    <s v="USD"/>
    <n v="1425185940"/>
    <n v="1421900022"/>
    <b v="0"/>
    <x v="74"/>
    <b v="1"/>
    <s v="theater/plays"/>
    <n v="114"/>
    <n v="37.96"/>
    <x v="1"/>
    <x v="6"/>
    <x v="3580"/>
    <d v="2015-03-01T04:59:00"/>
  </r>
  <r>
    <x v="3581"/>
    <x v="3579"/>
    <x v="3579"/>
    <n v="1500"/>
    <n v="1500"/>
    <x v="0"/>
    <s v="GB"/>
    <s v="GBP"/>
    <n v="1406719110"/>
    <n v="1405509510"/>
    <b v="0"/>
    <x v="43"/>
    <b v="1"/>
    <s v="theater/plays"/>
    <n v="100"/>
    <n v="33.33"/>
    <x v="1"/>
    <x v="6"/>
    <x v="3581"/>
    <d v="2014-07-30T11:18:30"/>
  </r>
  <r>
    <x v="3582"/>
    <x v="3580"/>
    <x v="3580"/>
    <n v="1000"/>
    <n v="2870"/>
    <x v="0"/>
    <s v="US"/>
    <s v="USD"/>
    <n v="1459822682"/>
    <n v="1458613082"/>
    <b v="0"/>
    <x v="72"/>
    <b v="1"/>
    <s v="theater/plays"/>
    <n v="287"/>
    <n v="58.57"/>
    <x v="1"/>
    <x v="6"/>
    <x v="3582"/>
    <d v="2016-04-05T02:18:02"/>
  </r>
  <r>
    <x v="3583"/>
    <x v="3581"/>
    <x v="3581"/>
    <n v="3000"/>
    <n v="3255"/>
    <x v="0"/>
    <s v="US"/>
    <s v="USD"/>
    <n v="1460970805"/>
    <n v="1455790405"/>
    <b v="0"/>
    <x v="54"/>
    <b v="1"/>
    <s v="theater/plays"/>
    <n v="109"/>
    <n v="135.63"/>
    <x v="1"/>
    <x v="6"/>
    <x v="3583"/>
    <d v="2016-04-18T09:13:25"/>
  </r>
  <r>
    <x v="3584"/>
    <x v="3582"/>
    <x v="3582"/>
    <n v="3000"/>
    <n v="3465"/>
    <x v="0"/>
    <s v="GB"/>
    <s v="GBP"/>
    <n v="1436772944"/>
    <n v="1434180944"/>
    <b v="0"/>
    <x v="300"/>
    <b v="1"/>
    <s v="theater/plays"/>
    <n v="116"/>
    <n v="30.94"/>
    <x v="1"/>
    <x v="6"/>
    <x v="3584"/>
    <d v="2015-07-13T07:35:44"/>
  </r>
  <r>
    <x v="3585"/>
    <x v="3583"/>
    <x v="3583"/>
    <n v="3400"/>
    <n v="4050"/>
    <x v="0"/>
    <s v="US"/>
    <s v="USD"/>
    <n v="1419181890"/>
    <n v="1416589890"/>
    <b v="0"/>
    <x v="23"/>
    <b v="1"/>
    <s v="theater/plays"/>
    <n v="120"/>
    <n v="176.09"/>
    <x v="1"/>
    <x v="6"/>
    <x v="3585"/>
    <d v="2014-12-21T17:11:30"/>
  </r>
  <r>
    <x v="3586"/>
    <x v="3584"/>
    <x v="3584"/>
    <n v="7500"/>
    <n v="8207"/>
    <x v="0"/>
    <s v="US"/>
    <s v="USD"/>
    <n v="1474649070"/>
    <n v="1469465070"/>
    <b v="0"/>
    <x v="241"/>
    <b v="1"/>
    <s v="theater/plays"/>
    <n v="110"/>
    <n v="151.97999999999999"/>
    <x v="1"/>
    <x v="6"/>
    <x v="3586"/>
    <d v="2016-09-23T16:44:30"/>
  </r>
  <r>
    <x v="3587"/>
    <x v="3585"/>
    <x v="3585"/>
    <n v="500"/>
    <n v="633"/>
    <x v="0"/>
    <s v="GB"/>
    <s v="GBP"/>
    <n v="1467054000"/>
    <n v="1463144254"/>
    <b v="0"/>
    <x v="33"/>
    <b v="1"/>
    <s v="theater/plays"/>
    <n v="127"/>
    <n v="22.61"/>
    <x v="1"/>
    <x v="6"/>
    <x v="3587"/>
    <d v="2016-06-27T19:00:00"/>
  </r>
  <r>
    <x v="3588"/>
    <x v="3586"/>
    <x v="3586"/>
    <n v="200"/>
    <n v="201"/>
    <x v="0"/>
    <s v="GB"/>
    <s v="GBP"/>
    <n v="1430348400"/>
    <n v="1428436410"/>
    <b v="0"/>
    <x v="202"/>
    <b v="1"/>
    <s v="theater/plays"/>
    <n v="101"/>
    <n v="18.27"/>
    <x v="1"/>
    <x v="6"/>
    <x v="3588"/>
    <d v="2015-04-29T23:00:00"/>
  </r>
  <r>
    <x v="3589"/>
    <x v="3587"/>
    <x v="3587"/>
    <n v="4000"/>
    <n v="5100"/>
    <x v="0"/>
    <s v="US"/>
    <s v="USD"/>
    <n v="1432654347"/>
    <n v="1430494347"/>
    <b v="0"/>
    <x v="95"/>
    <b v="1"/>
    <s v="theater/plays"/>
    <n v="128"/>
    <n v="82.26"/>
    <x v="1"/>
    <x v="6"/>
    <x v="3589"/>
    <d v="2015-05-26T15:32:27"/>
  </r>
  <r>
    <x v="3590"/>
    <x v="3588"/>
    <x v="3588"/>
    <n v="5000"/>
    <n v="5003"/>
    <x v="0"/>
    <s v="GB"/>
    <s v="GBP"/>
    <n v="1413792034"/>
    <n v="1411200034"/>
    <b v="0"/>
    <x v="196"/>
    <b v="1"/>
    <s v="theater/plays"/>
    <n v="101"/>
    <n v="68.53"/>
    <x v="1"/>
    <x v="6"/>
    <x v="3590"/>
    <d v="2014-10-20T08:00:34"/>
  </r>
  <r>
    <x v="3591"/>
    <x v="3589"/>
    <x v="3589"/>
    <n v="700"/>
    <n v="1225"/>
    <x v="0"/>
    <s v="US"/>
    <s v="USD"/>
    <n v="1422075540"/>
    <n v="1419979544"/>
    <b v="0"/>
    <x v="59"/>
    <b v="1"/>
    <s v="theater/plays"/>
    <n v="175"/>
    <n v="68.06"/>
    <x v="1"/>
    <x v="6"/>
    <x v="3591"/>
    <d v="2015-01-24T04:59:00"/>
  </r>
  <r>
    <x v="3592"/>
    <x v="3590"/>
    <x v="3590"/>
    <n v="2000"/>
    <n v="2545"/>
    <x v="0"/>
    <s v="US"/>
    <s v="USD"/>
    <n v="1423630740"/>
    <n v="1418673307"/>
    <b v="0"/>
    <x v="2"/>
    <b v="1"/>
    <s v="theater/plays"/>
    <n v="128"/>
    <n v="72.709999999999994"/>
    <x v="1"/>
    <x v="6"/>
    <x v="3592"/>
    <d v="2015-02-11T04:59:00"/>
  </r>
  <r>
    <x v="3593"/>
    <x v="3591"/>
    <x v="3591"/>
    <n v="3000"/>
    <n v="3319"/>
    <x v="0"/>
    <s v="US"/>
    <s v="USD"/>
    <n v="1420489560"/>
    <n v="1417469639"/>
    <b v="0"/>
    <x v="68"/>
    <b v="1"/>
    <s v="theater/plays"/>
    <n v="111"/>
    <n v="77.19"/>
    <x v="1"/>
    <x v="6"/>
    <x v="3593"/>
    <d v="2015-01-05T20:26:00"/>
  </r>
  <r>
    <x v="3594"/>
    <x v="3592"/>
    <x v="3592"/>
    <n v="1600"/>
    <n v="2015"/>
    <x v="0"/>
    <s v="US"/>
    <s v="USD"/>
    <n v="1472952982"/>
    <n v="1470792982"/>
    <b v="0"/>
    <x v="17"/>
    <b v="1"/>
    <s v="theater/plays"/>
    <n v="126"/>
    <n v="55.97"/>
    <x v="1"/>
    <x v="6"/>
    <x v="3594"/>
    <d v="2016-09-04T01:36:22"/>
  </r>
  <r>
    <x v="3595"/>
    <x v="3593"/>
    <x v="3593"/>
    <n v="2600"/>
    <n v="3081"/>
    <x v="0"/>
    <s v="US"/>
    <s v="USD"/>
    <n v="1426229940"/>
    <n v="1423959123"/>
    <b v="0"/>
    <x v="95"/>
    <b v="1"/>
    <s v="theater/plays"/>
    <n v="119"/>
    <n v="49.69"/>
    <x v="1"/>
    <x v="6"/>
    <x v="3595"/>
    <d v="2015-03-13T06:59:00"/>
  </r>
  <r>
    <x v="3596"/>
    <x v="3594"/>
    <x v="3594"/>
    <n v="1100"/>
    <n v="1185"/>
    <x v="0"/>
    <s v="CA"/>
    <s v="CAD"/>
    <n v="1409072982"/>
    <n v="1407258582"/>
    <b v="0"/>
    <x v="41"/>
    <b v="1"/>
    <s v="theater/plays"/>
    <n v="108"/>
    <n v="79"/>
    <x v="1"/>
    <x v="6"/>
    <x v="3596"/>
    <d v="2014-08-26T17:09:42"/>
  </r>
  <r>
    <x v="3597"/>
    <x v="3595"/>
    <x v="3595"/>
    <n v="2500"/>
    <n v="2565"/>
    <x v="0"/>
    <s v="US"/>
    <s v="USD"/>
    <n v="1456984740"/>
    <n v="1455717790"/>
    <b v="0"/>
    <x v="51"/>
    <b v="1"/>
    <s v="theater/plays"/>
    <n v="103"/>
    <n v="77.73"/>
    <x v="1"/>
    <x v="6"/>
    <x v="3597"/>
    <d v="2016-03-03T05:59:00"/>
  </r>
  <r>
    <x v="3598"/>
    <x v="3596"/>
    <x v="3596"/>
    <n v="1000"/>
    <n v="1101"/>
    <x v="0"/>
    <s v="US"/>
    <s v="USD"/>
    <n v="1409720340"/>
    <n v="1408129822"/>
    <b v="0"/>
    <x v="74"/>
    <b v="1"/>
    <s v="theater/plays"/>
    <n v="111"/>
    <n v="40.78"/>
    <x v="1"/>
    <x v="6"/>
    <x v="3598"/>
    <d v="2014-09-03T04:59:00"/>
  </r>
  <r>
    <x v="3599"/>
    <x v="3597"/>
    <x v="3597"/>
    <n v="500"/>
    <n v="1010"/>
    <x v="0"/>
    <s v="US"/>
    <s v="USD"/>
    <n v="1440892800"/>
    <n v="1438715077"/>
    <b v="0"/>
    <x v="57"/>
    <b v="1"/>
    <s v="theater/plays"/>
    <n v="202"/>
    <n v="59.41"/>
    <x v="1"/>
    <x v="6"/>
    <x v="3599"/>
    <d v="2015-08-30T00:00:00"/>
  </r>
  <r>
    <x v="3600"/>
    <x v="3598"/>
    <x v="3598"/>
    <n v="10"/>
    <n v="13"/>
    <x v="0"/>
    <s v="US"/>
    <s v="USD"/>
    <n v="1476390164"/>
    <n v="1473970964"/>
    <b v="0"/>
    <x v="80"/>
    <b v="1"/>
    <s v="theater/plays"/>
    <n v="130"/>
    <n v="3.25"/>
    <x v="1"/>
    <x v="6"/>
    <x v="3600"/>
    <d v="2016-10-13T20:22:44"/>
  </r>
  <r>
    <x v="3601"/>
    <x v="3599"/>
    <x v="3599"/>
    <n v="2000"/>
    <n v="2087"/>
    <x v="0"/>
    <s v="GB"/>
    <s v="GBP"/>
    <n v="1421452682"/>
    <n v="1418860682"/>
    <b v="0"/>
    <x v="28"/>
    <b v="1"/>
    <s v="theater/plays"/>
    <n v="105"/>
    <n v="39.380000000000003"/>
    <x v="1"/>
    <x v="6"/>
    <x v="3601"/>
    <d v="2015-01-16T23:58:02"/>
  </r>
  <r>
    <x v="3602"/>
    <x v="3600"/>
    <x v="3600"/>
    <n v="4000"/>
    <n v="4002"/>
    <x v="0"/>
    <s v="US"/>
    <s v="USD"/>
    <n v="1463520479"/>
    <n v="1458336479"/>
    <b v="0"/>
    <x v="72"/>
    <b v="1"/>
    <s v="theater/plays"/>
    <n v="101"/>
    <n v="81.67"/>
    <x v="1"/>
    <x v="6"/>
    <x v="3602"/>
    <d v="2016-05-17T21:27:59"/>
  </r>
  <r>
    <x v="3603"/>
    <x v="3601"/>
    <x v="3601"/>
    <n v="1500"/>
    <n v="2560"/>
    <x v="0"/>
    <s v="US"/>
    <s v="USD"/>
    <n v="1446759880"/>
    <n v="1444164280"/>
    <b v="0"/>
    <x v="7"/>
    <b v="1"/>
    <s v="theater/plays"/>
    <n v="171"/>
    <n v="44.91"/>
    <x v="1"/>
    <x v="6"/>
    <x v="3603"/>
    <d v="2015-11-05T21:44:40"/>
  </r>
  <r>
    <x v="3604"/>
    <x v="3602"/>
    <x v="3602"/>
    <n v="3000"/>
    <n v="3385"/>
    <x v="0"/>
    <s v="US"/>
    <s v="USD"/>
    <n v="1461913140"/>
    <n v="1461370956"/>
    <b v="0"/>
    <x v="50"/>
    <b v="1"/>
    <s v="theater/plays"/>
    <n v="113"/>
    <n v="49.06"/>
    <x v="1"/>
    <x v="6"/>
    <x v="3604"/>
    <d v="2016-04-29T06:59:00"/>
  </r>
  <r>
    <x v="3605"/>
    <x v="3603"/>
    <x v="3603"/>
    <n v="250"/>
    <n v="460"/>
    <x v="0"/>
    <s v="GB"/>
    <s v="GBP"/>
    <n v="1455390126"/>
    <n v="1452798126"/>
    <b v="0"/>
    <x v="41"/>
    <b v="1"/>
    <s v="theater/plays"/>
    <n v="184"/>
    <n v="30.67"/>
    <x v="1"/>
    <x v="6"/>
    <x v="3605"/>
    <d v="2016-02-13T19:02:06"/>
  </r>
  <r>
    <x v="3606"/>
    <x v="3604"/>
    <x v="3604"/>
    <n v="3000"/>
    <n v="3908"/>
    <x v="0"/>
    <s v="GB"/>
    <s v="GBP"/>
    <n v="1471185057"/>
    <n v="1468593057"/>
    <b v="0"/>
    <x v="31"/>
    <b v="1"/>
    <s v="theater/plays"/>
    <n v="131"/>
    <n v="61.06"/>
    <x v="1"/>
    <x v="6"/>
    <x v="3606"/>
    <d v="2016-08-14T14:30:57"/>
  </r>
  <r>
    <x v="3607"/>
    <x v="3605"/>
    <x v="3605"/>
    <n v="550"/>
    <n v="580"/>
    <x v="0"/>
    <s v="GB"/>
    <s v="GBP"/>
    <n v="1450137600"/>
    <n v="1448924882"/>
    <b v="0"/>
    <x v="9"/>
    <b v="1"/>
    <s v="theater/plays"/>
    <n v="106"/>
    <n v="29"/>
    <x v="1"/>
    <x v="6"/>
    <x v="3607"/>
    <d v="2015-12-15T00:00:00"/>
  </r>
  <r>
    <x v="3608"/>
    <x v="3606"/>
    <x v="3606"/>
    <n v="800"/>
    <n v="800"/>
    <x v="0"/>
    <s v="GB"/>
    <s v="GBP"/>
    <n v="1466172000"/>
    <n v="1463418090"/>
    <b v="0"/>
    <x v="74"/>
    <b v="1"/>
    <s v="theater/plays"/>
    <n v="100"/>
    <n v="29.63"/>
    <x v="1"/>
    <x v="6"/>
    <x v="3608"/>
    <d v="2016-06-17T14:00:00"/>
  </r>
  <r>
    <x v="3609"/>
    <x v="3607"/>
    <x v="3607"/>
    <n v="1960"/>
    <n v="3005"/>
    <x v="0"/>
    <s v="GB"/>
    <s v="GBP"/>
    <n v="1459378085"/>
    <n v="1456789685"/>
    <b v="0"/>
    <x v="64"/>
    <b v="1"/>
    <s v="theater/plays"/>
    <n v="154"/>
    <n v="143.1"/>
    <x v="1"/>
    <x v="6"/>
    <x v="3609"/>
    <d v="2016-03-30T22:48:05"/>
  </r>
  <r>
    <x v="3610"/>
    <x v="3608"/>
    <x v="3608"/>
    <n v="1000"/>
    <n v="1623"/>
    <x v="0"/>
    <s v="GB"/>
    <s v="GBP"/>
    <n v="1439806936"/>
    <n v="1437214936"/>
    <b v="0"/>
    <x v="162"/>
    <b v="1"/>
    <s v="theater/plays"/>
    <n v="163"/>
    <n v="52.35"/>
    <x v="1"/>
    <x v="6"/>
    <x v="3610"/>
    <d v="2015-08-17T10:22:16"/>
  </r>
  <r>
    <x v="3611"/>
    <x v="3609"/>
    <x v="3609"/>
    <n v="2500"/>
    <n v="3400"/>
    <x v="0"/>
    <s v="GB"/>
    <s v="GBP"/>
    <n v="1428483201"/>
    <n v="1425891201"/>
    <b v="0"/>
    <x v="13"/>
    <b v="1"/>
    <s v="theater/plays"/>
    <n v="136"/>
    <n v="66.67"/>
    <x v="1"/>
    <x v="6"/>
    <x v="3611"/>
    <d v="2015-04-08T08:53:21"/>
  </r>
  <r>
    <x v="3612"/>
    <x v="3610"/>
    <x v="3610"/>
    <n v="5000"/>
    <n v="7220"/>
    <x v="0"/>
    <s v="CA"/>
    <s v="CAD"/>
    <n v="1402334811"/>
    <n v="1401470811"/>
    <b v="0"/>
    <x v="7"/>
    <b v="1"/>
    <s v="theater/plays"/>
    <n v="145"/>
    <n v="126.67"/>
    <x v="1"/>
    <x v="6"/>
    <x v="3612"/>
    <d v="2014-06-09T17:26:51"/>
  </r>
  <r>
    <x v="3613"/>
    <x v="3611"/>
    <x v="3611"/>
    <n v="1250"/>
    <n v="1250"/>
    <x v="0"/>
    <s v="US"/>
    <s v="USD"/>
    <n v="1403964574"/>
    <n v="1401372574"/>
    <b v="0"/>
    <x v="9"/>
    <b v="1"/>
    <s v="theater/plays"/>
    <n v="100"/>
    <n v="62.5"/>
    <x v="1"/>
    <x v="6"/>
    <x v="3613"/>
    <d v="2014-06-28T14:09:34"/>
  </r>
  <r>
    <x v="3614"/>
    <x v="3438"/>
    <x v="3612"/>
    <n v="2500"/>
    <n v="2520"/>
    <x v="0"/>
    <s v="US"/>
    <s v="USD"/>
    <n v="1434675616"/>
    <n v="1432083616"/>
    <b v="0"/>
    <x v="26"/>
    <b v="1"/>
    <s v="theater/plays"/>
    <n v="101"/>
    <n v="35.49"/>
    <x v="1"/>
    <x v="6"/>
    <x v="3614"/>
    <d v="2015-06-19T01:00:16"/>
  </r>
  <r>
    <x v="3615"/>
    <x v="3612"/>
    <x v="3613"/>
    <n v="2500"/>
    <n v="2670"/>
    <x v="0"/>
    <s v="GB"/>
    <s v="GBP"/>
    <n v="1449756896"/>
    <n v="1447164896"/>
    <b v="0"/>
    <x v="250"/>
    <b v="1"/>
    <s v="theater/plays"/>
    <n v="107"/>
    <n v="37.08"/>
    <x v="1"/>
    <x v="6"/>
    <x v="3615"/>
    <d v="2015-12-10T14:14:56"/>
  </r>
  <r>
    <x v="3616"/>
    <x v="3613"/>
    <x v="3614"/>
    <n v="2500"/>
    <n v="3120"/>
    <x v="0"/>
    <s v="GB"/>
    <s v="GBP"/>
    <n v="1426801664"/>
    <n v="1424213264"/>
    <b v="0"/>
    <x v="43"/>
    <b v="1"/>
    <s v="theater/plays"/>
    <n v="125"/>
    <n v="69.33"/>
    <x v="1"/>
    <x v="6"/>
    <x v="3616"/>
    <d v="2015-03-19T21:47:44"/>
  </r>
  <r>
    <x v="3617"/>
    <x v="3614"/>
    <x v="3615"/>
    <n v="740"/>
    <n v="880"/>
    <x v="0"/>
    <s v="GB"/>
    <s v="GBP"/>
    <n v="1488240000"/>
    <n v="1486996729"/>
    <b v="0"/>
    <x v="13"/>
    <b v="1"/>
    <s v="theater/plays"/>
    <n v="119"/>
    <n v="17.25"/>
    <x v="1"/>
    <x v="6"/>
    <x v="3617"/>
    <d v="2017-02-28T00:00:00"/>
  </r>
  <r>
    <x v="3618"/>
    <x v="3615"/>
    <x v="3616"/>
    <n v="2000"/>
    <n v="2020"/>
    <x v="0"/>
    <s v="GB"/>
    <s v="GBP"/>
    <n v="1433343850"/>
    <n v="1430751850"/>
    <b v="0"/>
    <x v="66"/>
    <b v="1"/>
    <s v="theater/plays"/>
    <n v="101"/>
    <n v="36.07"/>
    <x v="1"/>
    <x v="6"/>
    <x v="3618"/>
    <d v="2015-06-03T15:04:10"/>
  </r>
  <r>
    <x v="3619"/>
    <x v="3616"/>
    <x v="3617"/>
    <n v="1000"/>
    <n v="1130"/>
    <x v="0"/>
    <s v="US"/>
    <s v="USD"/>
    <n v="1479592800"/>
    <n v="1476760226"/>
    <b v="0"/>
    <x v="57"/>
    <b v="1"/>
    <s v="theater/plays"/>
    <n v="113"/>
    <n v="66.47"/>
    <x v="1"/>
    <x v="6"/>
    <x v="3619"/>
    <d v="2016-11-19T22:00:00"/>
  </r>
  <r>
    <x v="3620"/>
    <x v="3617"/>
    <x v="3618"/>
    <n v="10500"/>
    <n v="11045"/>
    <x v="0"/>
    <s v="US"/>
    <s v="USD"/>
    <n v="1425528000"/>
    <n v="1422916261"/>
    <b v="0"/>
    <x v="438"/>
    <b v="1"/>
    <s v="theater/plays"/>
    <n v="106"/>
    <n v="56.07"/>
    <x v="1"/>
    <x v="6"/>
    <x v="3620"/>
    <d v="2015-03-05T04:00:00"/>
  </r>
  <r>
    <x v="3621"/>
    <x v="3618"/>
    <x v="3619"/>
    <n v="3000"/>
    <n v="3292"/>
    <x v="0"/>
    <s v="US"/>
    <s v="USD"/>
    <n v="1475269200"/>
    <n v="1473200844"/>
    <b v="0"/>
    <x v="16"/>
    <b v="1"/>
    <s v="theater/plays"/>
    <n v="110"/>
    <n v="47.03"/>
    <x v="1"/>
    <x v="6"/>
    <x v="3621"/>
    <d v="2016-09-30T21:00:00"/>
  </r>
  <r>
    <x v="3622"/>
    <x v="3619"/>
    <x v="3620"/>
    <n v="1000"/>
    <n v="1000.99"/>
    <x v="0"/>
    <s v="US"/>
    <s v="USD"/>
    <n v="1411874580"/>
    <n v="1409030371"/>
    <b v="0"/>
    <x v="64"/>
    <b v="1"/>
    <s v="theater/plays"/>
    <n v="101"/>
    <n v="47.67"/>
    <x v="1"/>
    <x v="6"/>
    <x v="3622"/>
    <d v="2014-09-28T03:23:00"/>
  </r>
  <r>
    <x v="3623"/>
    <x v="3620"/>
    <x v="3621"/>
    <n v="2500"/>
    <n v="3000"/>
    <x v="0"/>
    <s v="US"/>
    <s v="USD"/>
    <n v="1406358000"/>
    <n v="1404841270"/>
    <b v="0"/>
    <x v="69"/>
    <b v="1"/>
    <s v="theater/plays"/>
    <n v="120"/>
    <n v="88.24"/>
    <x v="1"/>
    <x v="6"/>
    <x v="3623"/>
    <d v="2014-07-26T07:00:00"/>
  </r>
  <r>
    <x v="3624"/>
    <x v="3621"/>
    <x v="3622"/>
    <n v="3000"/>
    <n v="3148"/>
    <x v="0"/>
    <s v="US"/>
    <s v="USD"/>
    <n v="1471977290"/>
    <n v="1466793290"/>
    <b v="0"/>
    <x v="70"/>
    <b v="1"/>
    <s v="theater/plays"/>
    <n v="105"/>
    <n v="80.72"/>
    <x v="1"/>
    <x v="6"/>
    <x v="3624"/>
    <d v="2016-08-23T18:34:50"/>
  </r>
  <r>
    <x v="3625"/>
    <x v="3622"/>
    <x v="3623"/>
    <n v="3000"/>
    <n v="3080"/>
    <x v="0"/>
    <s v="GB"/>
    <s v="GBP"/>
    <n v="1435851577"/>
    <n v="1433259577"/>
    <b v="0"/>
    <x v="76"/>
    <b v="1"/>
    <s v="theater/plays"/>
    <n v="103"/>
    <n v="39.49"/>
    <x v="1"/>
    <x v="6"/>
    <x v="3625"/>
    <d v="2015-07-02T15:39:37"/>
  </r>
  <r>
    <x v="3626"/>
    <x v="3623"/>
    <x v="3624"/>
    <n v="4000"/>
    <n v="4073"/>
    <x v="0"/>
    <s v="GB"/>
    <s v="GBP"/>
    <n v="1408204857"/>
    <n v="1406390457"/>
    <b v="0"/>
    <x v="53"/>
    <b v="1"/>
    <s v="theater/plays"/>
    <n v="102"/>
    <n v="84.85"/>
    <x v="1"/>
    <x v="6"/>
    <x v="3626"/>
    <d v="2014-08-16T16:00:57"/>
  </r>
  <r>
    <x v="3627"/>
    <x v="3624"/>
    <x v="3625"/>
    <n v="2000"/>
    <n v="2000"/>
    <x v="0"/>
    <s v="US"/>
    <s v="USD"/>
    <n v="1463803140"/>
    <n v="1459446487"/>
    <b v="0"/>
    <x v="60"/>
    <b v="1"/>
    <s v="theater/plays"/>
    <n v="100"/>
    <n v="68.97"/>
    <x v="1"/>
    <x v="6"/>
    <x v="3627"/>
    <d v="2016-05-21T03:59:00"/>
  </r>
  <r>
    <x v="3628"/>
    <x v="3625"/>
    <x v="3626"/>
    <n v="100000"/>
    <n v="0"/>
    <x v="2"/>
    <s v="US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x v="3629"/>
    <x v="3626"/>
    <x v="3627"/>
    <n v="1000000"/>
    <n v="2"/>
    <x v="2"/>
    <s v="US"/>
    <s v="USD"/>
    <n v="1462467600"/>
    <n v="1457403364"/>
    <b v="0"/>
    <x v="84"/>
    <b v="0"/>
    <s v="theater/musical"/>
    <n v="1"/>
    <n v="1"/>
    <x v="1"/>
    <x v="40"/>
    <x v="3629"/>
    <d v="2016-05-05T17:00:00"/>
  </r>
  <r>
    <x v="3630"/>
    <x v="3627"/>
    <x v="3628"/>
    <n v="3000"/>
    <n v="1"/>
    <x v="2"/>
    <s v="GB"/>
    <s v="GBP"/>
    <n v="1417295990"/>
    <n v="1414700390"/>
    <b v="0"/>
    <x v="29"/>
    <b v="0"/>
    <s v="theater/musical"/>
    <n v="1"/>
    <n v="1"/>
    <x v="1"/>
    <x v="40"/>
    <x v="3630"/>
    <d v="2014-11-29T21:19:50"/>
  </r>
  <r>
    <x v="3631"/>
    <x v="3628"/>
    <x v="3629"/>
    <n v="17100"/>
    <n v="8725"/>
    <x v="2"/>
    <s v="US"/>
    <s v="USD"/>
    <n v="1411444740"/>
    <n v="1409335497"/>
    <b v="0"/>
    <x v="211"/>
    <b v="0"/>
    <s v="theater/musical"/>
    <n v="52"/>
    <n v="147.88"/>
    <x v="1"/>
    <x v="40"/>
    <x v="3631"/>
    <d v="2014-09-23T03:59:00"/>
  </r>
  <r>
    <x v="3632"/>
    <x v="3629"/>
    <x v="3630"/>
    <n v="500"/>
    <n v="100"/>
    <x v="2"/>
    <s v="GB"/>
    <s v="GBP"/>
    <n v="1416781749"/>
    <n v="1415053749"/>
    <b v="0"/>
    <x v="29"/>
    <b v="0"/>
    <s v="theater/musical"/>
    <n v="20"/>
    <n v="100"/>
    <x v="1"/>
    <x v="40"/>
    <x v="3632"/>
    <d v="2014-11-23T22:29:09"/>
  </r>
  <r>
    <x v="3633"/>
    <x v="3630"/>
    <x v="3631"/>
    <n v="5000"/>
    <n v="1762"/>
    <x v="2"/>
    <s v="US"/>
    <s v="USD"/>
    <n v="1479517200"/>
    <n v="1475765867"/>
    <b v="0"/>
    <x v="162"/>
    <b v="0"/>
    <s v="theater/musical"/>
    <n v="36"/>
    <n v="56.84"/>
    <x v="1"/>
    <x v="40"/>
    <x v="3633"/>
    <d v="2016-11-19T01:00:00"/>
  </r>
  <r>
    <x v="3634"/>
    <x v="3631"/>
    <x v="3632"/>
    <n v="75000"/>
    <n v="3185"/>
    <x v="2"/>
    <s v="CA"/>
    <s v="CAD"/>
    <n v="1484366340"/>
    <n v="1480219174"/>
    <b v="0"/>
    <x v="59"/>
    <b v="0"/>
    <s v="theater/musical"/>
    <n v="5"/>
    <n v="176.94"/>
    <x v="1"/>
    <x v="40"/>
    <x v="3634"/>
    <d v="2017-01-14T03:59:00"/>
  </r>
  <r>
    <x v="3635"/>
    <x v="3632"/>
    <x v="3633"/>
    <n v="3500"/>
    <n v="1276"/>
    <x v="2"/>
    <s v="US"/>
    <s v="USD"/>
    <n v="1461186676"/>
    <n v="1458594676"/>
    <b v="0"/>
    <x v="73"/>
    <b v="0"/>
    <s v="theater/musical"/>
    <n v="37"/>
    <n v="127.6"/>
    <x v="1"/>
    <x v="40"/>
    <x v="3635"/>
    <d v="2016-04-20T21:11:16"/>
  </r>
  <r>
    <x v="3636"/>
    <x v="3633"/>
    <x v="3634"/>
    <n v="150000"/>
    <n v="0"/>
    <x v="2"/>
    <s v="US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x v="3637"/>
    <x v="3634"/>
    <x v="3635"/>
    <n v="3000"/>
    <n v="926"/>
    <x v="2"/>
    <s v="US"/>
    <s v="USD"/>
    <n v="1420130935"/>
    <n v="1417538935"/>
    <b v="0"/>
    <x v="25"/>
    <b v="0"/>
    <s v="theater/musical"/>
    <n v="31"/>
    <n v="66.14"/>
    <x v="1"/>
    <x v="40"/>
    <x v="3637"/>
    <d v="2015-01-01T16:48:55"/>
  </r>
  <r>
    <x v="3638"/>
    <x v="3635"/>
    <x v="3636"/>
    <n v="3300"/>
    <n v="216"/>
    <x v="2"/>
    <s v="CA"/>
    <s v="CAD"/>
    <n v="1429456132"/>
    <n v="1424275732"/>
    <b v="0"/>
    <x v="84"/>
    <b v="0"/>
    <s v="theater/musical"/>
    <n v="7"/>
    <n v="108"/>
    <x v="1"/>
    <x v="40"/>
    <x v="3638"/>
    <d v="2015-04-19T15:08:52"/>
  </r>
  <r>
    <x v="3639"/>
    <x v="3636"/>
    <x v="3637"/>
    <n v="25000"/>
    <n v="1"/>
    <x v="2"/>
    <s v="US"/>
    <s v="USD"/>
    <n v="1475853060"/>
    <n v="1470672906"/>
    <b v="0"/>
    <x v="29"/>
    <b v="0"/>
    <s v="theater/musical"/>
    <n v="1"/>
    <n v="1"/>
    <x v="1"/>
    <x v="40"/>
    <x v="3639"/>
    <d v="2016-10-07T15:11:00"/>
  </r>
  <r>
    <x v="3640"/>
    <x v="3637"/>
    <x v="3638"/>
    <n v="1000"/>
    <n v="55"/>
    <x v="2"/>
    <s v="US"/>
    <s v="USD"/>
    <n v="1431283530"/>
    <n v="1428691530"/>
    <b v="0"/>
    <x v="83"/>
    <b v="0"/>
    <s v="theater/musical"/>
    <n v="6"/>
    <n v="18.329999999999998"/>
    <x v="1"/>
    <x v="40"/>
    <x v="3640"/>
    <d v="2015-05-10T18:45:30"/>
  </r>
  <r>
    <x v="3641"/>
    <x v="3638"/>
    <x v="3639"/>
    <n v="3000"/>
    <n v="0"/>
    <x v="2"/>
    <s v="US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x v="3642"/>
    <x v="3639"/>
    <x v="3640"/>
    <n v="700"/>
    <n v="15"/>
    <x v="2"/>
    <s v="DE"/>
    <s v="EUR"/>
    <n v="1448902800"/>
    <n v="1445369727"/>
    <b v="0"/>
    <x v="84"/>
    <b v="0"/>
    <s v="theater/musical"/>
    <n v="3"/>
    <n v="7.5"/>
    <x v="1"/>
    <x v="40"/>
    <x v="3642"/>
    <d v="2015-11-30T17:00:00"/>
  </r>
  <r>
    <x v="3643"/>
    <x v="3640"/>
    <x v="3641"/>
    <n v="25000"/>
    <n v="0"/>
    <x v="2"/>
    <s v="US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x v="3644"/>
    <x v="3641"/>
    <x v="3642"/>
    <n v="5000"/>
    <n v="821"/>
    <x v="2"/>
    <s v="US"/>
    <s v="USD"/>
    <n v="1457413140"/>
    <n v="1454996887"/>
    <b v="0"/>
    <x v="8"/>
    <b v="0"/>
    <s v="theater/musical"/>
    <n v="17"/>
    <n v="68.42"/>
    <x v="1"/>
    <x v="40"/>
    <x v="3644"/>
    <d v="2016-03-08T04:59:00"/>
  </r>
  <r>
    <x v="3645"/>
    <x v="3642"/>
    <x v="3643"/>
    <n v="1000"/>
    <n v="1"/>
    <x v="2"/>
    <s v="CA"/>
    <s v="CAD"/>
    <n v="1479773838"/>
    <n v="1477178238"/>
    <b v="0"/>
    <x v="29"/>
    <b v="0"/>
    <s v="theater/musical"/>
    <n v="1"/>
    <n v="1"/>
    <x v="1"/>
    <x v="40"/>
    <x v="3645"/>
    <d v="2016-11-22T00:17:18"/>
  </r>
  <r>
    <x v="3646"/>
    <x v="3643"/>
    <x v="3644"/>
    <n v="10000"/>
    <n v="481"/>
    <x v="2"/>
    <s v="US"/>
    <s v="USD"/>
    <n v="1434497400"/>
    <n v="1431770802"/>
    <b v="0"/>
    <x v="22"/>
    <b v="0"/>
    <s v="theater/musical"/>
    <n v="5"/>
    <n v="60.13"/>
    <x v="1"/>
    <x v="40"/>
    <x v="3646"/>
    <d v="2015-06-16T23:30:00"/>
  </r>
  <r>
    <x v="3647"/>
    <x v="3644"/>
    <x v="3645"/>
    <n v="500"/>
    <n v="30"/>
    <x v="2"/>
    <s v="GB"/>
    <s v="GBP"/>
    <n v="1475258327"/>
    <n v="1471370327"/>
    <b v="0"/>
    <x v="84"/>
    <b v="0"/>
    <s v="theater/musical"/>
    <n v="6"/>
    <n v="15"/>
    <x v="1"/>
    <x v="40"/>
    <x v="3647"/>
    <d v="2016-09-30T17:58:47"/>
  </r>
  <r>
    <x v="3648"/>
    <x v="3645"/>
    <x v="3646"/>
    <n v="40000"/>
    <n v="40153"/>
    <x v="0"/>
    <s v="US"/>
    <s v="USD"/>
    <n v="1412492445"/>
    <n v="1409900445"/>
    <b v="0"/>
    <x v="196"/>
    <b v="1"/>
    <s v="theater/plays"/>
    <n v="101"/>
    <n v="550.04"/>
    <x v="1"/>
    <x v="6"/>
    <x v="3648"/>
    <d v="2014-10-05T07:00:45"/>
  </r>
  <r>
    <x v="3649"/>
    <x v="3646"/>
    <x v="3647"/>
    <n v="750"/>
    <n v="780"/>
    <x v="0"/>
    <s v="CA"/>
    <s v="CAD"/>
    <n v="1402938394"/>
    <n v="1400691994"/>
    <b v="0"/>
    <x v="22"/>
    <b v="1"/>
    <s v="theater/plays"/>
    <n v="104"/>
    <n v="97.5"/>
    <x v="1"/>
    <x v="6"/>
    <x v="3649"/>
    <d v="2014-06-16T17:06:34"/>
  </r>
  <r>
    <x v="3650"/>
    <x v="3647"/>
    <x v="3648"/>
    <n v="500"/>
    <n v="500"/>
    <x v="0"/>
    <s v="GB"/>
    <s v="GBP"/>
    <n v="1454412584"/>
    <n v="1452598184"/>
    <b v="0"/>
    <x v="57"/>
    <b v="1"/>
    <s v="theater/plays"/>
    <n v="100"/>
    <n v="29.41"/>
    <x v="1"/>
    <x v="6"/>
    <x v="3650"/>
    <d v="2016-02-02T11:29:44"/>
  </r>
  <r>
    <x v="3651"/>
    <x v="3648"/>
    <x v="3649"/>
    <n v="500"/>
    <n v="520"/>
    <x v="0"/>
    <s v="US"/>
    <s v="USD"/>
    <n v="1407686340"/>
    <n v="1404833442"/>
    <b v="0"/>
    <x v="82"/>
    <b v="1"/>
    <s v="theater/plays"/>
    <n v="104"/>
    <n v="57.78"/>
    <x v="1"/>
    <x v="6"/>
    <x v="3651"/>
    <d v="2014-08-10T15:59:00"/>
  </r>
  <r>
    <x v="3652"/>
    <x v="2866"/>
    <x v="3650"/>
    <n v="300"/>
    <n v="752"/>
    <x v="0"/>
    <s v="CA"/>
    <s v="CAD"/>
    <n v="1472097540"/>
    <n v="1471188502"/>
    <b v="0"/>
    <x v="57"/>
    <b v="1"/>
    <s v="theater/plays"/>
    <n v="251"/>
    <n v="44.24"/>
    <x v="1"/>
    <x v="6"/>
    <x v="3652"/>
    <d v="2016-08-25T03:59:00"/>
  </r>
  <r>
    <x v="3653"/>
    <x v="3649"/>
    <x v="3651"/>
    <n v="2000"/>
    <n v="2010"/>
    <x v="0"/>
    <s v="GB"/>
    <s v="GBP"/>
    <n v="1438764207"/>
    <n v="1436172207"/>
    <b v="0"/>
    <x v="51"/>
    <b v="1"/>
    <s v="theater/plays"/>
    <n v="101"/>
    <n v="60.91"/>
    <x v="1"/>
    <x v="6"/>
    <x v="3653"/>
    <d v="2015-08-05T08:43:27"/>
  </r>
  <r>
    <x v="3654"/>
    <x v="3650"/>
    <x v="3652"/>
    <n v="1500"/>
    <n v="2616"/>
    <x v="0"/>
    <s v="GB"/>
    <s v="GBP"/>
    <n v="1459702800"/>
    <n v="1457690386"/>
    <b v="0"/>
    <x v="44"/>
    <b v="1"/>
    <s v="theater/plays"/>
    <n v="175"/>
    <n v="68.84"/>
    <x v="1"/>
    <x v="6"/>
    <x v="3654"/>
    <d v="2016-04-03T17:00:00"/>
  </r>
  <r>
    <x v="3655"/>
    <x v="3651"/>
    <x v="3653"/>
    <n v="5000"/>
    <n v="5813"/>
    <x v="0"/>
    <s v="US"/>
    <s v="USD"/>
    <n v="1437202740"/>
    <n v="1434654998"/>
    <b v="0"/>
    <x v="1"/>
    <b v="1"/>
    <s v="theater/plays"/>
    <n v="117"/>
    <n v="73.58"/>
    <x v="1"/>
    <x v="6"/>
    <x v="3655"/>
    <d v="2015-07-18T06:59:00"/>
  </r>
  <r>
    <x v="3656"/>
    <x v="3652"/>
    <x v="3654"/>
    <n v="5000"/>
    <n v="5291"/>
    <x v="0"/>
    <s v="CH"/>
    <s v="CHF"/>
    <n v="1485989940"/>
    <n v="1483393836"/>
    <b v="0"/>
    <x v="67"/>
    <b v="1"/>
    <s v="theater/plays"/>
    <n v="106"/>
    <n v="115.02"/>
    <x v="1"/>
    <x v="6"/>
    <x v="3656"/>
    <d v="2017-02-01T22:59:00"/>
  </r>
  <r>
    <x v="3657"/>
    <x v="3653"/>
    <x v="3655"/>
    <n v="2000"/>
    <n v="2215"/>
    <x v="0"/>
    <s v="DK"/>
    <s v="DKK"/>
    <n v="1464817320"/>
    <n v="1462806419"/>
    <b v="0"/>
    <x v="9"/>
    <b v="1"/>
    <s v="theater/plays"/>
    <n v="111"/>
    <n v="110.75"/>
    <x v="1"/>
    <x v="6"/>
    <x v="3657"/>
    <d v="2016-06-01T21:42:00"/>
  </r>
  <r>
    <x v="3658"/>
    <x v="3654"/>
    <x v="3656"/>
    <n v="1500"/>
    <n v="1510"/>
    <x v="0"/>
    <s v="US"/>
    <s v="USD"/>
    <n v="1404273540"/>
    <n v="1400272580"/>
    <b v="0"/>
    <x v="9"/>
    <b v="1"/>
    <s v="theater/plays"/>
    <n v="101"/>
    <n v="75.5"/>
    <x v="1"/>
    <x v="6"/>
    <x v="3658"/>
    <d v="2014-07-02T03:59:00"/>
  </r>
  <r>
    <x v="3659"/>
    <x v="3655"/>
    <x v="3657"/>
    <n v="3000"/>
    <n v="3061"/>
    <x v="0"/>
    <s v="US"/>
    <s v="USD"/>
    <n v="1426775940"/>
    <n v="1424414350"/>
    <b v="0"/>
    <x v="62"/>
    <b v="1"/>
    <s v="theater/plays"/>
    <n v="103"/>
    <n v="235.46"/>
    <x v="1"/>
    <x v="6"/>
    <x v="3659"/>
    <d v="2015-03-19T14:39:00"/>
  </r>
  <r>
    <x v="3660"/>
    <x v="3656"/>
    <x v="3658"/>
    <n v="250"/>
    <n v="250"/>
    <x v="0"/>
    <s v="GB"/>
    <s v="GBP"/>
    <n v="1419368925"/>
    <n v="1417208925"/>
    <b v="0"/>
    <x v="19"/>
    <b v="1"/>
    <s v="theater/plays"/>
    <n v="100"/>
    <n v="11.36"/>
    <x v="1"/>
    <x v="6"/>
    <x v="3660"/>
    <d v="2014-12-23T21:08:45"/>
  </r>
  <r>
    <x v="3661"/>
    <x v="3657"/>
    <x v="3659"/>
    <n v="3000"/>
    <n v="3330"/>
    <x v="0"/>
    <s v="US"/>
    <s v="USD"/>
    <n v="1460260800"/>
    <n v="1458336672"/>
    <b v="0"/>
    <x v="17"/>
    <b v="1"/>
    <s v="theater/plays"/>
    <n v="111"/>
    <n v="92.5"/>
    <x v="1"/>
    <x v="6"/>
    <x v="3661"/>
    <d v="2016-04-10T04:00:00"/>
  </r>
  <r>
    <x v="3662"/>
    <x v="3658"/>
    <x v="3660"/>
    <n v="8000"/>
    <n v="8114"/>
    <x v="0"/>
    <s v="CA"/>
    <s v="CAD"/>
    <n v="1427775414"/>
    <n v="1425187014"/>
    <b v="0"/>
    <x v="244"/>
    <b v="1"/>
    <s v="theater/plays"/>
    <n v="102"/>
    <n v="202.85"/>
    <x v="1"/>
    <x v="6"/>
    <x v="3662"/>
    <d v="2015-03-31T04:16:54"/>
  </r>
  <r>
    <x v="3663"/>
    <x v="3659"/>
    <x v="3661"/>
    <n v="225"/>
    <n v="234"/>
    <x v="0"/>
    <s v="GB"/>
    <s v="GBP"/>
    <n v="1482321030"/>
    <n v="1477133430"/>
    <b v="0"/>
    <x v="82"/>
    <b v="1"/>
    <s v="theater/plays"/>
    <n v="104"/>
    <n v="26"/>
    <x v="1"/>
    <x v="6"/>
    <x v="3663"/>
    <d v="2016-12-21T11:50:30"/>
  </r>
  <r>
    <x v="3664"/>
    <x v="3660"/>
    <x v="3662"/>
    <n v="800"/>
    <n v="875"/>
    <x v="0"/>
    <s v="US"/>
    <s v="USD"/>
    <n v="1466056689"/>
    <n v="1464847089"/>
    <b v="0"/>
    <x v="10"/>
    <b v="1"/>
    <s v="theater/plays"/>
    <n v="110"/>
    <n v="46.05"/>
    <x v="1"/>
    <x v="6"/>
    <x v="3664"/>
    <d v="2016-06-16T05:58:09"/>
  </r>
  <r>
    <x v="3665"/>
    <x v="3661"/>
    <x v="3663"/>
    <n v="620"/>
    <n v="714"/>
    <x v="0"/>
    <s v="FR"/>
    <s v="EUR"/>
    <n v="1446062040"/>
    <n v="1445109822"/>
    <b v="0"/>
    <x v="25"/>
    <b v="1"/>
    <s v="theater/plays"/>
    <n v="116"/>
    <n v="51"/>
    <x v="1"/>
    <x v="6"/>
    <x v="3665"/>
    <d v="2015-10-28T19:54:00"/>
  </r>
  <r>
    <x v="3666"/>
    <x v="3662"/>
    <x v="3664"/>
    <n v="1200"/>
    <n v="1200"/>
    <x v="0"/>
    <s v="US"/>
    <s v="USD"/>
    <n v="1406185200"/>
    <n v="1404337382"/>
    <b v="0"/>
    <x v="44"/>
    <b v="1"/>
    <s v="theater/plays"/>
    <n v="100"/>
    <n v="31.58"/>
    <x v="1"/>
    <x v="6"/>
    <x v="3666"/>
    <d v="2014-07-24T07:00:00"/>
  </r>
  <r>
    <x v="3667"/>
    <x v="3663"/>
    <x v="3665"/>
    <n v="3000"/>
    <n v="3095.11"/>
    <x v="0"/>
    <s v="GB"/>
    <s v="GBP"/>
    <n v="1437261419"/>
    <n v="1434669419"/>
    <b v="0"/>
    <x v="6"/>
    <b v="1"/>
    <s v="theater/plays"/>
    <n v="104"/>
    <n v="53.36"/>
    <x v="1"/>
    <x v="6"/>
    <x v="3667"/>
    <d v="2015-07-18T23:16:59"/>
  </r>
  <r>
    <x v="3668"/>
    <x v="3664"/>
    <x v="3666"/>
    <n v="1000"/>
    <n v="1035"/>
    <x v="0"/>
    <s v="US"/>
    <s v="USD"/>
    <n v="1437676380"/>
    <n v="1435670452"/>
    <b v="0"/>
    <x v="33"/>
    <b v="1"/>
    <s v="theater/plays"/>
    <n v="104"/>
    <n v="36.96"/>
    <x v="1"/>
    <x v="6"/>
    <x v="3668"/>
    <d v="2015-07-23T18:33:00"/>
  </r>
  <r>
    <x v="3669"/>
    <x v="3665"/>
    <x v="3667"/>
    <n v="1000"/>
    <n v="1382"/>
    <x v="0"/>
    <s v="GB"/>
    <s v="GBP"/>
    <n v="1434039137"/>
    <n v="1431447137"/>
    <b v="0"/>
    <x v="57"/>
    <b v="1"/>
    <s v="theater/plays"/>
    <n v="139"/>
    <n v="81.290000000000006"/>
    <x v="1"/>
    <x v="6"/>
    <x v="3669"/>
    <d v="2015-06-11T16:12:17"/>
  </r>
  <r>
    <x v="3670"/>
    <x v="3666"/>
    <x v="3668"/>
    <n v="220"/>
    <n v="241"/>
    <x v="0"/>
    <s v="GB"/>
    <s v="GBP"/>
    <n v="1433113200"/>
    <n v="1431951611"/>
    <b v="0"/>
    <x v="8"/>
    <b v="1"/>
    <s v="theater/plays"/>
    <n v="110"/>
    <n v="20.079999999999998"/>
    <x v="1"/>
    <x v="6"/>
    <x v="3670"/>
    <d v="2015-05-31T23:00:00"/>
  </r>
  <r>
    <x v="3671"/>
    <x v="3667"/>
    <x v="3669"/>
    <n v="3500"/>
    <n v="3530"/>
    <x v="0"/>
    <s v="US"/>
    <s v="USD"/>
    <n v="1405915140"/>
    <n v="1404140667"/>
    <b v="0"/>
    <x v="244"/>
    <b v="1"/>
    <s v="theater/plays"/>
    <n v="101"/>
    <n v="88.25"/>
    <x v="1"/>
    <x v="6"/>
    <x v="3671"/>
    <d v="2014-07-21T03:59:00"/>
  </r>
  <r>
    <x v="3672"/>
    <x v="3668"/>
    <x v="3670"/>
    <n v="3000"/>
    <n v="3046"/>
    <x v="0"/>
    <s v="GB"/>
    <s v="GBP"/>
    <n v="1411771384"/>
    <n v="1409179384"/>
    <b v="0"/>
    <x v="7"/>
    <b v="1"/>
    <s v="theater/plays"/>
    <n v="102"/>
    <n v="53.44"/>
    <x v="1"/>
    <x v="6"/>
    <x v="3672"/>
    <d v="2014-09-26T22:43:04"/>
  </r>
  <r>
    <x v="3673"/>
    <x v="3669"/>
    <x v="3671"/>
    <n v="4000"/>
    <n v="4545"/>
    <x v="0"/>
    <s v="GB"/>
    <s v="GBP"/>
    <n v="1415191920"/>
    <n v="1412233497"/>
    <b v="0"/>
    <x v="229"/>
    <b v="1"/>
    <s v="theater/plays"/>
    <n v="114"/>
    <n v="39.869999999999997"/>
    <x v="1"/>
    <x v="6"/>
    <x v="3673"/>
    <d v="2014-11-05T12:52:00"/>
  </r>
  <r>
    <x v="3674"/>
    <x v="3670"/>
    <x v="3672"/>
    <n v="4500"/>
    <n v="4500"/>
    <x v="0"/>
    <s v="DE"/>
    <s v="EUR"/>
    <n v="1472936229"/>
    <n v="1467752229"/>
    <b v="0"/>
    <x v="162"/>
    <b v="1"/>
    <s v="theater/plays"/>
    <n v="100"/>
    <n v="145.16"/>
    <x v="1"/>
    <x v="6"/>
    <x v="3674"/>
    <d v="2016-09-03T20:57:09"/>
  </r>
  <r>
    <x v="3675"/>
    <x v="3671"/>
    <x v="3673"/>
    <n v="50"/>
    <n v="70"/>
    <x v="0"/>
    <s v="GB"/>
    <s v="GBP"/>
    <n v="1463353200"/>
    <n v="1462285182"/>
    <b v="0"/>
    <x v="83"/>
    <b v="1"/>
    <s v="theater/plays"/>
    <n v="140"/>
    <n v="23.33"/>
    <x v="1"/>
    <x v="6"/>
    <x v="3675"/>
    <d v="2016-05-15T23:00:00"/>
  </r>
  <r>
    <x v="3676"/>
    <x v="3672"/>
    <x v="3674"/>
    <n v="800"/>
    <n v="1030"/>
    <x v="0"/>
    <s v="US"/>
    <s v="USD"/>
    <n v="1410550484"/>
    <n v="1408995284"/>
    <b v="0"/>
    <x v="38"/>
    <b v="1"/>
    <s v="theater/plays"/>
    <n v="129"/>
    <n v="64.38"/>
    <x v="1"/>
    <x v="6"/>
    <x v="3676"/>
    <d v="2014-09-12T19:34:44"/>
  </r>
  <r>
    <x v="3677"/>
    <x v="3673"/>
    <x v="3675"/>
    <n v="12000"/>
    <n v="12348.5"/>
    <x v="0"/>
    <s v="US"/>
    <s v="USD"/>
    <n v="1404359940"/>
    <n v="1402580818"/>
    <b v="0"/>
    <x v="473"/>
    <b v="1"/>
    <s v="theater/plays"/>
    <n v="103"/>
    <n v="62.05"/>
    <x v="1"/>
    <x v="6"/>
    <x v="3677"/>
    <d v="2014-07-03T03:59:00"/>
  </r>
  <r>
    <x v="3678"/>
    <x v="3674"/>
    <x v="3676"/>
    <n v="2000"/>
    <n v="2050"/>
    <x v="0"/>
    <s v="GB"/>
    <s v="GBP"/>
    <n v="1433076298"/>
    <n v="1430052298"/>
    <b v="0"/>
    <x v="162"/>
    <b v="1"/>
    <s v="theater/plays"/>
    <n v="103"/>
    <n v="66.13"/>
    <x v="1"/>
    <x v="6"/>
    <x v="3678"/>
    <d v="2015-05-31T12:44:58"/>
  </r>
  <r>
    <x v="3679"/>
    <x v="3675"/>
    <x v="3677"/>
    <n v="2000"/>
    <n v="2202"/>
    <x v="0"/>
    <s v="US"/>
    <s v="USD"/>
    <n v="1404190740"/>
    <n v="1401214581"/>
    <b v="0"/>
    <x v="209"/>
    <b v="1"/>
    <s v="theater/plays"/>
    <n v="111"/>
    <n v="73.400000000000006"/>
    <x v="1"/>
    <x v="6"/>
    <x v="3679"/>
    <d v="2014-07-01T04:59:00"/>
  </r>
  <r>
    <x v="3680"/>
    <x v="3676"/>
    <x v="3678"/>
    <n v="3000"/>
    <n v="3383"/>
    <x v="0"/>
    <s v="US"/>
    <s v="USD"/>
    <n v="1475664834"/>
    <n v="1473850434"/>
    <b v="0"/>
    <x v="69"/>
    <b v="1"/>
    <s v="theater/plays"/>
    <n v="113"/>
    <n v="99.5"/>
    <x v="1"/>
    <x v="6"/>
    <x v="3680"/>
    <d v="2016-10-05T10:53:54"/>
  </r>
  <r>
    <x v="3681"/>
    <x v="3677"/>
    <x v="3679"/>
    <n v="1000"/>
    <n v="1119"/>
    <x v="0"/>
    <s v="US"/>
    <s v="USD"/>
    <n v="1452872290"/>
    <n v="1452008290"/>
    <b v="0"/>
    <x v="59"/>
    <b v="1"/>
    <s v="theater/plays"/>
    <n v="112"/>
    <n v="62.17"/>
    <x v="1"/>
    <x v="6"/>
    <x v="3681"/>
    <d v="2016-01-15T15:38:10"/>
  </r>
  <r>
    <x v="3682"/>
    <x v="3678"/>
    <x v="3680"/>
    <n v="3000"/>
    <n v="4176"/>
    <x v="0"/>
    <s v="US"/>
    <s v="USD"/>
    <n v="1402901940"/>
    <n v="1399998418"/>
    <b v="0"/>
    <x v="85"/>
    <b v="1"/>
    <s v="theater/plays"/>
    <n v="140"/>
    <n v="62.33"/>
    <x v="1"/>
    <x v="6"/>
    <x v="3682"/>
    <d v="2014-06-16T06:59:00"/>
  </r>
  <r>
    <x v="3683"/>
    <x v="3679"/>
    <x v="3681"/>
    <n v="3500"/>
    <n v="3880"/>
    <x v="0"/>
    <s v="US"/>
    <s v="USD"/>
    <n v="1476931696"/>
    <n v="1474339696"/>
    <b v="0"/>
    <x v="36"/>
    <b v="1"/>
    <s v="theater/plays"/>
    <n v="111"/>
    <n v="58.79"/>
    <x v="1"/>
    <x v="6"/>
    <x v="3683"/>
    <d v="2016-10-20T02:48:16"/>
  </r>
  <r>
    <x v="3684"/>
    <x v="3680"/>
    <x v="3682"/>
    <n v="750"/>
    <n v="1043"/>
    <x v="0"/>
    <s v="US"/>
    <s v="USD"/>
    <n v="1441167586"/>
    <n v="1438575586"/>
    <b v="0"/>
    <x v="23"/>
    <b v="1"/>
    <s v="theater/plays"/>
    <n v="140"/>
    <n v="45.35"/>
    <x v="1"/>
    <x v="6"/>
    <x v="3684"/>
    <d v="2015-09-02T04:19:46"/>
  </r>
  <r>
    <x v="3685"/>
    <x v="3681"/>
    <x v="3683"/>
    <n v="5000"/>
    <n v="5285"/>
    <x v="0"/>
    <s v="US"/>
    <s v="USD"/>
    <n v="1400533200"/>
    <n v="1398348859"/>
    <b v="0"/>
    <x v="149"/>
    <b v="1"/>
    <s v="theater/plays"/>
    <n v="106"/>
    <n v="41.94"/>
    <x v="1"/>
    <x v="6"/>
    <x v="3685"/>
    <d v="2014-05-19T21:00:00"/>
  </r>
  <r>
    <x v="3686"/>
    <x v="3682"/>
    <x v="3684"/>
    <n v="350"/>
    <n v="355"/>
    <x v="0"/>
    <s v="US"/>
    <s v="USD"/>
    <n v="1440820740"/>
    <n v="1439567660"/>
    <b v="0"/>
    <x v="79"/>
    <b v="1"/>
    <s v="theater/plays"/>
    <n v="102"/>
    <n v="59.17"/>
    <x v="1"/>
    <x v="6"/>
    <x v="3686"/>
    <d v="2015-08-29T03:59:00"/>
  </r>
  <r>
    <x v="3687"/>
    <x v="3683"/>
    <x v="3685"/>
    <n v="5000"/>
    <n v="5012.25"/>
    <x v="0"/>
    <s v="US"/>
    <s v="USD"/>
    <n v="1403846055"/>
    <n v="1401254055"/>
    <b v="0"/>
    <x v="20"/>
    <b v="1"/>
    <s v="theater/plays"/>
    <n v="101"/>
    <n v="200.49"/>
    <x v="1"/>
    <x v="6"/>
    <x v="3687"/>
    <d v="2014-06-27T05:14:15"/>
  </r>
  <r>
    <x v="3688"/>
    <x v="3684"/>
    <x v="3686"/>
    <n v="3000"/>
    <n v="3275"/>
    <x v="0"/>
    <s v="GB"/>
    <s v="GBP"/>
    <n v="1407524004"/>
    <n v="1404932004"/>
    <b v="0"/>
    <x v="70"/>
    <b v="1"/>
    <s v="theater/plays"/>
    <n v="110"/>
    <n v="83.97"/>
    <x v="1"/>
    <x v="6"/>
    <x v="3688"/>
    <d v="2014-08-08T18:53:24"/>
  </r>
  <r>
    <x v="3689"/>
    <x v="3685"/>
    <x v="3687"/>
    <n v="3000"/>
    <n v="3550"/>
    <x v="0"/>
    <s v="US"/>
    <s v="USD"/>
    <n v="1434925500"/>
    <n v="1432410639"/>
    <b v="0"/>
    <x v="95"/>
    <b v="1"/>
    <s v="theater/plays"/>
    <n v="119"/>
    <n v="57.26"/>
    <x v="1"/>
    <x v="6"/>
    <x v="3689"/>
    <d v="2015-06-21T22:25:00"/>
  </r>
  <r>
    <x v="3690"/>
    <x v="3686"/>
    <x v="3688"/>
    <n v="1500"/>
    <n v="1800"/>
    <x v="0"/>
    <s v="US"/>
    <s v="USD"/>
    <n v="1417101683"/>
    <n v="1414506083"/>
    <b v="0"/>
    <x v="162"/>
    <b v="1"/>
    <s v="theater/plays"/>
    <n v="120"/>
    <n v="58.06"/>
    <x v="1"/>
    <x v="6"/>
    <x v="3690"/>
    <d v="2014-11-27T15:21:23"/>
  </r>
  <r>
    <x v="3691"/>
    <x v="3687"/>
    <x v="3689"/>
    <n v="40000"/>
    <n v="51184"/>
    <x v="0"/>
    <s v="US"/>
    <s v="USD"/>
    <n v="1425272340"/>
    <n v="1421426929"/>
    <b v="0"/>
    <x v="220"/>
    <b v="1"/>
    <s v="theater/plays"/>
    <n v="128"/>
    <n v="186.8"/>
    <x v="1"/>
    <x v="6"/>
    <x v="3691"/>
    <d v="2015-03-02T04:59:00"/>
  </r>
  <r>
    <x v="3692"/>
    <x v="3688"/>
    <x v="3690"/>
    <n v="1000"/>
    <n v="1260"/>
    <x v="0"/>
    <s v="US"/>
    <s v="USD"/>
    <n v="1411084800"/>
    <n v="1410304179"/>
    <b v="0"/>
    <x v="57"/>
    <b v="1"/>
    <s v="theater/plays"/>
    <n v="126"/>
    <n v="74.12"/>
    <x v="1"/>
    <x v="6"/>
    <x v="3692"/>
    <d v="2014-09-19T00:00:00"/>
  </r>
  <r>
    <x v="3693"/>
    <x v="3689"/>
    <x v="3691"/>
    <n v="333"/>
    <n v="430"/>
    <x v="0"/>
    <s v="GB"/>
    <s v="GBP"/>
    <n v="1448922600"/>
    <n v="1446352529"/>
    <b v="0"/>
    <x v="25"/>
    <b v="1"/>
    <s v="theater/plays"/>
    <n v="130"/>
    <n v="30.71"/>
    <x v="1"/>
    <x v="6"/>
    <x v="3693"/>
    <d v="2015-11-30T22:30:00"/>
  </r>
  <r>
    <x v="3694"/>
    <x v="3690"/>
    <x v="3692"/>
    <n v="3500"/>
    <n v="3760"/>
    <x v="0"/>
    <s v="US"/>
    <s v="USD"/>
    <n v="1465178400"/>
    <n v="1461985967"/>
    <b v="0"/>
    <x v="65"/>
    <b v="1"/>
    <s v="theater/plays"/>
    <n v="108"/>
    <n v="62.67"/>
    <x v="1"/>
    <x v="6"/>
    <x v="3694"/>
    <d v="2016-06-06T02:00:00"/>
  </r>
  <r>
    <x v="3695"/>
    <x v="3691"/>
    <x v="3693"/>
    <n v="4000"/>
    <n v="4005"/>
    <x v="0"/>
    <s v="US"/>
    <s v="USD"/>
    <n v="1421009610"/>
    <n v="1419281610"/>
    <b v="0"/>
    <x v="51"/>
    <b v="1"/>
    <s v="theater/plays"/>
    <n v="101"/>
    <n v="121.36"/>
    <x v="1"/>
    <x v="6"/>
    <x v="3695"/>
    <d v="2015-01-11T20:53:30"/>
  </r>
  <r>
    <x v="3696"/>
    <x v="3692"/>
    <x v="3694"/>
    <n v="2000"/>
    <n v="3100"/>
    <x v="0"/>
    <s v="GB"/>
    <s v="GBP"/>
    <n v="1423838916"/>
    <n v="1418654916"/>
    <b v="0"/>
    <x v="76"/>
    <b v="1"/>
    <s v="theater/plays"/>
    <n v="155"/>
    <n v="39.74"/>
    <x v="1"/>
    <x v="6"/>
    <x v="3696"/>
    <d v="2015-02-13T14:48:36"/>
  </r>
  <r>
    <x v="3697"/>
    <x v="3693"/>
    <x v="3695"/>
    <n v="2000"/>
    <n v="2160"/>
    <x v="0"/>
    <s v="GB"/>
    <s v="GBP"/>
    <n v="1462878648"/>
    <n v="1461064248"/>
    <b v="0"/>
    <x v="209"/>
    <b v="1"/>
    <s v="theater/plays"/>
    <n v="108"/>
    <n v="72"/>
    <x v="1"/>
    <x v="6"/>
    <x v="3697"/>
    <d v="2016-05-10T11:10:48"/>
  </r>
  <r>
    <x v="3698"/>
    <x v="3694"/>
    <x v="3696"/>
    <n v="5000"/>
    <n v="5526"/>
    <x v="0"/>
    <s v="US"/>
    <s v="USD"/>
    <n v="1456946487"/>
    <n v="1454354487"/>
    <b v="0"/>
    <x v="327"/>
    <b v="1"/>
    <s v="theater/plays"/>
    <n v="111"/>
    <n v="40.630000000000003"/>
    <x v="1"/>
    <x v="6"/>
    <x v="3698"/>
    <d v="2016-03-02T19:21:27"/>
  </r>
  <r>
    <x v="3699"/>
    <x v="3695"/>
    <x v="3697"/>
    <n v="2500"/>
    <n v="2520"/>
    <x v="0"/>
    <s v="US"/>
    <s v="USD"/>
    <n v="1413383216"/>
    <n v="1410791216"/>
    <b v="0"/>
    <x v="244"/>
    <b v="1"/>
    <s v="theater/plays"/>
    <n v="101"/>
    <n v="63"/>
    <x v="1"/>
    <x v="6"/>
    <x v="3699"/>
    <d v="2014-10-15T14:26:56"/>
  </r>
  <r>
    <x v="3700"/>
    <x v="3696"/>
    <x v="3698"/>
    <n v="500"/>
    <n v="606"/>
    <x v="0"/>
    <s v="US"/>
    <s v="USD"/>
    <n v="1412092800"/>
    <n v="1409493800"/>
    <b v="0"/>
    <x v="59"/>
    <b v="1"/>
    <s v="theater/plays"/>
    <n v="122"/>
    <n v="33.67"/>
    <x v="1"/>
    <x v="6"/>
    <x v="3700"/>
    <d v="2014-09-30T16:00:00"/>
  </r>
  <r>
    <x v="3701"/>
    <x v="3697"/>
    <x v="3699"/>
    <n v="1500"/>
    <n v="1505"/>
    <x v="0"/>
    <s v="GB"/>
    <s v="GBP"/>
    <n v="1433422793"/>
    <n v="1430830793"/>
    <b v="0"/>
    <x v="70"/>
    <b v="1"/>
    <s v="theater/plays"/>
    <n v="101"/>
    <n v="38.590000000000003"/>
    <x v="1"/>
    <x v="6"/>
    <x v="3701"/>
    <d v="2015-06-04T12:59:53"/>
  </r>
  <r>
    <x v="3702"/>
    <x v="3698"/>
    <x v="3700"/>
    <n v="3000"/>
    <n v="3275"/>
    <x v="0"/>
    <s v="GB"/>
    <s v="GBP"/>
    <n v="1468191540"/>
    <n v="1464958484"/>
    <b v="0"/>
    <x v="64"/>
    <b v="1"/>
    <s v="theater/plays"/>
    <n v="110"/>
    <n v="155.94999999999999"/>
    <x v="1"/>
    <x v="6"/>
    <x v="3702"/>
    <d v="2016-07-10T22:59:00"/>
  </r>
  <r>
    <x v="3703"/>
    <x v="3699"/>
    <x v="3701"/>
    <n v="1050"/>
    <n v="1296"/>
    <x v="0"/>
    <s v="US"/>
    <s v="USD"/>
    <n v="1471071540"/>
    <n v="1467720388"/>
    <b v="0"/>
    <x v="209"/>
    <b v="1"/>
    <s v="theater/plays"/>
    <n v="124"/>
    <n v="43.2"/>
    <x v="1"/>
    <x v="6"/>
    <x v="3703"/>
    <d v="2016-08-13T06:59:00"/>
  </r>
  <r>
    <x v="3704"/>
    <x v="3700"/>
    <x v="3702"/>
    <n v="300"/>
    <n v="409.01"/>
    <x v="0"/>
    <s v="GB"/>
    <s v="GBP"/>
    <n v="1464712394"/>
    <n v="1459528394"/>
    <b v="0"/>
    <x v="74"/>
    <b v="1"/>
    <s v="theater/plays"/>
    <n v="137"/>
    <n v="15.15"/>
    <x v="1"/>
    <x v="6"/>
    <x v="3704"/>
    <d v="2016-05-31T16:33:14"/>
  </r>
  <r>
    <x v="3705"/>
    <x v="3701"/>
    <x v="3703"/>
    <n v="2827"/>
    <n v="2925"/>
    <x v="0"/>
    <s v="US"/>
    <s v="USD"/>
    <n v="1403546400"/>
    <n v="1401714114"/>
    <b v="0"/>
    <x v="2"/>
    <b v="1"/>
    <s v="theater/plays"/>
    <n v="104"/>
    <n v="83.57"/>
    <x v="1"/>
    <x v="6"/>
    <x v="3705"/>
    <d v="2014-06-23T18:00:00"/>
  </r>
  <r>
    <x v="3706"/>
    <x v="3702"/>
    <x v="3704"/>
    <n v="1500"/>
    <n v="1820"/>
    <x v="0"/>
    <s v="US"/>
    <s v="USD"/>
    <n v="1410558949"/>
    <n v="1409262949"/>
    <b v="0"/>
    <x v="62"/>
    <b v="1"/>
    <s v="theater/plays"/>
    <n v="122"/>
    <n v="140"/>
    <x v="1"/>
    <x v="6"/>
    <x v="3706"/>
    <d v="2014-09-12T21:55:49"/>
  </r>
  <r>
    <x v="3707"/>
    <x v="3703"/>
    <x v="3705"/>
    <n v="1000"/>
    <n v="1860"/>
    <x v="0"/>
    <s v="US"/>
    <s v="USD"/>
    <n v="1469165160"/>
    <n v="1467335378"/>
    <b v="0"/>
    <x v="23"/>
    <b v="1"/>
    <s v="theater/plays"/>
    <n v="186"/>
    <n v="80.87"/>
    <x v="1"/>
    <x v="6"/>
    <x v="3707"/>
    <d v="2016-07-22T05:26:00"/>
  </r>
  <r>
    <x v="3708"/>
    <x v="3704"/>
    <x v="3706"/>
    <n v="700"/>
    <n v="2100"/>
    <x v="0"/>
    <s v="US"/>
    <s v="USD"/>
    <n v="1404444286"/>
    <n v="1403234686"/>
    <b v="0"/>
    <x v="70"/>
    <b v="1"/>
    <s v="theater/plays"/>
    <n v="300"/>
    <n v="53.85"/>
    <x v="1"/>
    <x v="6"/>
    <x v="3708"/>
    <d v="2014-07-04T03:24:46"/>
  </r>
  <r>
    <x v="3709"/>
    <x v="3705"/>
    <x v="3707"/>
    <n v="1000"/>
    <n v="1082.5"/>
    <x v="0"/>
    <s v="GB"/>
    <s v="GBP"/>
    <n v="1403715546"/>
    <n v="1401123546"/>
    <b v="0"/>
    <x v="2"/>
    <b v="1"/>
    <s v="theater/plays"/>
    <n v="109"/>
    <n v="30.93"/>
    <x v="1"/>
    <x v="6"/>
    <x v="3709"/>
    <d v="2014-06-25T16:59:06"/>
  </r>
  <r>
    <x v="3710"/>
    <x v="3706"/>
    <x v="3708"/>
    <n v="1300"/>
    <n v="1835"/>
    <x v="0"/>
    <s v="US"/>
    <s v="USD"/>
    <n v="1428068988"/>
    <n v="1425908988"/>
    <b v="0"/>
    <x v="74"/>
    <b v="1"/>
    <s v="theater/plays"/>
    <n v="142"/>
    <n v="67.959999999999994"/>
    <x v="1"/>
    <x v="6"/>
    <x v="3710"/>
    <d v="2015-04-03T13:49:48"/>
  </r>
  <r>
    <x v="3711"/>
    <x v="3707"/>
    <x v="3709"/>
    <n v="500"/>
    <n v="570"/>
    <x v="0"/>
    <s v="US"/>
    <s v="USD"/>
    <n v="1402848000"/>
    <n v="1400606573"/>
    <b v="0"/>
    <x v="64"/>
    <b v="1"/>
    <s v="theater/plays"/>
    <n v="114"/>
    <n v="27.14"/>
    <x v="1"/>
    <x v="6"/>
    <x v="3711"/>
    <d v="2014-06-15T16:00:00"/>
  </r>
  <r>
    <x v="3712"/>
    <x v="3708"/>
    <x v="3710"/>
    <n v="7500"/>
    <n v="11530"/>
    <x v="0"/>
    <s v="US"/>
    <s v="USD"/>
    <n v="1433055540"/>
    <n v="1431230867"/>
    <b v="0"/>
    <x v="201"/>
    <b v="1"/>
    <s v="theater/plays"/>
    <n v="154"/>
    <n v="110.87"/>
    <x v="1"/>
    <x v="6"/>
    <x v="3712"/>
    <d v="2015-05-31T06:59:00"/>
  </r>
  <r>
    <x v="3713"/>
    <x v="3709"/>
    <x v="3711"/>
    <n v="2000"/>
    <n v="2030"/>
    <x v="0"/>
    <s v="US"/>
    <s v="USD"/>
    <n v="1465062166"/>
    <n v="1463334166"/>
    <b v="0"/>
    <x v="10"/>
    <b v="1"/>
    <s v="theater/plays"/>
    <n v="102"/>
    <n v="106.84"/>
    <x v="1"/>
    <x v="6"/>
    <x v="3713"/>
    <d v="2016-06-04T17:42:46"/>
  </r>
  <r>
    <x v="3714"/>
    <x v="3710"/>
    <x v="3712"/>
    <n v="10000"/>
    <n v="10235"/>
    <x v="0"/>
    <s v="US"/>
    <s v="USD"/>
    <n v="1432612740"/>
    <n v="1429881667"/>
    <b v="0"/>
    <x v="174"/>
    <b v="1"/>
    <s v="theater/plays"/>
    <n v="103"/>
    <n v="105.52"/>
    <x v="1"/>
    <x v="6"/>
    <x v="3714"/>
    <d v="2015-05-26T03:59:00"/>
  </r>
  <r>
    <x v="3715"/>
    <x v="3711"/>
    <x v="3713"/>
    <n v="3500"/>
    <n v="3590"/>
    <x v="0"/>
    <s v="GB"/>
    <s v="GBP"/>
    <n v="1427806320"/>
    <n v="1422834819"/>
    <b v="0"/>
    <x v="74"/>
    <b v="1"/>
    <s v="theater/plays"/>
    <n v="103"/>
    <n v="132.96"/>
    <x v="1"/>
    <x v="6"/>
    <x v="3715"/>
    <d v="2015-03-31T12:52:00"/>
  </r>
  <r>
    <x v="3716"/>
    <x v="3712"/>
    <x v="3714"/>
    <n v="800"/>
    <n v="1246"/>
    <x v="0"/>
    <s v="US"/>
    <s v="USD"/>
    <n v="1453411109"/>
    <n v="1450819109"/>
    <b v="0"/>
    <x v="54"/>
    <b v="1"/>
    <s v="theater/plays"/>
    <n v="156"/>
    <n v="51.92"/>
    <x v="1"/>
    <x v="6"/>
    <x v="3716"/>
    <d v="2016-01-21T21:18:29"/>
  </r>
  <r>
    <x v="3717"/>
    <x v="3713"/>
    <x v="3715"/>
    <n v="4000"/>
    <n v="4030"/>
    <x v="0"/>
    <s v="GB"/>
    <s v="GBP"/>
    <n v="1431204449"/>
    <n v="1428526049"/>
    <b v="0"/>
    <x v="62"/>
    <b v="1"/>
    <s v="theater/plays"/>
    <n v="101"/>
    <n v="310"/>
    <x v="1"/>
    <x v="6"/>
    <x v="3717"/>
    <d v="2015-05-09T20:47:29"/>
  </r>
  <r>
    <x v="3718"/>
    <x v="3714"/>
    <x v="3716"/>
    <n v="500"/>
    <n v="1197"/>
    <x v="0"/>
    <s v="GB"/>
    <s v="GBP"/>
    <n v="1425057075"/>
    <n v="1422465075"/>
    <b v="0"/>
    <x v="67"/>
    <b v="1"/>
    <s v="theater/plays"/>
    <n v="240"/>
    <n v="26.02"/>
    <x v="1"/>
    <x v="6"/>
    <x v="3718"/>
    <d v="2015-02-27T17:11:15"/>
  </r>
  <r>
    <x v="3719"/>
    <x v="3715"/>
    <x v="3717"/>
    <n v="200"/>
    <n v="420"/>
    <x v="0"/>
    <s v="GB"/>
    <s v="GBP"/>
    <n v="1434994266"/>
    <n v="1432402266"/>
    <b v="0"/>
    <x v="80"/>
    <b v="1"/>
    <s v="theater/plays"/>
    <n v="210"/>
    <n v="105"/>
    <x v="1"/>
    <x v="6"/>
    <x v="3719"/>
    <d v="2015-06-22T17:31:06"/>
  </r>
  <r>
    <x v="3720"/>
    <x v="3716"/>
    <x v="3718"/>
    <n v="3300"/>
    <n v="3449"/>
    <x v="0"/>
    <s v="US"/>
    <s v="USD"/>
    <n v="1435881006"/>
    <n v="1433980206"/>
    <b v="0"/>
    <x v="244"/>
    <b v="1"/>
    <s v="theater/plays"/>
    <n v="105"/>
    <n v="86.23"/>
    <x v="1"/>
    <x v="6"/>
    <x v="3720"/>
    <d v="2015-07-02T23:50:06"/>
  </r>
  <r>
    <x v="3721"/>
    <x v="3717"/>
    <x v="3719"/>
    <n v="5000"/>
    <n v="5040"/>
    <x v="0"/>
    <s v="US"/>
    <s v="USD"/>
    <n v="1415230084"/>
    <n v="1413412084"/>
    <b v="0"/>
    <x v="34"/>
    <b v="1"/>
    <s v="theater/plays"/>
    <n v="101"/>
    <n v="114.55"/>
    <x v="1"/>
    <x v="6"/>
    <x v="3721"/>
    <d v="2014-11-05T23:28:04"/>
  </r>
  <r>
    <x v="3722"/>
    <x v="3718"/>
    <x v="3720"/>
    <n v="1500"/>
    <n v="1668"/>
    <x v="0"/>
    <s v="CA"/>
    <s v="CAD"/>
    <n v="1455231540"/>
    <n v="1452614847"/>
    <b v="0"/>
    <x v="2"/>
    <b v="1"/>
    <s v="theater/plays"/>
    <n v="112"/>
    <n v="47.66"/>
    <x v="1"/>
    <x v="6"/>
    <x v="3722"/>
    <d v="2016-02-11T22:59:00"/>
  </r>
  <r>
    <x v="3723"/>
    <x v="3719"/>
    <x v="3721"/>
    <n v="4500"/>
    <n v="4592"/>
    <x v="0"/>
    <s v="GB"/>
    <s v="GBP"/>
    <n v="1417374262"/>
    <n v="1414778662"/>
    <b v="0"/>
    <x v="287"/>
    <b v="1"/>
    <s v="theater/plays"/>
    <n v="103"/>
    <n v="72.89"/>
    <x v="1"/>
    <x v="6"/>
    <x v="3723"/>
    <d v="2014-11-30T19:04:22"/>
  </r>
  <r>
    <x v="3724"/>
    <x v="3720"/>
    <x v="3722"/>
    <n v="4300"/>
    <n v="4409.55"/>
    <x v="0"/>
    <s v="GB"/>
    <s v="GBP"/>
    <n v="1462402800"/>
    <n v="1459856860"/>
    <b v="0"/>
    <x v="30"/>
    <b v="1"/>
    <s v="theater/plays"/>
    <n v="103"/>
    <n v="49.55"/>
    <x v="1"/>
    <x v="6"/>
    <x v="3724"/>
    <d v="2016-05-04T23:00:00"/>
  </r>
  <r>
    <x v="3725"/>
    <x v="3721"/>
    <x v="3723"/>
    <n v="300"/>
    <n v="381"/>
    <x v="0"/>
    <s v="GB"/>
    <s v="GBP"/>
    <n v="1455831000"/>
    <n v="1454366467"/>
    <b v="0"/>
    <x v="41"/>
    <b v="1"/>
    <s v="theater/plays"/>
    <n v="127"/>
    <n v="25.4"/>
    <x v="1"/>
    <x v="6"/>
    <x v="3725"/>
    <d v="2016-02-18T21:30:00"/>
  </r>
  <r>
    <x v="3726"/>
    <x v="3722"/>
    <x v="3724"/>
    <n v="850"/>
    <n v="2879"/>
    <x v="0"/>
    <s v="US"/>
    <s v="USD"/>
    <n v="1461963600"/>
    <n v="1459567371"/>
    <b v="0"/>
    <x v="67"/>
    <b v="1"/>
    <s v="theater/plays"/>
    <n v="339"/>
    <n v="62.59"/>
    <x v="1"/>
    <x v="6"/>
    <x v="3726"/>
    <d v="2016-04-29T21:00:00"/>
  </r>
  <r>
    <x v="3727"/>
    <x v="3723"/>
    <x v="3725"/>
    <n v="2000"/>
    <n v="2015"/>
    <x v="0"/>
    <s v="US"/>
    <s v="USD"/>
    <n v="1476939300"/>
    <n v="1474273294"/>
    <b v="0"/>
    <x v="51"/>
    <b v="1"/>
    <s v="theater/plays"/>
    <n v="101"/>
    <n v="61.06"/>
    <x v="1"/>
    <x v="6"/>
    <x v="3727"/>
    <d v="2016-10-20T04:55:00"/>
  </r>
  <r>
    <x v="3728"/>
    <x v="3724"/>
    <x v="3726"/>
    <n v="20000"/>
    <n v="1862"/>
    <x v="2"/>
    <s v="US"/>
    <s v="USD"/>
    <n v="1439957176"/>
    <n v="1437365176"/>
    <b v="0"/>
    <x v="162"/>
    <b v="0"/>
    <s v="theater/plays"/>
    <n v="10"/>
    <n v="60.06"/>
    <x v="1"/>
    <x v="6"/>
    <x v="3728"/>
    <d v="2015-08-19T04:06:16"/>
  </r>
  <r>
    <x v="3729"/>
    <x v="3725"/>
    <x v="3727"/>
    <n v="5000"/>
    <n v="362"/>
    <x v="2"/>
    <s v="US"/>
    <s v="USD"/>
    <n v="1427082912"/>
    <n v="1423198512"/>
    <b v="0"/>
    <x v="81"/>
    <b v="0"/>
    <s v="theater/plays"/>
    <n v="8"/>
    <n v="72.400000000000006"/>
    <x v="1"/>
    <x v="6"/>
    <x v="3729"/>
    <d v="2015-03-23T03:55:12"/>
  </r>
  <r>
    <x v="3730"/>
    <x v="3726"/>
    <x v="3728"/>
    <n v="1000"/>
    <n v="100"/>
    <x v="2"/>
    <s v="US"/>
    <s v="USD"/>
    <n v="1439828159"/>
    <n v="1437236159"/>
    <b v="0"/>
    <x v="29"/>
    <b v="0"/>
    <s v="theater/plays"/>
    <n v="10"/>
    <n v="100"/>
    <x v="1"/>
    <x v="6"/>
    <x v="3730"/>
    <d v="2015-08-17T16:15:59"/>
  </r>
  <r>
    <x v="3731"/>
    <x v="3727"/>
    <x v="3729"/>
    <n v="5500"/>
    <n v="620"/>
    <x v="2"/>
    <s v="US"/>
    <s v="USD"/>
    <n v="1420860180"/>
    <n v="1418234646"/>
    <b v="0"/>
    <x v="8"/>
    <b v="0"/>
    <s v="theater/plays"/>
    <n v="12"/>
    <n v="51.67"/>
    <x v="1"/>
    <x v="6"/>
    <x v="3731"/>
    <d v="2015-01-10T03:23:00"/>
  </r>
  <r>
    <x v="3732"/>
    <x v="3728"/>
    <x v="3730"/>
    <n v="850"/>
    <n v="131"/>
    <x v="2"/>
    <s v="NL"/>
    <s v="EUR"/>
    <n v="1422100800"/>
    <n v="1416932133"/>
    <b v="0"/>
    <x v="80"/>
    <b v="0"/>
    <s v="theater/plays"/>
    <n v="16"/>
    <n v="32.75"/>
    <x v="1"/>
    <x v="6"/>
    <x v="3732"/>
    <d v="2015-01-24T12:00:00"/>
  </r>
  <r>
    <x v="3733"/>
    <x v="3729"/>
    <x v="3731"/>
    <n v="1500"/>
    <n v="0"/>
    <x v="2"/>
    <s v="US"/>
    <s v="USD"/>
    <n v="1429396200"/>
    <n v="1428539708"/>
    <b v="0"/>
    <x v="78"/>
    <b v="0"/>
    <s v="theater/plays"/>
    <n v="0"/>
    <e v="#DIV/0!"/>
    <x v="1"/>
    <x v="6"/>
    <x v="3733"/>
    <d v="2015-04-18T22:30:00"/>
  </r>
  <r>
    <x v="3734"/>
    <x v="3730"/>
    <x v="3732"/>
    <n v="1500"/>
    <n v="427"/>
    <x v="2"/>
    <s v="US"/>
    <s v="USD"/>
    <n v="1432589896"/>
    <n v="1427405896"/>
    <b v="0"/>
    <x v="63"/>
    <b v="0"/>
    <s v="theater/plays"/>
    <n v="29"/>
    <n v="61"/>
    <x v="1"/>
    <x v="6"/>
    <x v="3734"/>
    <d v="2015-05-25T21:38:16"/>
  </r>
  <r>
    <x v="3735"/>
    <x v="3731"/>
    <x v="3733"/>
    <n v="150"/>
    <n v="20"/>
    <x v="2"/>
    <s v="GB"/>
    <s v="GBP"/>
    <n v="1432831089"/>
    <n v="1430239089"/>
    <b v="0"/>
    <x v="84"/>
    <b v="0"/>
    <s v="theater/plays"/>
    <n v="14"/>
    <n v="10"/>
    <x v="1"/>
    <x v="6"/>
    <x v="3735"/>
    <d v="2015-05-28T16:38:09"/>
  </r>
  <r>
    <x v="3736"/>
    <x v="3732"/>
    <x v="3734"/>
    <n v="1500"/>
    <n v="10"/>
    <x v="2"/>
    <s v="GB"/>
    <s v="GBP"/>
    <n v="1427133600"/>
    <n v="1423847093"/>
    <b v="0"/>
    <x v="29"/>
    <b v="0"/>
    <s v="theater/plays"/>
    <n v="1"/>
    <n v="10"/>
    <x v="1"/>
    <x v="6"/>
    <x v="3736"/>
    <d v="2015-03-23T18:00:00"/>
  </r>
  <r>
    <x v="3737"/>
    <x v="3476"/>
    <x v="3735"/>
    <n v="700"/>
    <n v="150"/>
    <x v="2"/>
    <s v="US"/>
    <s v="USD"/>
    <n v="1447311540"/>
    <n v="1445358903"/>
    <b v="0"/>
    <x v="80"/>
    <b v="0"/>
    <s v="theater/plays"/>
    <n v="22"/>
    <n v="37.5"/>
    <x v="1"/>
    <x v="6"/>
    <x v="3737"/>
    <d v="2015-11-12T06:59:00"/>
  </r>
  <r>
    <x v="3738"/>
    <x v="3733"/>
    <x v="3736"/>
    <n v="1500"/>
    <n v="270"/>
    <x v="2"/>
    <s v="GB"/>
    <s v="GBP"/>
    <n v="1405461600"/>
    <n v="1403562705"/>
    <b v="0"/>
    <x v="79"/>
    <b v="0"/>
    <s v="theater/plays"/>
    <n v="18"/>
    <n v="45"/>
    <x v="1"/>
    <x v="6"/>
    <x v="3738"/>
    <d v="2014-07-15T22:00:00"/>
  </r>
  <r>
    <x v="3739"/>
    <x v="3734"/>
    <x v="3737"/>
    <n v="4000"/>
    <n v="805"/>
    <x v="2"/>
    <s v="GB"/>
    <s v="GBP"/>
    <n v="1468752468"/>
    <n v="1467024468"/>
    <b v="0"/>
    <x v="22"/>
    <b v="0"/>
    <s v="theater/plays"/>
    <n v="21"/>
    <n v="100.63"/>
    <x v="1"/>
    <x v="6"/>
    <x v="3739"/>
    <d v="2016-07-17T10:47:48"/>
  </r>
  <r>
    <x v="3740"/>
    <x v="3735"/>
    <x v="3738"/>
    <n v="2000"/>
    <n v="358"/>
    <x v="2"/>
    <s v="US"/>
    <s v="USD"/>
    <n v="1407808438"/>
    <n v="1405217355"/>
    <b v="0"/>
    <x v="25"/>
    <b v="0"/>
    <s v="theater/plays"/>
    <n v="18"/>
    <n v="25.57"/>
    <x v="1"/>
    <x v="6"/>
    <x v="3740"/>
    <d v="2014-08-12T01:53:58"/>
  </r>
  <r>
    <x v="3741"/>
    <x v="3736"/>
    <x v="3739"/>
    <n v="20000"/>
    <n v="0"/>
    <x v="2"/>
    <s v="US"/>
    <s v="USD"/>
    <n v="1450389950"/>
    <n v="1447797950"/>
    <b v="0"/>
    <x v="78"/>
    <b v="0"/>
    <s v="theater/plays"/>
    <n v="0"/>
    <e v="#DIV/0!"/>
    <x v="1"/>
    <x v="6"/>
    <x v="3741"/>
    <d v="2015-12-17T22:05:50"/>
  </r>
  <r>
    <x v="3742"/>
    <x v="3737"/>
    <x v="3740"/>
    <n v="5000"/>
    <n v="100"/>
    <x v="2"/>
    <s v="US"/>
    <s v="USD"/>
    <n v="1409980144"/>
    <n v="1407388144"/>
    <b v="0"/>
    <x v="80"/>
    <b v="0"/>
    <s v="theater/plays"/>
    <n v="2"/>
    <n v="25"/>
    <x v="1"/>
    <x v="6"/>
    <x v="3742"/>
    <d v="2014-09-06T05:09:04"/>
  </r>
  <r>
    <x v="3743"/>
    <x v="3738"/>
    <x v="3741"/>
    <n v="2200"/>
    <n v="0"/>
    <x v="2"/>
    <s v="US"/>
    <s v="USD"/>
    <n v="1404406964"/>
    <n v="1401814964"/>
    <b v="0"/>
    <x v="78"/>
    <b v="0"/>
    <s v="theater/plays"/>
    <n v="0"/>
    <e v="#DIV/0!"/>
    <x v="1"/>
    <x v="6"/>
    <x v="3743"/>
    <d v="2014-07-03T17:02:44"/>
  </r>
  <r>
    <x v="3744"/>
    <x v="3739"/>
    <x v="3742"/>
    <n v="1200"/>
    <n v="0"/>
    <x v="2"/>
    <s v="US"/>
    <s v="USD"/>
    <n v="1404532740"/>
    <n v="1401823952"/>
    <b v="0"/>
    <x v="78"/>
    <b v="0"/>
    <s v="theater/plays"/>
    <n v="0"/>
    <e v="#DIV/0!"/>
    <x v="1"/>
    <x v="6"/>
    <x v="3744"/>
    <d v="2014-07-05T03:59:00"/>
  </r>
  <r>
    <x v="3745"/>
    <x v="3740"/>
    <x v="3743"/>
    <n v="100"/>
    <n v="10"/>
    <x v="2"/>
    <s v="US"/>
    <s v="USD"/>
    <n v="1407689102"/>
    <n v="1405097102"/>
    <b v="0"/>
    <x v="29"/>
    <b v="0"/>
    <s v="theater/plays"/>
    <n v="10"/>
    <n v="10"/>
    <x v="1"/>
    <x v="6"/>
    <x v="3745"/>
    <d v="2014-08-10T16:45:02"/>
  </r>
  <r>
    <x v="3746"/>
    <x v="3741"/>
    <x v="3744"/>
    <n v="8500"/>
    <n v="202"/>
    <x v="2"/>
    <s v="US"/>
    <s v="USD"/>
    <n v="1475918439"/>
    <n v="1473326439"/>
    <b v="0"/>
    <x v="29"/>
    <b v="0"/>
    <s v="theater/plays"/>
    <n v="3"/>
    <n v="202"/>
    <x v="1"/>
    <x v="6"/>
    <x v="3746"/>
    <d v="2016-10-08T09:20:39"/>
  </r>
  <r>
    <x v="3747"/>
    <x v="3742"/>
    <x v="3745"/>
    <n v="2500"/>
    <n v="25"/>
    <x v="2"/>
    <s v="GB"/>
    <s v="GBP"/>
    <n v="1436137140"/>
    <n v="1433833896"/>
    <b v="0"/>
    <x v="29"/>
    <b v="0"/>
    <s v="theater/plays"/>
    <n v="1"/>
    <n v="25"/>
    <x v="1"/>
    <x v="6"/>
    <x v="3747"/>
    <d v="2015-07-05T22:59:00"/>
  </r>
  <r>
    <x v="3748"/>
    <x v="3743"/>
    <x v="3746"/>
    <n v="5000"/>
    <n v="5176"/>
    <x v="0"/>
    <s v="US"/>
    <s v="USD"/>
    <n v="1455602340"/>
    <n v="1453827436"/>
    <b v="0"/>
    <x v="47"/>
    <b v="1"/>
    <s v="theater/musical"/>
    <n v="104"/>
    <n v="99.54"/>
    <x v="1"/>
    <x v="40"/>
    <x v="3748"/>
    <d v="2016-02-16T05:59:00"/>
  </r>
  <r>
    <x v="3749"/>
    <x v="3744"/>
    <x v="3747"/>
    <n v="500"/>
    <n v="525"/>
    <x v="0"/>
    <s v="US"/>
    <s v="USD"/>
    <n v="1461902340"/>
    <n v="1459220588"/>
    <b v="0"/>
    <x v="63"/>
    <b v="1"/>
    <s v="theater/musical"/>
    <n v="105"/>
    <n v="75"/>
    <x v="1"/>
    <x v="40"/>
    <x v="3749"/>
    <d v="2016-04-29T03:59:00"/>
  </r>
  <r>
    <x v="3750"/>
    <x v="3745"/>
    <x v="3748"/>
    <n v="6000"/>
    <n v="6027"/>
    <x v="0"/>
    <s v="US"/>
    <s v="USD"/>
    <n v="1423555140"/>
    <n v="1421105608"/>
    <b v="0"/>
    <x v="33"/>
    <b v="1"/>
    <s v="theater/musical"/>
    <n v="101"/>
    <n v="215.25"/>
    <x v="1"/>
    <x v="40"/>
    <x v="3750"/>
    <d v="2015-02-10T07:59:00"/>
  </r>
  <r>
    <x v="3751"/>
    <x v="3746"/>
    <x v="3749"/>
    <n v="1000"/>
    <n v="1326"/>
    <x v="0"/>
    <s v="US"/>
    <s v="USD"/>
    <n v="1459641073"/>
    <n v="1454460673"/>
    <b v="0"/>
    <x v="202"/>
    <b v="1"/>
    <s v="theater/musical"/>
    <n v="133"/>
    <n v="120.55"/>
    <x v="1"/>
    <x v="40"/>
    <x v="3751"/>
    <d v="2016-04-02T23:51:13"/>
  </r>
  <r>
    <x v="3752"/>
    <x v="3747"/>
    <x v="3750"/>
    <n v="500"/>
    <n v="565"/>
    <x v="0"/>
    <s v="GB"/>
    <s v="GBP"/>
    <n v="1476651600"/>
    <n v="1473189335"/>
    <b v="0"/>
    <x v="41"/>
    <b v="1"/>
    <s v="theater/musical"/>
    <n v="113"/>
    <n v="37.67"/>
    <x v="1"/>
    <x v="40"/>
    <x v="3752"/>
    <d v="2016-10-16T21:00:00"/>
  </r>
  <r>
    <x v="3753"/>
    <x v="3748"/>
    <x v="3751"/>
    <n v="5000"/>
    <n v="5167"/>
    <x v="0"/>
    <s v="US"/>
    <s v="USD"/>
    <n v="1433289600"/>
    <n v="1430768800"/>
    <b v="0"/>
    <x v="209"/>
    <b v="1"/>
    <s v="theater/musical"/>
    <n v="104"/>
    <n v="172.23"/>
    <x v="1"/>
    <x v="40"/>
    <x v="3753"/>
    <d v="2015-06-03T00:00:00"/>
  </r>
  <r>
    <x v="3754"/>
    <x v="3749"/>
    <x v="3752"/>
    <n v="2500"/>
    <n v="3000"/>
    <x v="0"/>
    <s v="US"/>
    <s v="USD"/>
    <n v="1406350740"/>
    <n v="1403125737"/>
    <b v="0"/>
    <x v="74"/>
    <b v="1"/>
    <s v="theater/musical"/>
    <n v="120"/>
    <n v="111.11"/>
    <x v="1"/>
    <x v="40"/>
    <x v="3754"/>
    <d v="2014-07-26T04:59:00"/>
  </r>
  <r>
    <x v="3755"/>
    <x v="3750"/>
    <x v="3753"/>
    <n v="550"/>
    <n v="713"/>
    <x v="0"/>
    <s v="GB"/>
    <s v="GBP"/>
    <n v="1460753307"/>
    <n v="1458161307"/>
    <b v="0"/>
    <x v="33"/>
    <b v="1"/>
    <s v="theater/musical"/>
    <n v="130"/>
    <n v="25.46"/>
    <x v="1"/>
    <x v="40"/>
    <x v="3755"/>
    <d v="2016-04-15T20:48:27"/>
  </r>
  <r>
    <x v="3756"/>
    <x v="3751"/>
    <x v="3754"/>
    <n v="4500"/>
    <n v="4550"/>
    <x v="0"/>
    <s v="US"/>
    <s v="USD"/>
    <n v="1402515198"/>
    <n v="1399923198"/>
    <b v="0"/>
    <x v="57"/>
    <b v="1"/>
    <s v="theater/musical"/>
    <n v="102"/>
    <n v="267.64999999999998"/>
    <x v="1"/>
    <x v="40"/>
    <x v="3756"/>
    <d v="2014-06-11T19:33:18"/>
  </r>
  <r>
    <x v="3757"/>
    <x v="3752"/>
    <x v="3755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x v="40"/>
    <x v="3757"/>
    <d v="2014-12-01T20:25:15"/>
  </r>
  <r>
    <x v="3758"/>
    <x v="3753"/>
    <x v="3756"/>
    <n v="1500"/>
    <n v="1535"/>
    <x v="0"/>
    <s v="US"/>
    <s v="USD"/>
    <n v="1400475600"/>
    <n v="1397819938"/>
    <b v="0"/>
    <x v="55"/>
    <b v="1"/>
    <s v="theater/musical"/>
    <n v="103"/>
    <n v="59.04"/>
    <x v="1"/>
    <x v="40"/>
    <x v="3758"/>
    <d v="2014-05-19T05:00:00"/>
  </r>
  <r>
    <x v="3759"/>
    <x v="3754"/>
    <x v="3757"/>
    <n v="4000"/>
    <n v="4409.7700000000004"/>
    <x v="0"/>
    <s v="US"/>
    <s v="USD"/>
    <n v="1440556553"/>
    <n v="1435372553"/>
    <b v="0"/>
    <x v="106"/>
    <b v="1"/>
    <s v="theater/musical"/>
    <n v="111"/>
    <n v="50.11"/>
    <x v="1"/>
    <x v="40"/>
    <x v="3759"/>
    <d v="2015-08-26T02:35:53"/>
  </r>
  <r>
    <x v="3760"/>
    <x v="3755"/>
    <x v="3758"/>
    <n v="5000"/>
    <n v="5050.7700000000004"/>
    <x v="0"/>
    <s v="US"/>
    <s v="USD"/>
    <n v="1399293386"/>
    <n v="1397133386"/>
    <b v="0"/>
    <x v="110"/>
    <b v="1"/>
    <s v="theater/musical"/>
    <n v="102"/>
    <n v="55.5"/>
    <x v="1"/>
    <x v="40"/>
    <x v="3760"/>
    <d v="2014-05-05T12:36:26"/>
  </r>
  <r>
    <x v="3761"/>
    <x v="3756"/>
    <x v="3759"/>
    <n v="500"/>
    <n v="500"/>
    <x v="0"/>
    <s v="GB"/>
    <s v="GBP"/>
    <n v="1439247600"/>
    <n v="1434625937"/>
    <b v="0"/>
    <x v="83"/>
    <b v="1"/>
    <s v="theater/musical"/>
    <n v="100"/>
    <n v="166.67"/>
    <x v="1"/>
    <x v="40"/>
    <x v="3761"/>
    <d v="2015-08-10T23:00:00"/>
  </r>
  <r>
    <x v="3762"/>
    <x v="3757"/>
    <x v="3760"/>
    <n v="1250"/>
    <n v="1328"/>
    <x v="0"/>
    <s v="GB"/>
    <s v="GBP"/>
    <n v="1438543889"/>
    <n v="1436383889"/>
    <b v="0"/>
    <x v="33"/>
    <b v="1"/>
    <s v="theater/musical"/>
    <n v="107"/>
    <n v="47.43"/>
    <x v="1"/>
    <x v="40"/>
    <x v="3762"/>
    <d v="2015-08-02T19:31:29"/>
  </r>
  <r>
    <x v="3763"/>
    <x v="3758"/>
    <x v="3761"/>
    <n v="5000"/>
    <n v="5000"/>
    <x v="0"/>
    <s v="US"/>
    <s v="USD"/>
    <n v="1427907626"/>
    <n v="1425319226"/>
    <b v="0"/>
    <x v="99"/>
    <b v="1"/>
    <s v="theater/musical"/>
    <n v="100"/>
    <n v="64.94"/>
    <x v="1"/>
    <x v="40"/>
    <x v="3763"/>
    <d v="2015-04-01T17:00:26"/>
  </r>
  <r>
    <x v="3764"/>
    <x v="3759"/>
    <x v="3762"/>
    <n v="1500"/>
    <n v="1500"/>
    <x v="0"/>
    <s v="US"/>
    <s v="USD"/>
    <n v="1464482160"/>
    <n v="1462824832"/>
    <b v="0"/>
    <x v="74"/>
    <b v="1"/>
    <s v="theater/musical"/>
    <n v="100"/>
    <n v="55.56"/>
    <x v="1"/>
    <x v="40"/>
    <x v="3764"/>
    <d v="2016-05-29T00:36:00"/>
  </r>
  <r>
    <x v="3765"/>
    <x v="3760"/>
    <x v="3763"/>
    <n v="7000"/>
    <n v="7942"/>
    <x v="0"/>
    <s v="US"/>
    <s v="USD"/>
    <n v="1406745482"/>
    <n v="1404153482"/>
    <b v="0"/>
    <x v="329"/>
    <b v="1"/>
    <s v="theater/musical"/>
    <n v="114"/>
    <n v="74.22"/>
    <x v="1"/>
    <x v="40"/>
    <x v="3765"/>
    <d v="2014-07-30T18:38:02"/>
  </r>
  <r>
    <x v="3766"/>
    <x v="3761"/>
    <x v="3764"/>
    <n v="10000"/>
    <n v="10265.01"/>
    <x v="0"/>
    <s v="US"/>
    <s v="USD"/>
    <n v="1404360045"/>
    <n v="1401336045"/>
    <b v="0"/>
    <x v="93"/>
    <b v="1"/>
    <s v="theater/musical"/>
    <n v="103"/>
    <n v="106.93"/>
    <x v="1"/>
    <x v="40"/>
    <x v="3766"/>
    <d v="2014-07-03T04:00:45"/>
  </r>
  <r>
    <x v="3767"/>
    <x v="3762"/>
    <x v="3765"/>
    <n v="2000"/>
    <n v="2335"/>
    <x v="0"/>
    <s v="US"/>
    <s v="USD"/>
    <n v="1425185940"/>
    <n v="1423960097"/>
    <b v="0"/>
    <x v="66"/>
    <b v="1"/>
    <s v="theater/musical"/>
    <n v="117"/>
    <n v="41.7"/>
    <x v="1"/>
    <x v="40"/>
    <x v="3767"/>
    <d v="2015-03-01T04:59:00"/>
  </r>
  <r>
    <x v="3768"/>
    <x v="3763"/>
    <x v="3766"/>
    <n v="4000"/>
    <n v="4306.1099999999997"/>
    <x v="0"/>
    <s v="US"/>
    <s v="USD"/>
    <n v="1402594090"/>
    <n v="1400002090"/>
    <b v="0"/>
    <x v="6"/>
    <b v="1"/>
    <s v="theater/musical"/>
    <n v="108"/>
    <n v="74.239999999999995"/>
    <x v="1"/>
    <x v="40"/>
    <x v="3768"/>
    <d v="2014-06-12T17:28:10"/>
  </r>
  <r>
    <x v="3769"/>
    <x v="3764"/>
    <x v="3767"/>
    <n v="1100"/>
    <n v="1100"/>
    <x v="0"/>
    <s v="US"/>
    <s v="USD"/>
    <n v="1460730079"/>
    <n v="1458138079"/>
    <b v="0"/>
    <x v="41"/>
    <b v="1"/>
    <s v="theater/musical"/>
    <n v="100"/>
    <n v="73.33"/>
    <x v="1"/>
    <x v="40"/>
    <x v="3769"/>
    <d v="2016-04-15T14:21:19"/>
  </r>
  <r>
    <x v="3770"/>
    <x v="3765"/>
    <x v="3768"/>
    <n v="2000"/>
    <n v="2000"/>
    <x v="0"/>
    <s v="GB"/>
    <s v="GBP"/>
    <n v="1434234010"/>
    <n v="1431642010"/>
    <b v="0"/>
    <x v="9"/>
    <b v="1"/>
    <s v="theater/musical"/>
    <n v="100"/>
    <n v="100"/>
    <x v="1"/>
    <x v="40"/>
    <x v="3770"/>
    <d v="2015-06-13T22:20:10"/>
  </r>
  <r>
    <x v="3771"/>
    <x v="3766"/>
    <x v="3769"/>
    <n v="1000"/>
    <n v="1460"/>
    <x v="0"/>
    <s v="US"/>
    <s v="USD"/>
    <n v="1463529600"/>
    <n v="1462307652"/>
    <b v="0"/>
    <x v="44"/>
    <b v="1"/>
    <s v="theater/musical"/>
    <n v="146"/>
    <n v="38.42"/>
    <x v="1"/>
    <x v="40"/>
    <x v="3771"/>
    <d v="2016-05-18T00:00:00"/>
  </r>
  <r>
    <x v="3772"/>
    <x v="3767"/>
    <x v="3770"/>
    <n v="5000"/>
    <n v="5510"/>
    <x v="0"/>
    <s v="US"/>
    <s v="USD"/>
    <n v="1480399200"/>
    <n v="1478616506"/>
    <b v="0"/>
    <x v="51"/>
    <b v="1"/>
    <s v="theater/musical"/>
    <n v="111"/>
    <n v="166.97"/>
    <x v="1"/>
    <x v="40"/>
    <x v="3772"/>
    <d v="2016-11-29T06:00:00"/>
  </r>
  <r>
    <x v="3773"/>
    <x v="3768"/>
    <x v="3771"/>
    <n v="5000"/>
    <n v="5410"/>
    <x v="0"/>
    <s v="US"/>
    <s v="USD"/>
    <n v="1479175680"/>
    <n v="1476317247"/>
    <b v="0"/>
    <x v="7"/>
    <b v="1"/>
    <s v="theater/musical"/>
    <n v="109"/>
    <n v="94.91"/>
    <x v="1"/>
    <x v="40"/>
    <x v="3773"/>
    <d v="2016-11-15T02:08:00"/>
  </r>
  <r>
    <x v="3774"/>
    <x v="3769"/>
    <x v="3772"/>
    <n v="2500"/>
    <n v="2500"/>
    <x v="0"/>
    <s v="CA"/>
    <s v="CAD"/>
    <n v="1428606055"/>
    <n v="1427223655"/>
    <b v="0"/>
    <x v="20"/>
    <b v="1"/>
    <s v="theater/musical"/>
    <n v="100"/>
    <n v="100"/>
    <x v="1"/>
    <x v="40"/>
    <x v="3774"/>
    <d v="2015-04-09T19:00:55"/>
  </r>
  <r>
    <x v="3775"/>
    <x v="3770"/>
    <x v="3773"/>
    <n v="2000"/>
    <n v="2005"/>
    <x v="0"/>
    <s v="US"/>
    <s v="USD"/>
    <n v="1428552000"/>
    <n v="1426199843"/>
    <b v="0"/>
    <x v="25"/>
    <b v="1"/>
    <s v="theater/musical"/>
    <n v="101"/>
    <n v="143.21"/>
    <x v="1"/>
    <x v="40"/>
    <x v="3775"/>
    <d v="2015-04-09T04:00:00"/>
  </r>
  <r>
    <x v="3776"/>
    <x v="3771"/>
    <x v="3774"/>
    <n v="8000"/>
    <n v="8537"/>
    <x v="0"/>
    <s v="US"/>
    <s v="USD"/>
    <n v="1406854800"/>
    <n v="1403599778"/>
    <b v="0"/>
    <x v="225"/>
    <b v="1"/>
    <s v="theater/musical"/>
    <n v="107"/>
    <n v="90.82"/>
    <x v="1"/>
    <x v="40"/>
    <x v="3776"/>
    <d v="2014-08-01T01:00:00"/>
  </r>
  <r>
    <x v="3777"/>
    <x v="3772"/>
    <x v="3775"/>
    <n v="2000"/>
    <n v="2864"/>
    <x v="0"/>
    <s v="US"/>
    <s v="USD"/>
    <n v="1411790400"/>
    <n v="1409884821"/>
    <b v="0"/>
    <x v="211"/>
    <b v="1"/>
    <s v="theater/musical"/>
    <n v="144"/>
    <n v="48.54"/>
    <x v="1"/>
    <x v="40"/>
    <x v="3777"/>
    <d v="2014-09-27T04:00:00"/>
  </r>
  <r>
    <x v="3778"/>
    <x v="3773"/>
    <x v="3776"/>
    <n v="2400"/>
    <n v="2521"/>
    <x v="0"/>
    <s v="US"/>
    <s v="USD"/>
    <n v="1423942780"/>
    <n v="1418758780"/>
    <b v="0"/>
    <x v="17"/>
    <b v="1"/>
    <s v="theater/musical"/>
    <n v="106"/>
    <n v="70.03"/>
    <x v="1"/>
    <x v="40"/>
    <x v="3778"/>
    <d v="2015-02-14T19:39:40"/>
  </r>
  <r>
    <x v="3779"/>
    <x v="3774"/>
    <x v="3777"/>
    <n v="15000"/>
    <n v="15597"/>
    <x v="0"/>
    <s v="US"/>
    <s v="USD"/>
    <n v="1459010340"/>
    <n v="1456421940"/>
    <b v="0"/>
    <x v="248"/>
    <b v="1"/>
    <s v="theater/musical"/>
    <n v="104"/>
    <n v="135.63"/>
    <x v="1"/>
    <x v="40"/>
    <x v="3779"/>
    <d v="2016-03-26T16:39:00"/>
  </r>
  <r>
    <x v="3780"/>
    <x v="3775"/>
    <x v="3778"/>
    <n v="2500"/>
    <n v="3000"/>
    <x v="0"/>
    <s v="US"/>
    <s v="USD"/>
    <n v="1436817960"/>
    <n v="1433999785"/>
    <b v="0"/>
    <x v="209"/>
    <b v="1"/>
    <s v="theater/musical"/>
    <n v="120"/>
    <n v="100"/>
    <x v="1"/>
    <x v="40"/>
    <x v="3780"/>
    <d v="2015-07-13T20:06:00"/>
  </r>
  <r>
    <x v="3781"/>
    <x v="3776"/>
    <x v="3779"/>
    <n v="4500"/>
    <n v="4935"/>
    <x v="0"/>
    <s v="US"/>
    <s v="USD"/>
    <n v="1410210685"/>
    <n v="1408050685"/>
    <b v="0"/>
    <x v="47"/>
    <b v="1"/>
    <s v="theater/musical"/>
    <n v="110"/>
    <n v="94.9"/>
    <x v="1"/>
    <x v="40"/>
    <x v="3781"/>
    <d v="2014-09-08T21:11:25"/>
  </r>
  <r>
    <x v="3782"/>
    <x v="3777"/>
    <x v="3780"/>
    <n v="2000"/>
    <n v="2035"/>
    <x v="0"/>
    <s v="GB"/>
    <s v="GBP"/>
    <n v="1469401200"/>
    <n v="1466887297"/>
    <b v="0"/>
    <x v="74"/>
    <b v="1"/>
    <s v="theater/musical"/>
    <n v="102"/>
    <n v="75.37"/>
    <x v="1"/>
    <x v="40"/>
    <x v="3782"/>
    <d v="2016-07-24T23:00:00"/>
  </r>
  <r>
    <x v="3783"/>
    <x v="3778"/>
    <x v="3781"/>
    <n v="1200"/>
    <n v="1547"/>
    <x v="0"/>
    <s v="US"/>
    <s v="USD"/>
    <n v="1458057600"/>
    <n v="1455938520"/>
    <b v="0"/>
    <x v="54"/>
    <b v="1"/>
    <s v="theater/musical"/>
    <n v="129"/>
    <n v="64.459999999999994"/>
    <x v="1"/>
    <x v="40"/>
    <x v="3783"/>
    <d v="2016-03-15T16:00:00"/>
  </r>
  <r>
    <x v="3784"/>
    <x v="3779"/>
    <x v="3782"/>
    <n v="1000"/>
    <n v="1150"/>
    <x v="0"/>
    <s v="CA"/>
    <s v="CAD"/>
    <n v="1468193532"/>
    <n v="1465601532"/>
    <b v="0"/>
    <x v="73"/>
    <b v="1"/>
    <s v="theater/musical"/>
    <n v="115"/>
    <n v="115"/>
    <x v="1"/>
    <x v="40"/>
    <x v="3784"/>
    <d v="2016-07-10T23:32:12"/>
  </r>
  <r>
    <x v="3785"/>
    <x v="3780"/>
    <x v="3783"/>
    <n v="2000"/>
    <n v="3015"/>
    <x v="0"/>
    <s v="GB"/>
    <s v="GBP"/>
    <n v="1470132180"/>
    <n v="1467040769"/>
    <b v="0"/>
    <x v="209"/>
    <b v="1"/>
    <s v="theater/musical"/>
    <n v="151"/>
    <n v="100.5"/>
    <x v="1"/>
    <x v="40"/>
    <x v="3785"/>
    <d v="2016-08-02T10:03:00"/>
  </r>
  <r>
    <x v="3786"/>
    <x v="3781"/>
    <x v="3784"/>
    <n v="6000"/>
    <n v="6658"/>
    <x v="0"/>
    <s v="US"/>
    <s v="USD"/>
    <n v="1464310475"/>
    <n v="1461718475"/>
    <b v="0"/>
    <x v="26"/>
    <b v="1"/>
    <s v="theater/musical"/>
    <n v="111"/>
    <n v="93.77"/>
    <x v="1"/>
    <x v="40"/>
    <x v="3786"/>
    <d v="2016-05-27T00:54:35"/>
  </r>
  <r>
    <x v="3787"/>
    <x v="3782"/>
    <x v="3785"/>
    <n v="350"/>
    <n v="351"/>
    <x v="0"/>
    <s v="US"/>
    <s v="USD"/>
    <n v="1436587140"/>
    <n v="1434113406"/>
    <b v="0"/>
    <x v="73"/>
    <b v="1"/>
    <s v="theater/musical"/>
    <n v="101"/>
    <n v="35.1"/>
    <x v="1"/>
    <x v="40"/>
    <x v="3787"/>
    <d v="2015-07-11T03:59:00"/>
  </r>
  <r>
    <x v="3788"/>
    <x v="3783"/>
    <x v="3786"/>
    <n v="75000"/>
    <n v="500"/>
    <x v="2"/>
    <s v="US"/>
    <s v="USD"/>
    <n v="1450887480"/>
    <n v="1448469719"/>
    <b v="0"/>
    <x v="29"/>
    <b v="0"/>
    <s v="theater/musical"/>
    <n v="1"/>
    <n v="500"/>
    <x v="1"/>
    <x v="40"/>
    <x v="3788"/>
    <d v="2015-12-23T16:18:00"/>
  </r>
  <r>
    <x v="3789"/>
    <x v="3784"/>
    <x v="3787"/>
    <n v="3550"/>
    <n v="116"/>
    <x v="2"/>
    <s v="GB"/>
    <s v="GBP"/>
    <n v="1434395418"/>
    <n v="1431630618"/>
    <b v="0"/>
    <x v="80"/>
    <b v="0"/>
    <s v="theater/musical"/>
    <n v="4"/>
    <n v="29"/>
    <x v="1"/>
    <x v="40"/>
    <x v="3789"/>
    <d v="2015-06-15T19:10:18"/>
  </r>
  <r>
    <x v="3790"/>
    <x v="3785"/>
    <x v="3788"/>
    <n v="15000"/>
    <n v="0"/>
    <x v="2"/>
    <s v="US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x v="3791"/>
    <x v="3786"/>
    <x v="3789"/>
    <n v="1500"/>
    <n v="0"/>
    <x v="2"/>
    <s v="US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x v="3792"/>
    <x v="3787"/>
    <x v="3790"/>
    <n v="12500"/>
    <n v="35"/>
    <x v="2"/>
    <s v="US"/>
    <s v="USD"/>
    <n v="1436957022"/>
    <n v="1434365022"/>
    <b v="0"/>
    <x v="84"/>
    <b v="0"/>
    <s v="theater/musical"/>
    <n v="1"/>
    <n v="17.5"/>
    <x v="1"/>
    <x v="40"/>
    <x v="3792"/>
    <d v="2015-07-15T10:43:42"/>
  </r>
  <r>
    <x v="3793"/>
    <x v="3788"/>
    <x v="3791"/>
    <n v="7000"/>
    <n v="4176"/>
    <x v="2"/>
    <s v="US"/>
    <s v="USD"/>
    <n v="1418769129"/>
    <n v="1416954729"/>
    <b v="0"/>
    <x v="54"/>
    <b v="0"/>
    <s v="theater/musical"/>
    <n v="60"/>
    <n v="174"/>
    <x v="1"/>
    <x v="40"/>
    <x v="3793"/>
    <d v="2014-12-16T22:32:09"/>
  </r>
  <r>
    <x v="3794"/>
    <x v="3789"/>
    <x v="3792"/>
    <n v="5000"/>
    <n v="50"/>
    <x v="2"/>
    <s v="GB"/>
    <s v="GBP"/>
    <n v="1433685354"/>
    <n v="1431093354"/>
    <b v="0"/>
    <x v="29"/>
    <b v="0"/>
    <s v="theater/musical"/>
    <n v="1"/>
    <n v="50"/>
    <x v="1"/>
    <x v="40"/>
    <x v="3794"/>
    <d v="2015-06-07T13:55:54"/>
  </r>
  <r>
    <x v="3795"/>
    <x v="3790"/>
    <x v="3793"/>
    <n v="600"/>
    <n v="10"/>
    <x v="2"/>
    <s v="GB"/>
    <s v="GBP"/>
    <n v="1440801000"/>
    <n v="1437042490"/>
    <b v="0"/>
    <x v="84"/>
    <b v="0"/>
    <s v="theater/musical"/>
    <n v="2"/>
    <n v="5"/>
    <x v="1"/>
    <x v="40"/>
    <x v="3795"/>
    <d v="2015-08-28T22:30:00"/>
  </r>
  <r>
    <x v="3796"/>
    <x v="3791"/>
    <x v="3794"/>
    <n v="22500"/>
    <n v="1"/>
    <x v="2"/>
    <s v="US"/>
    <s v="USD"/>
    <n v="1484354556"/>
    <n v="1479170556"/>
    <b v="0"/>
    <x v="29"/>
    <b v="0"/>
    <s v="theater/musical"/>
    <n v="1"/>
    <n v="1"/>
    <x v="1"/>
    <x v="40"/>
    <x v="3796"/>
    <d v="2017-01-14T00:42:36"/>
  </r>
  <r>
    <x v="3797"/>
    <x v="3792"/>
    <x v="3795"/>
    <n v="6000"/>
    <n v="5380"/>
    <x v="2"/>
    <s v="US"/>
    <s v="USD"/>
    <n v="1429564165"/>
    <n v="1426972165"/>
    <b v="0"/>
    <x v="77"/>
    <b v="0"/>
    <s v="theater/musical"/>
    <n v="90"/>
    <n v="145.41"/>
    <x v="1"/>
    <x v="40"/>
    <x v="3797"/>
    <d v="2015-04-20T21:09:25"/>
  </r>
  <r>
    <x v="3798"/>
    <x v="3793"/>
    <x v="3796"/>
    <n v="70000"/>
    <n v="1025"/>
    <x v="2"/>
    <s v="US"/>
    <s v="USD"/>
    <n v="1407691248"/>
    <n v="1405099248"/>
    <b v="0"/>
    <x v="81"/>
    <b v="0"/>
    <s v="theater/musical"/>
    <n v="2"/>
    <n v="205"/>
    <x v="1"/>
    <x v="40"/>
    <x v="3798"/>
    <d v="2014-08-10T17:20:48"/>
  </r>
  <r>
    <x v="3799"/>
    <x v="3794"/>
    <x v="3797"/>
    <n v="10000"/>
    <n v="402"/>
    <x v="2"/>
    <s v="US"/>
    <s v="USD"/>
    <n v="1457734843"/>
    <n v="1455142843"/>
    <b v="0"/>
    <x v="80"/>
    <b v="0"/>
    <s v="theater/musical"/>
    <n v="5"/>
    <n v="100.5"/>
    <x v="1"/>
    <x v="40"/>
    <x v="3799"/>
    <d v="2016-03-11T22:20:43"/>
  </r>
  <r>
    <x v="3800"/>
    <x v="3795"/>
    <x v="3798"/>
    <n v="22000"/>
    <n v="881"/>
    <x v="2"/>
    <s v="US"/>
    <s v="USD"/>
    <n v="1420952340"/>
    <n v="1418146883"/>
    <b v="0"/>
    <x v="38"/>
    <b v="0"/>
    <s v="theater/musical"/>
    <n v="5"/>
    <n v="55.06"/>
    <x v="1"/>
    <x v="40"/>
    <x v="3800"/>
    <d v="2015-01-11T04:59:00"/>
  </r>
  <r>
    <x v="3801"/>
    <x v="3796"/>
    <x v="3799"/>
    <n v="5000"/>
    <n v="426"/>
    <x v="2"/>
    <s v="US"/>
    <s v="USD"/>
    <n v="1420215216"/>
    <n v="1417536816"/>
    <b v="0"/>
    <x v="82"/>
    <b v="0"/>
    <s v="theater/musical"/>
    <n v="9"/>
    <n v="47.33"/>
    <x v="1"/>
    <x v="40"/>
    <x v="3801"/>
    <d v="2015-01-02T16:13:36"/>
  </r>
  <r>
    <x v="3802"/>
    <x v="3797"/>
    <x v="3800"/>
    <n v="3000"/>
    <n v="0"/>
    <x v="2"/>
    <s v="US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x v="3803"/>
    <x v="3798"/>
    <x v="3801"/>
    <n v="12000"/>
    <n v="2358"/>
    <x v="2"/>
    <s v="US"/>
    <s v="USD"/>
    <n v="1457133568"/>
    <n v="1454541568"/>
    <b v="0"/>
    <x v="244"/>
    <b v="0"/>
    <s v="theater/musical"/>
    <n v="20"/>
    <n v="58.95"/>
    <x v="1"/>
    <x v="40"/>
    <x v="3803"/>
    <d v="2016-03-04T23:19:28"/>
  </r>
  <r>
    <x v="3804"/>
    <x v="3799"/>
    <x v="3802"/>
    <n v="8000"/>
    <n v="0"/>
    <x v="2"/>
    <s v="US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x v="3805"/>
    <x v="3800"/>
    <x v="3803"/>
    <n v="150000"/>
    <n v="3"/>
    <x v="2"/>
    <s v="US"/>
    <s v="USD"/>
    <n v="1411852640"/>
    <n v="1406668640"/>
    <b v="0"/>
    <x v="84"/>
    <b v="0"/>
    <s v="theater/musical"/>
    <n v="1"/>
    <n v="1.5"/>
    <x v="1"/>
    <x v="40"/>
    <x v="3805"/>
    <d v="2014-09-27T21:17:20"/>
  </r>
  <r>
    <x v="3806"/>
    <x v="3801"/>
    <x v="3804"/>
    <n v="7500"/>
    <n v="5"/>
    <x v="2"/>
    <s v="AU"/>
    <s v="AUD"/>
    <n v="1404022381"/>
    <n v="1402294381"/>
    <b v="0"/>
    <x v="29"/>
    <b v="0"/>
    <s v="theater/musical"/>
    <n v="1"/>
    <n v="5"/>
    <x v="1"/>
    <x v="40"/>
    <x v="3806"/>
    <d v="2014-06-29T06:13:01"/>
  </r>
  <r>
    <x v="3807"/>
    <x v="3802"/>
    <x v="3805"/>
    <n v="1500"/>
    <n v="455"/>
    <x v="2"/>
    <s v="US"/>
    <s v="USD"/>
    <n v="1428097739"/>
    <n v="1427492939"/>
    <b v="0"/>
    <x v="82"/>
    <b v="0"/>
    <s v="theater/musical"/>
    <n v="31"/>
    <n v="50.56"/>
    <x v="1"/>
    <x v="40"/>
    <x v="3807"/>
    <d v="2015-04-03T21:48:59"/>
  </r>
  <r>
    <x v="3808"/>
    <x v="3803"/>
    <x v="3806"/>
    <n v="1000"/>
    <n v="1000"/>
    <x v="0"/>
    <s v="GB"/>
    <s v="GBP"/>
    <n v="1429955619"/>
    <n v="1424775219"/>
    <b v="0"/>
    <x v="54"/>
    <b v="1"/>
    <s v="theater/plays"/>
    <n v="100"/>
    <n v="41.67"/>
    <x v="1"/>
    <x v="6"/>
    <x v="3808"/>
    <d v="2015-04-25T09:53:39"/>
  </r>
  <r>
    <x v="3809"/>
    <x v="3804"/>
    <x v="3807"/>
    <n v="2000"/>
    <n v="2025"/>
    <x v="0"/>
    <s v="GB"/>
    <s v="GBP"/>
    <n v="1406761200"/>
    <n v="1402403907"/>
    <b v="0"/>
    <x v="44"/>
    <b v="1"/>
    <s v="theater/plays"/>
    <n v="102"/>
    <n v="53.29"/>
    <x v="1"/>
    <x v="6"/>
    <x v="3809"/>
    <d v="2014-07-30T23:00:00"/>
  </r>
  <r>
    <x v="3810"/>
    <x v="3805"/>
    <x v="3808"/>
    <n v="1500"/>
    <n v="1826"/>
    <x v="0"/>
    <s v="US"/>
    <s v="USD"/>
    <n v="1426965758"/>
    <n v="1424377358"/>
    <b v="0"/>
    <x v="55"/>
    <b v="1"/>
    <s v="theater/plays"/>
    <n v="122"/>
    <n v="70.23"/>
    <x v="1"/>
    <x v="6"/>
    <x v="3810"/>
    <d v="2015-03-21T19:22:38"/>
  </r>
  <r>
    <x v="3811"/>
    <x v="3806"/>
    <x v="3809"/>
    <n v="250"/>
    <n v="825"/>
    <x v="0"/>
    <s v="GB"/>
    <s v="GBP"/>
    <n v="1464692400"/>
    <n v="1461769373"/>
    <b v="0"/>
    <x v="10"/>
    <b v="1"/>
    <s v="theater/plays"/>
    <n v="330"/>
    <n v="43.42"/>
    <x v="1"/>
    <x v="6"/>
    <x v="3811"/>
    <d v="2016-05-31T11:00:00"/>
  </r>
  <r>
    <x v="3812"/>
    <x v="3807"/>
    <x v="3810"/>
    <n v="2000"/>
    <n v="2191"/>
    <x v="0"/>
    <s v="CA"/>
    <s v="CAD"/>
    <n v="1433131140"/>
    <n v="1429120908"/>
    <b v="0"/>
    <x v="202"/>
    <b v="1"/>
    <s v="theater/plays"/>
    <n v="110"/>
    <n v="199.18"/>
    <x v="1"/>
    <x v="6"/>
    <x v="3812"/>
    <d v="2015-06-01T03:59:00"/>
  </r>
  <r>
    <x v="3813"/>
    <x v="3808"/>
    <x v="3811"/>
    <n v="2100"/>
    <n v="2119.9899999999998"/>
    <x v="0"/>
    <s v="US"/>
    <s v="USD"/>
    <n v="1465940580"/>
    <n v="1462603021"/>
    <b v="0"/>
    <x v="74"/>
    <b v="1"/>
    <s v="theater/plays"/>
    <n v="101"/>
    <n v="78.52"/>
    <x v="1"/>
    <x v="6"/>
    <x v="3813"/>
    <d v="2016-06-14T21:43:00"/>
  </r>
  <r>
    <x v="3814"/>
    <x v="3809"/>
    <x v="3812"/>
    <n v="1500"/>
    <n v="2102"/>
    <x v="0"/>
    <s v="US"/>
    <s v="USD"/>
    <n v="1427860740"/>
    <n v="1424727712"/>
    <b v="0"/>
    <x v="69"/>
    <b v="1"/>
    <s v="theater/plays"/>
    <n v="141"/>
    <n v="61.82"/>
    <x v="1"/>
    <x v="6"/>
    <x v="3814"/>
    <d v="2015-04-01T03:59:00"/>
  </r>
  <r>
    <x v="3815"/>
    <x v="3810"/>
    <x v="3813"/>
    <n v="1000"/>
    <n v="1000.01"/>
    <x v="0"/>
    <s v="GB"/>
    <s v="GBP"/>
    <n v="1440111600"/>
    <n v="1437545657"/>
    <b v="0"/>
    <x v="9"/>
    <b v="1"/>
    <s v="theater/plays"/>
    <n v="101"/>
    <n v="50"/>
    <x v="1"/>
    <x v="6"/>
    <x v="3815"/>
    <d v="2015-08-20T23:00:00"/>
  </r>
  <r>
    <x v="3816"/>
    <x v="3811"/>
    <x v="3814"/>
    <n v="1500"/>
    <n v="1788.57"/>
    <x v="0"/>
    <s v="US"/>
    <s v="USD"/>
    <n v="1405614823"/>
    <n v="1403022823"/>
    <b v="0"/>
    <x v="77"/>
    <b v="1"/>
    <s v="theater/plays"/>
    <n v="120"/>
    <n v="48.34"/>
    <x v="1"/>
    <x v="6"/>
    <x v="3816"/>
    <d v="2014-07-17T16:33:43"/>
  </r>
  <r>
    <x v="3817"/>
    <x v="3812"/>
    <x v="3815"/>
    <n v="2000"/>
    <n v="2145"/>
    <x v="0"/>
    <s v="US"/>
    <s v="USD"/>
    <n v="1445659140"/>
    <n v="1444236216"/>
    <b v="0"/>
    <x v="9"/>
    <b v="1"/>
    <s v="theater/plays"/>
    <n v="108"/>
    <n v="107.25"/>
    <x v="1"/>
    <x v="6"/>
    <x v="3817"/>
    <d v="2015-10-24T03:59:00"/>
  </r>
  <r>
    <x v="3818"/>
    <x v="3813"/>
    <x v="3816"/>
    <n v="250"/>
    <n v="570"/>
    <x v="0"/>
    <s v="US"/>
    <s v="USD"/>
    <n v="1426187582"/>
    <n v="1423599182"/>
    <b v="0"/>
    <x v="73"/>
    <b v="1"/>
    <s v="theater/plays"/>
    <n v="228"/>
    <n v="57"/>
    <x v="1"/>
    <x v="6"/>
    <x v="3818"/>
    <d v="2015-03-12T19:13:02"/>
  </r>
  <r>
    <x v="3819"/>
    <x v="3814"/>
    <x v="3705"/>
    <n v="1000"/>
    <n v="1064"/>
    <x v="0"/>
    <s v="US"/>
    <s v="USD"/>
    <n v="1437166920"/>
    <n v="1435554104"/>
    <b v="0"/>
    <x v="55"/>
    <b v="1"/>
    <s v="theater/plays"/>
    <n v="107"/>
    <n v="40.92"/>
    <x v="1"/>
    <x v="6"/>
    <x v="3819"/>
    <d v="2015-07-17T21:02:00"/>
  </r>
  <r>
    <x v="3820"/>
    <x v="3815"/>
    <x v="3817"/>
    <n v="300"/>
    <n v="430"/>
    <x v="0"/>
    <s v="GB"/>
    <s v="GBP"/>
    <n v="1436110717"/>
    <n v="1433518717"/>
    <b v="0"/>
    <x v="9"/>
    <b v="1"/>
    <s v="theater/plays"/>
    <n v="144"/>
    <n v="21.5"/>
    <x v="1"/>
    <x v="6"/>
    <x v="3820"/>
    <d v="2015-07-05T15:38:37"/>
  </r>
  <r>
    <x v="3821"/>
    <x v="3816"/>
    <x v="3818"/>
    <n v="3500"/>
    <n v="3659"/>
    <x v="0"/>
    <s v="US"/>
    <s v="USD"/>
    <n v="1451881207"/>
    <n v="1449116407"/>
    <b v="0"/>
    <x v="67"/>
    <b v="1"/>
    <s v="theater/plays"/>
    <n v="105"/>
    <n v="79.540000000000006"/>
    <x v="1"/>
    <x v="6"/>
    <x v="3821"/>
    <d v="2016-01-04T04:20:07"/>
  </r>
  <r>
    <x v="3822"/>
    <x v="3817"/>
    <x v="3819"/>
    <n v="5000"/>
    <n v="5501"/>
    <x v="0"/>
    <s v="DE"/>
    <s v="EUR"/>
    <n v="1453244340"/>
    <n v="1448136417"/>
    <b v="0"/>
    <x v="88"/>
    <b v="1"/>
    <s v="theater/plays"/>
    <n v="111"/>
    <n v="72.38"/>
    <x v="1"/>
    <x v="6"/>
    <x v="3822"/>
    <d v="2016-01-19T22:59:00"/>
  </r>
  <r>
    <x v="3823"/>
    <x v="3818"/>
    <x v="3820"/>
    <n v="2500"/>
    <n v="2650"/>
    <x v="0"/>
    <s v="US"/>
    <s v="USD"/>
    <n v="1437364740"/>
    <n v="1434405044"/>
    <b v="0"/>
    <x v="14"/>
    <b v="1"/>
    <s v="theater/plays"/>
    <n v="106"/>
    <n v="64.63"/>
    <x v="1"/>
    <x v="6"/>
    <x v="3823"/>
    <d v="2015-07-20T03:59:00"/>
  </r>
  <r>
    <x v="3824"/>
    <x v="3819"/>
    <x v="3821"/>
    <n v="250"/>
    <n v="270"/>
    <x v="0"/>
    <s v="GB"/>
    <s v="GBP"/>
    <n v="1470058860"/>
    <n v="1469026903"/>
    <b v="0"/>
    <x v="63"/>
    <b v="1"/>
    <s v="theater/plays"/>
    <n v="108"/>
    <n v="38.57"/>
    <x v="1"/>
    <x v="6"/>
    <x v="3824"/>
    <d v="2016-08-01T13:41:00"/>
  </r>
  <r>
    <x v="3825"/>
    <x v="3820"/>
    <x v="3822"/>
    <n v="5000"/>
    <n v="5271"/>
    <x v="0"/>
    <s v="US"/>
    <s v="USD"/>
    <n v="1434505214"/>
    <n v="1432690814"/>
    <b v="0"/>
    <x v="72"/>
    <b v="1"/>
    <s v="theater/plays"/>
    <n v="106"/>
    <n v="107.57"/>
    <x v="1"/>
    <x v="6"/>
    <x v="3825"/>
    <d v="2015-06-17T01:40:14"/>
  </r>
  <r>
    <x v="3826"/>
    <x v="3821"/>
    <x v="3823"/>
    <n v="600"/>
    <n v="715"/>
    <x v="0"/>
    <s v="GB"/>
    <s v="GBP"/>
    <n v="1430993394"/>
    <n v="1428401394"/>
    <b v="0"/>
    <x v="55"/>
    <b v="1"/>
    <s v="theater/plays"/>
    <n v="120"/>
    <n v="27.5"/>
    <x v="1"/>
    <x v="6"/>
    <x v="3826"/>
    <d v="2015-05-07T10:09:54"/>
  </r>
  <r>
    <x v="3827"/>
    <x v="3822"/>
    <x v="3824"/>
    <n v="3000"/>
    <n v="4580"/>
    <x v="0"/>
    <s v="GB"/>
    <s v="GBP"/>
    <n v="1427414400"/>
    <n v="1422656201"/>
    <b v="0"/>
    <x v="71"/>
    <b v="1"/>
    <s v="theater/plays"/>
    <n v="153"/>
    <n v="70.459999999999994"/>
    <x v="1"/>
    <x v="6"/>
    <x v="3827"/>
    <d v="2015-03-27T00:00:00"/>
  </r>
  <r>
    <x v="3828"/>
    <x v="3823"/>
    <x v="3825"/>
    <n v="5000"/>
    <n v="5000"/>
    <x v="0"/>
    <s v="US"/>
    <s v="USD"/>
    <n v="1420033187"/>
    <n v="1414845587"/>
    <b v="0"/>
    <x v="33"/>
    <b v="1"/>
    <s v="theater/plays"/>
    <n v="100"/>
    <n v="178.57"/>
    <x v="1"/>
    <x v="6"/>
    <x v="3828"/>
    <d v="2014-12-31T13:39:47"/>
  </r>
  <r>
    <x v="3829"/>
    <x v="3824"/>
    <x v="3826"/>
    <n v="500"/>
    <n v="501"/>
    <x v="0"/>
    <s v="US"/>
    <s v="USD"/>
    <n v="1472676371"/>
    <n v="1470948371"/>
    <b v="0"/>
    <x v="22"/>
    <b v="1"/>
    <s v="theater/plays"/>
    <n v="101"/>
    <n v="62.63"/>
    <x v="1"/>
    <x v="6"/>
    <x v="3829"/>
    <d v="2016-08-31T20:46:11"/>
  </r>
  <r>
    <x v="3830"/>
    <x v="3825"/>
    <x v="3827"/>
    <n v="100"/>
    <n v="225"/>
    <x v="0"/>
    <s v="US"/>
    <s v="USD"/>
    <n v="1464371211"/>
    <n v="1463161611"/>
    <b v="0"/>
    <x v="83"/>
    <b v="1"/>
    <s v="theater/plays"/>
    <n v="225"/>
    <n v="75"/>
    <x v="1"/>
    <x v="6"/>
    <x v="3830"/>
    <d v="2016-05-27T17:46:51"/>
  </r>
  <r>
    <x v="3831"/>
    <x v="3826"/>
    <x v="3828"/>
    <n v="500"/>
    <n v="530.11"/>
    <x v="0"/>
    <s v="US"/>
    <s v="USD"/>
    <n v="1415222545"/>
    <n v="1413404545"/>
    <b v="0"/>
    <x v="82"/>
    <b v="1"/>
    <s v="theater/plays"/>
    <n v="107"/>
    <n v="58.9"/>
    <x v="1"/>
    <x v="6"/>
    <x v="3831"/>
    <d v="2014-11-05T21:22:25"/>
  </r>
  <r>
    <x v="3832"/>
    <x v="3827"/>
    <x v="3829"/>
    <n v="1200"/>
    <n v="1256"/>
    <x v="0"/>
    <s v="US"/>
    <s v="USD"/>
    <n v="1455936335"/>
    <n v="1452048335"/>
    <b v="0"/>
    <x v="82"/>
    <b v="1"/>
    <s v="theater/plays"/>
    <n v="105"/>
    <n v="139.56"/>
    <x v="1"/>
    <x v="6"/>
    <x v="3832"/>
    <d v="2016-02-20T02:45:35"/>
  </r>
  <r>
    <x v="3833"/>
    <x v="3828"/>
    <x v="3830"/>
    <n v="1200"/>
    <n v="1400"/>
    <x v="0"/>
    <s v="CA"/>
    <s v="CAD"/>
    <n v="1417460940"/>
    <n v="1416516972"/>
    <b v="0"/>
    <x v="9"/>
    <b v="1"/>
    <s v="theater/plays"/>
    <n v="117"/>
    <n v="70"/>
    <x v="1"/>
    <x v="6"/>
    <x v="3833"/>
    <d v="2014-12-01T19:09:00"/>
  </r>
  <r>
    <x v="3834"/>
    <x v="3829"/>
    <x v="3831"/>
    <n v="3000"/>
    <n v="3271"/>
    <x v="0"/>
    <s v="GB"/>
    <s v="GBP"/>
    <n v="1434624067"/>
    <n v="1432032067"/>
    <b v="0"/>
    <x v="7"/>
    <b v="1"/>
    <s v="theater/plays"/>
    <n v="110"/>
    <n v="57.39"/>
    <x v="1"/>
    <x v="6"/>
    <x v="3834"/>
    <d v="2015-06-18T10:41:07"/>
  </r>
  <r>
    <x v="3835"/>
    <x v="3830"/>
    <x v="3832"/>
    <n v="200"/>
    <n v="320"/>
    <x v="0"/>
    <s v="GB"/>
    <s v="GBP"/>
    <n v="1461278208"/>
    <n v="1459463808"/>
    <b v="0"/>
    <x v="22"/>
    <b v="1"/>
    <s v="theater/plays"/>
    <n v="160"/>
    <n v="40"/>
    <x v="1"/>
    <x v="6"/>
    <x v="3835"/>
    <d v="2016-04-21T22:36:48"/>
  </r>
  <r>
    <x v="3836"/>
    <x v="3831"/>
    <x v="3833"/>
    <n v="800"/>
    <n v="900"/>
    <x v="0"/>
    <s v="US"/>
    <s v="USD"/>
    <n v="1470197340"/>
    <n v="1467497652"/>
    <b v="0"/>
    <x v="25"/>
    <b v="1"/>
    <s v="theater/plays"/>
    <n v="113"/>
    <n v="64.290000000000006"/>
    <x v="1"/>
    <x v="6"/>
    <x v="3836"/>
    <d v="2016-08-03T04:09:00"/>
  </r>
  <r>
    <x v="3837"/>
    <x v="3832"/>
    <x v="3834"/>
    <n v="2000"/>
    <n v="2042"/>
    <x v="0"/>
    <s v="GB"/>
    <s v="GBP"/>
    <n v="1435947758"/>
    <n v="1432837358"/>
    <b v="0"/>
    <x v="57"/>
    <b v="1"/>
    <s v="theater/plays"/>
    <n v="103"/>
    <n v="120.12"/>
    <x v="1"/>
    <x v="6"/>
    <x v="3837"/>
    <d v="2015-07-03T18:22:38"/>
  </r>
  <r>
    <x v="3838"/>
    <x v="3833"/>
    <x v="3835"/>
    <n v="100000"/>
    <n v="100824"/>
    <x v="0"/>
    <s v="SE"/>
    <s v="SEK"/>
    <n v="1432314209"/>
    <n v="1429722209"/>
    <b v="0"/>
    <x v="61"/>
    <b v="1"/>
    <s v="theater/plays"/>
    <n v="101"/>
    <n v="1008.24"/>
    <x v="1"/>
    <x v="6"/>
    <x v="3838"/>
    <d v="2015-05-22T17:03:29"/>
  </r>
  <r>
    <x v="3839"/>
    <x v="3834"/>
    <x v="3836"/>
    <n v="2000"/>
    <n v="2025"/>
    <x v="0"/>
    <s v="US"/>
    <s v="USD"/>
    <n v="1438226724"/>
    <n v="1433042724"/>
    <b v="0"/>
    <x v="58"/>
    <b v="1"/>
    <s v="theater/plays"/>
    <n v="102"/>
    <n v="63.28"/>
    <x v="1"/>
    <x v="6"/>
    <x v="3839"/>
    <d v="2015-07-30T03:25:24"/>
  </r>
  <r>
    <x v="3840"/>
    <x v="3835"/>
    <x v="3837"/>
    <n v="1"/>
    <n v="65"/>
    <x v="0"/>
    <s v="GB"/>
    <s v="GBP"/>
    <n v="1459180229"/>
    <n v="1457023829"/>
    <b v="0"/>
    <x v="83"/>
    <b v="1"/>
    <s v="theater/plays"/>
    <n v="6500"/>
    <n v="21.67"/>
    <x v="1"/>
    <x v="6"/>
    <x v="3840"/>
    <d v="2016-03-28T15:50:29"/>
  </r>
  <r>
    <x v="3841"/>
    <x v="3836"/>
    <x v="3838"/>
    <n v="10000"/>
    <n v="872"/>
    <x v="2"/>
    <s v="US"/>
    <s v="USD"/>
    <n v="1405882287"/>
    <n v="1400698287"/>
    <b v="1"/>
    <x v="69"/>
    <b v="0"/>
    <s v="theater/plays"/>
    <n v="9"/>
    <n v="25.65"/>
    <x v="1"/>
    <x v="6"/>
    <x v="3841"/>
    <d v="2014-07-20T18:51:27"/>
  </r>
  <r>
    <x v="3842"/>
    <x v="3837"/>
    <x v="3839"/>
    <n v="5000"/>
    <n v="1097"/>
    <x v="2"/>
    <s v="GB"/>
    <s v="GBP"/>
    <n v="1399809052"/>
    <n v="1397217052"/>
    <b v="1"/>
    <x v="23"/>
    <b v="0"/>
    <s v="theater/plays"/>
    <n v="22"/>
    <n v="47.7"/>
    <x v="1"/>
    <x v="6"/>
    <x v="3842"/>
    <d v="2014-05-11T11:50:52"/>
  </r>
  <r>
    <x v="3843"/>
    <x v="3838"/>
    <x v="3840"/>
    <n v="5000"/>
    <n v="1065"/>
    <x v="2"/>
    <s v="US"/>
    <s v="USD"/>
    <n v="1401587064"/>
    <n v="1399427064"/>
    <b v="1"/>
    <x v="10"/>
    <b v="0"/>
    <s v="theater/plays"/>
    <n v="22"/>
    <n v="56.05"/>
    <x v="1"/>
    <x v="6"/>
    <x v="3843"/>
    <d v="2014-06-01T01:44:24"/>
  </r>
  <r>
    <x v="3844"/>
    <x v="3839"/>
    <x v="3841"/>
    <n v="9800"/>
    <n v="4066"/>
    <x v="2"/>
    <s v="US"/>
    <s v="USD"/>
    <n v="1401778740"/>
    <n v="1399474134"/>
    <b v="1"/>
    <x v="133"/>
    <b v="0"/>
    <s v="theater/plays"/>
    <n v="42"/>
    <n v="81.319999999999993"/>
    <x v="1"/>
    <x v="6"/>
    <x v="3844"/>
    <d v="2014-06-03T06:59:00"/>
  </r>
  <r>
    <x v="3845"/>
    <x v="3840"/>
    <x v="3842"/>
    <n v="40000"/>
    <n v="842"/>
    <x v="2"/>
    <s v="US"/>
    <s v="USD"/>
    <n v="1443711774"/>
    <n v="1441119774"/>
    <b v="1"/>
    <x v="8"/>
    <b v="0"/>
    <s v="theater/plays"/>
    <n v="3"/>
    <n v="70.17"/>
    <x v="1"/>
    <x v="6"/>
    <x v="3845"/>
    <d v="2015-10-01T15:02:54"/>
  </r>
  <r>
    <x v="3846"/>
    <x v="3841"/>
    <x v="3843"/>
    <n v="7000"/>
    <n v="189"/>
    <x v="2"/>
    <s v="US"/>
    <s v="USD"/>
    <n v="1412405940"/>
    <n v="1409721542"/>
    <b v="1"/>
    <x v="22"/>
    <b v="0"/>
    <s v="theater/plays"/>
    <n v="3"/>
    <n v="23.63"/>
    <x v="1"/>
    <x v="6"/>
    <x v="3846"/>
    <d v="2014-10-04T06:59:00"/>
  </r>
  <r>
    <x v="3847"/>
    <x v="3842"/>
    <x v="3844"/>
    <n v="10500"/>
    <n v="1697"/>
    <x v="2"/>
    <s v="US"/>
    <s v="USD"/>
    <n v="1437283391"/>
    <n v="1433395391"/>
    <b v="1"/>
    <x v="82"/>
    <b v="0"/>
    <s v="theater/plays"/>
    <n v="17"/>
    <n v="188.56"/>
    <x v="1"/>
    <x v="6"/>
    <x v="3847"/>
    <d v="2015-07-19T05:23:11"/>
  </r>
  <r>
    <x v="3848"/>
    <x v="3843"/>
    <x v="3845"/>
    <n v="13000"/>
    <n v="2129"/>
    <x v="2"/>
    <s v="US"/>
    <s v="USD"/>
    <n v="1445196989"/>
    <n v="1442604989"/>
    <b v="1"/>
    <x v="68"/>
    <b v="0"/>
    <s v="theater/plays"/>
    <n v="17"/>
    <n v="49.51"/>
    <x v="1"/>
    <x v="6"/>
    <x v="3848"/>
    <d v="2015-10-18T19:36:29"/>
  </r>
  <r>
    <x v="3849"/>
    <x v="3844"/>
    <x v="3846"/>
    <n v="30000"/>
    <n v="2113"/>
    <x v="2"/>
    <s v="DE"/>
    <s v="EUR"/>
    <n v="1434047084"/>
    <n v="1431455084"/>
    <b v="1"/>
    <x v="33"/>
    <b v="0"/>
    <s v="theater/plays"/>
    <n v="8"/>
    <n v="75.459999999999994"/>
    <x v="1"/>
    <x v="6"/>
    <x v="3849"/>
    <d v="2015-06-11T18:24:44"/>
  </r>
  <r>
    <x v="3850"/>
    <x v="3845"/>
    <x v="3847"/>
    <n v="1000"/>
    <n v="38"/>
    <x v="2"/>
    <s v="US"/>
    <s v="USD"/>
    <n v="1420081143"/>
    <n v="1417489143"/>
    <b v="1"/>
    <x v="80"/>
    <b v="0"/>
    <s v="theater/plays"/>
    <n v="4"/>
    <n v="9.5"/>
    <x v="1"/>
    <x v="6"/>
    <x v="3850"/>
    <d v="2015-01-01T02:59:03"/>
  </r>
  <r>
    <x v="3851"/>
    <x v="3846"/>
    <x v="3848"/>
    <n v="2500"/>
    <n v="852"/>
    <x v="2"/>
    <s v="GB"/>
    <s v="GBP"/>
    <n v="1437129179"/>
    <n v="1434537179"/>
    <b v="1"/>
    <x v="54"/>
    <b v="0"/>
    <s v="theater/plays"/>
    <n v="35"/>
    <n v="35.5"/>
    <x v="1"/>
    <x v="6"/>
    <x v="3851"/>
    <d v="2015-07-17T10:32:59"/>
  </r>
  <r>
    <x v="3852"/>
    <x v="3847"/>
    <x v="3849"/>
    <n v="10000"/>
    <n v="20"/>
    <x v="2"/>
    <s v="US"/>
    <s v="USD"/>
    <n v="1427427276"/>
    <n v="1425270876"/>
    <b v="0"/>
    <x v="84"/>
    <b v="0"/>
    <s v="theater/plays"/>
    <n v="1"/>
    <n v="10"/>
    <x v="1"/>
    <x v="6"/>
    <x v="3852"/>
    <d v="2015-03-27T03:34:36"/>
  </r>
  <r>
    <x v="3853"/>
    <x v="3848"/>
    <x v="3850"/>
    <n v="100000"/>
    <n v="26"/>
    <x v="2"/>
    <s v="US"/>
    <s v="USD"/>
    <n v="1409602178"/>
    <n v="1406578178"/>
    <b v="0"/>
    <x v="84"/>
    <b v="0"/>
    <s v="theater/plays"/>
    <n v="1"/>
    <n v="13"/>
    <x v="1"/>
    <x v="6"/>
    <x v="3853"/>
    <d v="2014-09-01T20:09:38"/>
  </r>
  <r>
    <x v="3854"/>
    <x v="3849"/>
    <x v="3851"/>
    <n v="11000"/>
    <n v="1788"/>
    <x v="2"/>
    <s v="US"/>
    <s v="USD"/>
    <n v="1431206058"/>
    <n v="1428614058"/>
    <b v="0"/>
    <x v="9"/>
    <b v="0"/>
    <s v="theater/plays"/>
    <n v="17"/>
    <n v="89.4"/>
    <x v="1"/>
    <x v="6"/>
    <x v="3854"/>
    <d v="2015-05-09T21:14:18"/>
  </r>
  <r>
    <x v="3855"/>
    <x v="3850"/>
    <x v="3852"/>
    <n v="1000"/>
    <n v="25"/>
    <x v="2"/>
    <s v="US"/>
    <s v="USD"/>
    <n v="1427408271"/>
    <n v="1424819871"/>
    <b v="0"/>
    <x v="29"/>
    <b v="0"/>
    <s v="theater/plays"/>
    <n v="3"/>
    <n v="25"/>
    <x v="1"/>
    <x v="6"/>
    <x v="3855"/>
    <d v="2015-03-26T22:17:51"/>
  </r>
  <r>
    <x v="3856"/>
    <x v="3851"/>
    <x v="3853"/>
    <n v="5000"/>
    <n v="1"/>
    <x v="2"/>
    <s v="US"/>
    <s v="USD"/>
    <n v="1425833403"/>
    <n v="1423245003"/>
    <b v="0"/>
    <x v="29"/>
    <b v="0"/>
    <s v="theater/plays"/>
    <n v="1"/>
    <n v="1"/>
    <x v="1"/>
    <x v="6"/>
    <x v="3856"/>
    <d v="2015-03-08T16:50:03"/>
  </r>
  <r>
    <x v="3857"/>
    <x v="3852"/>
    <x v="3854"/>
    <n v="5000"/>
    <n v="260"/>
    <x v="2"/>
    <s v="US"/>
    <s v="USD"/>
    <n v="1406913120"/>
    <n v="1404927690"/>
    <b v="0"/>
    <x v="80"/>
    <b v="0"/>
    <s v="theater/plays"/>
    <n v="6"/>
    <n v="65"/>
    <x v="1"/>
    <x v="6"/>
    <x v="3857"/>
    <d v="2014-08-01T17:12:00"/>
  </r>
  <r>
    <x v="3858"/>
    <x v="3853"/>
    <x v="3855"/>
    <n v="500"/>
    <n v="10"/>
    <x v="2"/>
    <s v="GB"/>
    <s v="GBP"/>
    <n v="1432328400"/>
    <n v="1430734844"/>
    <b v="0"/>
    <x v="29"/>
    <b v="0"/>
    <s v="theater/plays"/>
    <n v="2"/>
    <n v="10"/>
    <x v="1"/>
    <x v="6"/>
    <x v="3858"/>
    <d v="2015-05-22T21:00:00"/>
  </r>
  <r>
    <x v="3859"/>
    <x v="3854"/>
    <x v="3856"/>
    <n v="2500"/>
    <n v="1"/>
    <x v="2"/>
    <s v="US"/>
    <s v="USD"/>
    <n v="1403730000"/>
    <n v="1401485207"/>
    <b v="0"/>
    <x v="29"/>
    <b v="0"/>
    <s v="theater/plays"/>
    <n v="1"/>
    <n v="1"/>
    <x v="1"/>
    <x v="6"/>
    <x v="3859"/>
    <d v="2014-06-25T21:00:00"/>
  </r>
  <r>
    <x v="3860"/>
    <x v="3855"/>
    <x v="3857"/>
    <n v="6000"/>
    <n v="1060"/>
    <x v="2"/>
    <s v="US"/>
    <s v="USD"/>
    <n v="1407858710"/>
    <n v="1405266710"/>
    <b v="0"/>
    <x v="62"/>
    <b v="0"/>
    <s v="theater/plays"/>
    <n v="18"/>
    <n v="81.540000000000006"/>
    <x v="1"/>
    <x v="6"/>
    <x v="3860"/>
    <d v="2014-08-12T15:51:50"/>
  </r>
  <r>
    <x v="3861"/>
    <x v="3856"/>
    <x v="3858"/>
    <n v="2000"/>
    <n v="100"/>
    <x v="2"/>
    <s v="US"/>
    <s v="USD"/>
    <n v="1415828820"/>
    <n v="1412258977"/>
    <b v="0"/>
    <x v="29"/>
    <b v="0"/>
    <s v="theater/plays"/>
    <n v="5"/>
    <n v="100"/>
    <x v="1"/>
    <x v="6"/>
    <x v="3861"/>
    <d v="2014-11-12T21:47:00"/>
  </r>
  <r>
    <x v="3862"/>
    <x v="3857"/>
    <x v="3859"/>
    <n v="7500"/>
    <n v="1"/>
    <x v="2"/>
    <s v="US"/>
    <s v="USD"/>
    <n v="1473699540"/>
    <n v="1472451356"/>
    <b v="0"/>
    <x v="29"/>
    <b v="0"/>
    <s v="theater/plays"/>
    <n v="1"/>
    <n v="1"/>
    <x v="1"/>
    <x v="6"/>
    <x v="3862"/>
    <d v="2016-09-12T16:59:00"/>
  </r>
  <r>
    <x v="3863"/>
    <x v="3858"/>
    <x v="3860"/>
    <n v="6000"/>
    <n v="0"/>
    <x v="2"/>
    <s v="US"/>
    <s v="USD"/>
    <n v="1446739905"/>
    <n v="1441552305"/>
    <b v="0"/>
    <x v="78"/>
    <b v="0"/>
    <s v="theater/plays"/>
    <n v="0"/>
    <e v="#DIV/0!"/>
    <x v="1"/>
    <x v="6"/>
    <x v="3863"/>
    <d v="2015-11-05T16:11:45"/>
  </r>
  <r>
    <x v="3864"/>
    <x v="3859"/>
    <x v="3861"/>
    <n v="5000"/>
    <n v="60"/>
    <x v="2"/>
    <s v="US"/>
    <s v="USD"/>
    <n v="1447799054"/>
    <n v="1445203454"/>
    <b v="0"/>
    <x v="83"/>
    <b v="0"/>
    <s v="theater/plays"/>
    <n v="2"/>
    <n v="20"/>
    <x v="1"/>
    <x v="6"/>
    <x v="3864"/>
    <d v="2015-11-17T22:24:14"/>
  </r>
  <r>
    <x v="3865"/>
    <x v="3860"/>
    <x v="3862"/>
    <n v="2413"/>
    <n v="650"/>
    <x v="2"/>
    <s v="CA"/>
    <s v="CAD"/>
    <n v="1409376600"/>
    <n v="1405957098"/>
    <b v="0"/>
    <x v="25"/>
    <b v="0"/>
    <s v="theater/plays"/>
    <n v="27"/>
    <n v="46.43"/>
    <x v="1"/>
    <x v="6"/>
    <x v="3865"/>
    <d v="2014-08-30T05:30:00"/>
  </r>
  <r>
    <x v="3866"/>
    <x v="3861"/>
    <x v="3863"/>
    <n v="2000"/>
    <n v="11"/>
    <x v="2"/>
    <s v="US"/>
    <s v="USD"/>
    <n v="1458703740"/>
    <n v="1454453021"/>
    <b v="0"/>
    <x v="84"/>
    <b v="0"/>
    <s v="theater/plays"/>
    <n v="1"/>
    <n v="5.5"/>
    <x v="1"/>
    <x v="6"/>
    <x v="3866"/>
    <d v="2016-03-23T03:29:00"/>
  </r>
  <r>
    <x v="3867"/>
    <x v="3862"/>
    <x v="3864"/>
    <n v="2000"/>
    <n v="251"/>
    <x v="2"/>
    <s v="US"/>
    <s v="USD"/>
    <n v="1466278339"/>
    <n v="1463686339"/>
    <b v="0"/>
    <x v="81"/>
    <b v="0"/>
    <s v="theater/plays"/>
    <n v="13"/>
    <n v="50.2"/>
    <x v="1"/>
    <x v="6"/>
    <x v="3867"/>
    <d v="2016-06-18T19:32:19"/>
  </r>
  <r>
    <x v="3868"/>
    <x v="3863"/>
    <x v="3865"/>
    <n v="5000"/>
    <n v="10"/>
    <x v="1"/>
    <s v="GB"/>
    <s v="GBP"/>
    <n v="1410191405"/>
    <n v="1408031405"/>
    <b v="0"/>
    <x v="29"/>
    <b v="0"/>
    <s v="theater/musical"/>
    <n v="1"/>
    <n v="10"/>
    <x v="1"/>
    <x v="40"/>
    <x v="3868"/>
    <d v="2014-09-08T15:50:05"/>
  </r>
  <r>
    <x v="3869"/>
    <x v="3864"/>
    <x v="3866"/>
    <n v="13111"/>
    <n v="452"/>
    <x v="1"/>
    <s v="US"/>
    <s v="USD"/>
    <n v="1426302660"/>
    <n v="1423761792"/>
    <b v="0"/>
    <x v="41"/>
    <b v="0"/>
    <s v="theater/musical"/>
    <n v="4"/>
    <n v="30.13"/>
    <x v="1"/>
    <x v="40"/>
    <x v="3869"/>
    <d v="2015-03-14T03:11:00"/>
  </r>
  <r>
    <x v="3870"/>
    <x v="3865"/>
    <x v="3867"/>
    <n v="10000"/>
    <n v="1500"/>
    <x v="1"/>
    <s v="US"/>
    <s v="USD"/>
    <n v="1404360478"/>
    <n v="1401768478"/>
    <b v="0"/>
    <x v="73"/>
    <b v="0"/>
    <s v="theater/musical"/>
    <n v="15"/>
    <n v="150"/>
    <x v="1"/>
    <x v="40"/>
    <x v="3870"/>
    <d v="2014-07-03T04:07:58"/>
  </r>
  <r>
    <x v="3871"/>
    <x v="3866"/>
    <x v="3868"/>
    <n v="1500"/>
    <n v="40"/>
    <x v="1"/>
    <s v="US"/>
    <s v="USD"/>
    <n v="1490809450"/>
    <n v="1485629050"/>
    <b v="0"/>
    <x v="83"/>
    <b v="0"/>
    <s v="theater/musical"/>
    <n v="3"/>
    <n v="13.33"/>
    <x v="1"/>
    <x v="40"/>
    <x v="3871"/>
    <d v="2017-03-29T17:44:10"/>
  </r>
  <r>
    <x v="3872"/>
    <x v="3867"/>
    <x v="3869"/>
    <n v="15000"/>
    <n v="0"/>
    <x v="1"/>
    <s v="US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x v="3873"/>
    <x v="3868"/>
    <x v="3870"/>
    <n v="5500"/>
    <n v="0"/>
    <x v="1"/>
    <s v="US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x v="3874"/>
    <x v="3869"/>
    <x v="3871"/>
    <n v="620"/>
    <n v="0"/>
    <x v="1"/>
    <s v="NZ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x v="3875"/>
    <x v="3870"/>
    <x v="3872"/>
    <n v="30000"/>
    <n v="0"/>
    <x v="1"/>
    <s v="DK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x v="3876"/>
    <x v="3871"/>
    <x v="3873"/>
    <n v="3900"/>
    <n v="2059"/>
    <x v="1"/>
    <s v="GB"/>
    <s v="GBP"/>
    <n v="1454425128"/>
    <n v="1451833128"/>
    <b v="0"/>
    <x v="67"/>
    <b v="0"/>
    <s v="theater/musical"/>
    <n v="53"/>
    <n v="44.76"/>
    <x v="1"/>
    <x v="40"/>
    <x v="3876"/>
    <d v="2016-02-02T14:58:48"/>
  </r>
  <r>
    <x v="3877"/>
    <x v="3872"/>
    <x v="3874"/>
    <n v="25000"/>
    <n v="1241"/>
    <x v="1"/>
    <s v="US"/>
    <s v="USD"/>
    <n v="1481213752"/>
    <n v="1478621752"/>
    <b v="0"/>
    <x v="25"/>
    <b v="0"/>
    <s v="theater/musical"/>
    <n v="5"/>
    <n v="88.64"/>
    <x v="1"/>
    <x v="40"/>
    <x v="3877"/>
    <d v="2016-12-08T16:15:52"/>
  </r>
  <r>
    <x v="3878"/>
    <x v="3873"/>
    <x v="3875"/>
    <n v="18000"/>
    <n v="10"/>
    <x v="1"/>
    <s v="US"/>
    <s v="USD"/>
    <n v="1435636740"/>
    <n v="1433014746"/>
    <b v="0"/>
    <x v="29"/>
    <b v="0"/>
    <s v="theater/musical"/>
    <n v="1"/>
    <n v="10"/>
    <x v="1"/>
    <x v="40"/>
    <x v="3878"/>
    <d v="2015-06-30T03:59:00"/>
  </r>
  <r>
    <x v="3879"/>
    <x v="3874"/>
    <x v="3876"/>
    <n v="15000"/>
    <n v="0"/>
    <x v="1"/>
    <s v="GB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x v="3880"/>
    <x v="3875"/>
    <x v="3877"/>
    <n v="7500"/>
    <n v="980"/>
    <x v="1"/>
    <s v="GB"/>
    <s v="GBP"/>
    <n v="1406761200"/>
    <n v="1403724820"/>
    <b v="0"/>
    <x v="57"/>
    <b v="0"/>
    <s v="theater/musical"/>
    <n v="14"/>
    <n v="57.65"/>
    <x v="1"/>
    <x v="40"/>
    <x v="3880"/>
    <d v="2014-07-30T23:00:00"/>
  </r>
  <r>
    <x v="3881"/>
    <x v="3876"/>
    <x v="3878"/>
    <n v="500"/>
    <n v="25"/>
    <x v="1"/>
    <s v="US"/>
    <s v="USD"/>
    <n v="1487550399"/>
    <n v="1484958399"/>
    <b v="0"/>
    <x v="29"/>
    <b v="0"/>
    <s v="theater/musical"/>
    <n v="5"/>
    <n v="25"/>
    <x v="1"/>
    <x v="40"/>
    <x v="3881"/>
    <d v="2017-02-20T00:26:39"/>
  </r>
  <r>
    <x v="3882"/>
    <x v="3877"/>
    <x v="3879"/>
    <n v="30000"/>
    <n v="0"/>
    <x v="1"/>
    <s v="AU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x v="3883"/>
    <x v="3878"/>
    <x v="3880"/>
    <n v="15000"/>
    <n v="0"/>
    <x v="1"/>
    <s v="GB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x v="3884"/>
    <x v="3879"/>
    <x v="3881"/>
    <n v="10000"/>
    <n v="0"/>
    <x v="1"/>
    <s v="US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x v="3885"/>
    <x v="3880"/>
    <x v="3882"/>
    <n v="375000"/>
    <n v="0"/>
    <x v="1"/>
    <s v="US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x v="3886"/>
    <x v="3881"/>
    <x v="3883"/>
    <n v="10000"/>
    <n v="0"/>
    <x v="1"/>
    <s v="AU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x v="3887"/>
    <x v="3882"/>
    <x v="3884"/>
    <n v="2000"/>
    <n v="35"/>
    <x v="1"/>
    <s v="US"/>
    <s v="USD"/>
    <n v="1430517600"/>
    <n v="1426538129"/>
    <b v="0"/>
    <x v="84"/>
    <b v="0"/>
    <s v="theater/musical"/>
    <n v="2"/>
    <n v="17.5"/>
    <x v="1"/>
    <x v="40"/>
    <x v="3887"/>
    <d v="2015-05-01T22:00:00"/>
  </r>
  <r>
    <x v="3888"/>
    <x v="3883"/>
    <x v="3885"/>
    <n v="2000"/>
    <n v="542"/>
    <x v="2"/>
    <s v="GB"/>
    <s v="GBP"/>
    <n v="1488114358"/>
    <n v="1485522358"/>
    <b v="0"/>
    <x v="25"/>
    <b v="0"/>
    <s v="theater/plays"/>
    <n v="28"/>
    <n v="38.71"/>
    <x v="1"/>
    <x v="6"/>
    <x v="3888"/>
    <d v="2017-02-26T13:05:58"/>
  </r>
  <r>
    <x v="3889"/>
    <x v="3884"/>
    <x v="3886"/>
    <n v="8000"/>
    <n v="118"/>
    <x v="2"/>
    <s v="US"/>
    <s v="USD"/>
    <n v="1420413960"/>
    <n v="1417651630"/>
    <b v="0"/>
    <x v="82"/>
    <b v="0"/>
    <s v="theater/plays"/>
    <n v="2"/>
    <n v="13.11"/>
    <x v="1"/>
    <x v="6"/>
    <x v="3889"/>
    <d v="2015-01-04T23:26:00"/>
  </r>
  <r>
    <x v="3890"/>
    <x v="3885"/>
    <x v="3887"/>
    <n v="15000"/>
    <n v="2524"/>
    <x v="2"/>
    <s v="US"/>
    <s v="USD"/>
    <n v="1439662344"/>
    <n v="1434478344"/>
    <b v="0"/>
    <x v="22"/>
    <b v="0"/>
    <s v="theater/plays"/>
    <n v="17"/>
    <n v="315.5"/>
    <x v="1"/>
    <x v="6"/>
    <x v="3890"/>
    <d v="2015-08-15T18:12:24"/>
  </r>
  <r>
    <x v="3891"/>
    <x v="3886"/>
    <x v="3888"/>
    <n v="800"/>
    <n v="260"/>
    <x v="2"/>
    <s v="US"/>
    <s v="USD"/>
    <n v="1427086740"/>
    <n v="1424488244"/>
    <b v="0"/>
    <x v="63"/>
    <b v="0"/>
    <s v="theater/plays"/>
    <n v="33"/>
    <n v="37.14"/>
    <x v="1"/>
    <x v="6"/>
    <x v="3891"/>
    <d v="2015-03-23T04:59:00"/>
  </r>
  <r>
    <x v="3892"/>
    <x v="3887"/>
    <x v="3889"/>
    <n v="1000"/>
    <n v="0"/>
    <x v="2"/>
    <s v="US"/>
    <s v="USD"/>
    <n v="1408863600"/>
    <n v="1408203557"/>
    <b v="0"/>
    <x v="78"/>
    <b v="0"/>
    <s v="theater/plays"/>
    <n v="0"/>
    <e v="#DIV/0!"/>
    <x v="1"/>
    <x v="6"/>
    <x v="3892"/>
    <d v="2014-08-24T07:00:00"/>
  </r>
  <r>
    <x v="3893"/>
    <x v="3888"/>
    <x v="3890"/>
    <n v="50000"/>
    <n v="10775"/>
    <x v="2"/>
    <s v="US"/>
    <s v="USD"/>
    <n v="1404194400"/>
    <n v="1400600840"/>
    <b v="0"/>
    <x v="87"/>
    <b v="0"/>
    <s v="theater/plays"/>
    <n v="22"/>
    <n v="128.27000000000001"/>
    <x v="1"/>
    <x v="6"/>
    <x v="3893"/>
    <d v="2014-07-01T06:00:00"/>
  </r>
  <r>
    <x v="3894"/>
    <x v="3889"/>
    <x v="3891"/>
    <n v="15000"/>
    <n v="520"/>
    <x v="2"/>
    <s v="US"/>
    <s v="USD"/>
    <n v="1481000340"/>
    <n v="1478386812"/>
    <b v="0"/>
    <x v="202"/>
    <b v="0"/>
    <s v="theater/plays"/>
    <n v="4"/>
    <n v="47.27"/>
    <x v="1"/>
    <x v="6"/>
    <x v="3894"/>
    <d v="2016-12-06T04:59:00"/>
  </r>
  <r>
    <x v="3895"/>
    <x v="3890"/>
    <x v="3892"/>
    <n v="1000"/>
    <n v="50"/>
    <x v="2"/>
    <s v="US"/>
    <s v="USD"/>
    <n v="1425103218"/>
    <n v="1422424818"/>
    <b v="0"/>
    <x v="29"/>
    <b v="0"/>
    <s v="theater/plays"/>
    <n v="5"/>
    <n v="50"/>
    <x v="1"/>
    <x v="6"/>
    <x v="3895"/>
    <d v="2015-02-28T06:00:18"/>
  </r>
  <r>
    <x v="3896"/>
    <x v="3891"/>
    <x v="3893"/>
    <n v="1600"/>
    <n v="170"/>
    <x v="2"/>
    <s v="US"/>
    <s v="USD"/>
    <n v="1402979778"/>
    <n v="1401770178"/>
    <b v="0"/>
    <x v="80"/>
    <b v="0"/>
    <s v="theater/plays"/>
    <n v="11"/>
    <n v="42.5"/>
    <x v="1"/>
    <x v="6"/>
    <x v="3896"/>
    <d v="2014-06-17T04:36:18"/>
  </r>
  <r>
    <x v="3897"/>
    <x v="3892"/>
    <x v="3894"/>
    <n v="2500"/>
    <n v="440"/>
    <x v="2"/>
    <s v="NZ"/>
    <s v="NZD"/>
    <n v="1420750683"/>
    <n v="1418158683"/>
    <b v="0"/>
    <x v="73"/>
    <b v="0"/>
    <s v="theater/plays"/>
    <n v="18"/>
    <n v="44"/>
    <x v="1"/>
    <x v="6"/>
    <x v="3897"/>
    <d v="2015-01-08T20:58:03"/>
  </r>
  <r>
    <x v="3898"/>
    <x v="3893"/>
    <x v="3895"/>
    <n v="2500"/>
    <n v="814"/>
    <x v="2"/>
    <s v="GB"/>
    <s v="GBP"/>
    <n v="1439827200"/>
    <n v="1436355270"/>
    <b v="0"/>
    <x v="38"/>
    <b v="0"/>
    <s v="theater/plays"/>
    <n v="33"/>
    <n v="50.88"/>
    <x v="1"/>
    <x v="6"/>
    <x v="3898"/>
    <d v="2015-08-17T16:00:00"/>
  </r>
  <r>
    <x v="3899"/>
    <x v="3894"/>
    <x v="3896"/>
    <n v="10000"/>
    <n v="125"/>
    <x v="2"/>
    <s v="US"/>
    <s v="USD"/>
    <n v="1407868561"/>
    <n v="1406140561"/>
    <b v="0"/>
    <x v="84"/>
    <b v="0"/>
    <s v="theater/plays"/>
    <n v="2"/>
    <n v="62.5"/>
    <x v="1"/>
    <x v="6"/>
    <x v="3899"/>
    <d v="2014-08-12T18:36:01"/>
  </r>
  <r>
    <x v="3900"/>
    <x v="3895"/>
    <x v="3897"/>
    <n v="2500"/>
    <n v="135"/>
    <x v="2"/>
    <s v="US"/>
    <s v="USD"/>
    <n v="1433988791"/>
    <n v="1431396791"/>
    <b v="0"/>
    <x v="81"/>
    <b v="0"/>
    <s v="theater/plays"/>
    <n v="6"/>
    <n v="27"/>
    <x v="1"/>
    <x v="6"/>
    <x v="3900"/>
    <d v="2015-06-11T02:13:11"/>
  </r>
  <r>
    <x v="3901"/>
    <x v="3896"/>
    <x v="3898"/>
    <n v="3000"/>
    <n v="25"/>
    <x v="2"/>
    <s v="US"/>
    <s v="USD"/>
    <n v="1450554599"/>
    <n v="1447098599"/>
    <b v="0"/>
    <x v="29"/>
    <b v="0"/>
    <s v="theater/plays"/>
    <n v="1"/>
    <n v="25"/>
    <x v="1"/>
    <x v="6"/>
    <x v="3901"/>
    <d v="2015-12-19T19:49:59"/>
  </r>
  <r>
    <x v="3902"/>
    <x v="3897"/>
    <x v="3899"/>
    <n v="3000"/>
    <n v="1465"/>
    <x v="2"/>
    <s v="GB"/>
    <s v="GBP"/>
    <n v="1479125642"/>
    <n v="1476962042"/>
    <b v="0"/>
    <x v="162"/>
    <b v="0"/>
    <s v="theater/plays"/>
    <n v="49"/>
    <n v="47.26"/>
    <x v="1"/>
    <x v="6"/>
    <x v="3902"/>
    <d v="2016-11-14T12:14:02"/>
  </r>
  <r>
    <x v="3903"/>
    <x v="3898"/>
    <x v="3900"/>
    <n v="1500"/>
    <n v="0"/>
    <x v="2"/>
    <s v="US"/>
    <s v="USD"/>
    <n v="1439581080"/>
    <n v="1435709765"/>
    <b v="0"/>
    <x v="78"/>
    <b v="0"/>
    <s v="theater/plays"/>
    <n v="0"/>
    <e v="#DIV/0!"/>
    <x v="1"/>
    <x v="6"/>
    <x v="3903"/>
    <d v="2015-08-14T19:38:00"/>
  </r>
  <r>
    <x v="3904"/>
    <x v="3899"/>
    <x v="3901"/>
    <n v="10000"/>
    <n v="3"/>
    <x v="2"/>
    <s v="US"/>
    <s v="USD"/>
    <n v="1429074240"/>
    <n v="1427866200"/>
    <b v="0"/>
    <x v="84"/>
    <b v="0"/>
    <s v="theater/plays"/>
    <n v="1"/>
    <n v="1.5"/>
    <x v="1"/>
    <x v="6"/>
    <x v="3904"/>
    <d v="2015-04-15T05:04:00"/>
  </r>
  <r>
    <x v="3905"/>
    <x v="3900"/>
    <x v="3902"/>
    <n v="1500"/>
    <n v="173"/>
    <x v="2"/>
    <s v="GB"/>
    <s v="GBP"/>
    <n v="1434063600"/>
    <n v="1430405903"/>
    <b v="0"/>
    <x v="63"/>
    <b v="0"/>
    <s v="theater/plays"/>
    <n v="12"/>
    <n v="24.71"/>
    <x v="1"/>
    <x v="6"/>
    <x v="3905"/>
    <d v="2015-06-11T23:00:00"/>
  </r>
  <r>
    <x v="3906"/>
    <x v="3901"/>
    <x v="3903"/>
    <n v="1500"/>
    <n v="1010"/>
    <x v="2"/>
    <s v="GB"/>
    <s v="GBP"/>
    <n v="1435325100"/>
    <n v="1432072893"/>
    <b v="0"/>
    <x v="38"/>
    <b v="0"/>
    <s v="theater/plays"/>
    <n v="68"/>
    <n v="63.13"/>
    <x v="1"/>
    <x v="6"/>
    <x v="3906"/>
    <d v="2015-06-26T13:25:00"/>
  </r>
  <r>
    <x v="3907"/>
    <x v="3902"/>
    <x v="3904"/>
    <n v="1000"/>
    <n v="153"/>
    <x v="2"/>
    <s v="US"/>
    <s v="USD"/>
    <n v="1414354080"/>
    <n v="1411587606"/>
    <b v="0"/>
    <x v="80"/>
    <b v="0"/>
    <s v="theater/plays"/>
    <n v="16"/>
    <n v="38.25"/>
    <x v="1"/>
    <x v="6"/>
    <x v="3907"/>
    <d v="2014-10-26T20:08:00"/>
  </r>
  <r>
    <x v="3908"/>
    <x v="3903"/>
    <x v="3905"/>
    <n v="750"/>
    <n v="65"/>
    <x v="2"/>
    <s v="US"/>
    <s v="USD"/>
    <n v="1406603696"/>
    <n v="1405307696"/>
    <b v="0"/>
    <x v="80"/>
    <b v="0"/>
    <s v="theater/plays"/>
    <n v="9"/>
    <n v="16.25"/>
    <x v="1"/>
    <x v="6"/>
    <x v="3908"/>
    <d v="2014-07-29T03:14:56"/>
  </r>
  <r>
    <x v="3909"/>
    <x v="3904"/>
    <x v="3906"/>
    <n v="60000"/>
    <n v="135"/>
    <x v="2"/>
    <s v="US"/>
    <s v="USD"/>
    <n v="1410424642"/>
    <n v="1407832642"/>
    <b v="0"/>
    <x v="80"/>
    <b v="0"/>
    <s v="theater/plays"/>
    <n v="1"/>
    <n v="33.75"/>
    <x v="1"/>
    <x v="6"/>
    <x v="3909"/>
    <d v="2014-09-11T08:37:22"/>
  </r>
  <r>
    <x v="3910"/>
    <x v="3905"/>
    <x v="3907"/>
    <n v="6000"/>
    <n v="185"/>
    <x v="2"/>
    <s v="US"/>
    <s v="USD"/>
    <n v="1441649397"/>
    <n v="1439057397"/>
    <b v="0"/>
    <x v="83"/>
    <b v="0"/>
    <s v="theater/plays"/>
    <n v="4"/>
    <n v="61.67"/>
    <x v="1"/>
    <x v="6"/>
    <x v="3910"/>
    <d v="2015-09-07T18:09:57"/>
  </r>
  <r>
    <x v="3911"/>
    <x v="3906"/>
    <x v="3908"/>
    <n v="8000"/>
    <n v="2993"/>
    <x v="2"/>
    <s v="US"/>
    <s v="USD"/>
    <n v="1417033777"/>
    <n v="1414438177"/>
    <b v="0"/>
    <x v="17"/>
    <b v="0"/>
    <s v="theater/plays"/>
    <n v="38"/>
    <n v="83.14"/>
    <x v="1"/>
    <x v="6"/>
    <x v="3911"/>
    <d v="2014-11-26T20:29:37"/>
  </r>
  <r>
    <x v="3912"/>
    <x v="3907"/>
    <x v="3909"/>
    <n v="15000"/>
    <n v="1"/>
    <x v="2"/>
    <s v="US"/>
    <s v="USD"/>
    <n v="1429936500"/>
    <n v="1424759330"/>
    <b v="0"/>
    <x v="29"/>
    <b v="0"/>
    <s v="theater/plays"/>
    <n v="1"/>
    <n v="1"/>
    <x v="1"/>
    <x v="6"/>
    <x v="3912"/>
    <d v="2015-04-25T04:35:00"/>
  </r>
  <r>
    <x v="3913"/>
    <x v="3908"/>
    <x v="3910"/>
    <n v="10000"/>
    <n v="1000"/>
    <x v="2"/>
    <s v="US"/>
    <s v="USD"/>
    <n v="1448863449"/>
    <n v="1446267849"/>
    <b v="0"/>
    <x v="63"/>
    <b v="0"/>
    <s v="theater/plays"/>
    <n v="10"/>
    <n v="142.86000000000001"/>
    <x v="1"/>
    <x v="6"/>
    <x v="3913"/>
    <d v="2015-11-30T06:04:09"/>
  </r>
  <r>
    <x v="3914"/>
    <x v="3909"/>
    <x v="3911"/>
    <n v="2500"/>
    <n v="909"/>
    <x v="2"/>
    <s v="GB"/>
    <s v="GBP"/>
    <n v="1431298740"/>
    <n v="1429558756"/>
    <b v="0"/>
    <x v="74"/>
    <b v="0"/>
    <s v="theater/plays"/>
    <n v="37"/>
    <n v="33.67"/>
    <x v="1"/>
    <x v="6"/>
    <x v="3914"/>
    <d v="2015-05-10T22:59:00"/>
  </r>
  <r>
    <x v="3915"/>
    <x v="3910"/>
    <x v="3912"/>
    <n v="1500"/>
    <n v="5"/>
    <x v="2"/>
    <s v="GB"/>
    <s v="GBP"/>
    <n v="1464824309"/>
    <n v="1462232309"/>
    <b v="0"/>
    <x v="29"/>
    <b v="0"/>
    <s v="theater/plays"/>
    <n v="1"/>
    <n v="5"/>
    <x v="1"/>
    <x v="6"/>
    <x v="3915"/>
    <d v="2016-06-01T23:38:29"/>
  </r>
  <r>
    <x v="3916"/>
    <x v="3911"/>
    <x v="3913"/>
    <n v="2000"/>
    <n v="0"/>
    <x v="2"/>
    <s v="DK"/>
    <s v="DKK"/>
    <n v="1464952752"/>
    <n v="1462360752"/>
    <b v="0"/>
    <x v="78"/>
    <b v="0"/>
    <s v="theater/plays"/>
    <n v="0"/>
    <e v="#DIV/0!"/>
    <x v="1"/>
    <x v="6"/>
    <x v="3916"/>
    <d v="2016-06-03T11:19:12"/>
  </r>
  <r>
    <x v="3917"/>
    <x v="3912"/>
    <x v="3914"/>
    <n v="3500"/>
    <n v="10"/>
    <x v="2"/>
    <s v="GB"/>
    <s v="GBP"/>
    <n v="1410439161"/>
    <n v="1407847161"/>
    <b v="0"/>
    <x v="29"/>
    <b v="0"/>
    <s v="theater/plays"/>
    <n v="1"/>
    <n v="10"/>
    <x v="1"/>
    <x v="6"/>
    <x v="3917"/>
    <d v="2014-09-11T12:39:21"/>
  </r>
  <r>
    <x v="3918"/>
    <x v="3913"/>
    <x v="3915"/>
    <n v="60000"/>
    <n v="120"/>
    <x v="2"/>
    <s v="GB"/>
    <s v="GBP"/>
    <n v="1407168000"/>
    <n v="1406131023"/>
    <b v="0"/>
    <x v="83"/>
    <b v="0"/>
    <s v="theater/plays"/>
    <n v="1"/>
    <n v="40"/>
    <x v="1"/>
    <x v="6"/>
    <x v="3918"/>
    <d v="2014-08-04T16:00:00"/>
  </r>
  <r>
    <x v="3919"/>
    <x v="3914"/>
    <x v="3916"/>
    <n v="5000"/>
    <n v="90"/>
    <x v="2"/>
    <s v="GB"/>
    <s v="GBP"/>
    <n v="1453075200"/>
    <n v="1450628773"/>
    <b v="0"/>
    <x v="83"/>
    <b v="0"/>
    <s v="theater/plays"/>
    <n v="2"/>
    <n v="30"/>
    <x v="1"/>
    <x v="6"/>
    <x v="3919"/>
    <d v="2016-01-18T00:00:00"/>
  </r>
  <r>
    <x v="3920"/>
    <x v="3915"/>
    <x v="3917"/>
    <n v="2500"/>
    <n v="135"/>
    <x v="2"/>
    <s v="GB"/>
    <s v="GBP"/>
    <n v="1479032260"/>
    <n v="1476436660"/>
    <b v="0"/>
    <x v="83"/>
    <b v="0"/>
    <s v="theater/plays"/>
    <n v="6"/>
    <n v="45"/>
    <x v="1"/>
    <x v="6"/>
    <x v="3920"/>
    <d v="2016-11-13T10:17:40"/>
  </r>
  <r>
    <x v="3921"/>
    <x v="3916"/>
    <x v="3918"/>
    <n v="3000"/>
    <n v="0"/>
    <x v="2"/>
    <s v="GB"/>
    <s v="GBP"/>
    <n v="1414346400"/>
    <n v="1413291655"/>
    <b v="0"/>
    <x v="78"/>
    <b v="0"/>
    <s v="theater/plays"/>
    <n v="0"/>
    <e v="#DIV/0!"/>
    <x v="1"/>
    <x v="6"/>
    <x v="3921"/>
    <d v="2014-10-26T18:00:00"/>
  </r>
  <r>
    <x v="3922"/>
    <x v="3917"/>
    <x v="3919"/>
    <n v="750"/>
    <n v="61"/>
    <x v="2"/>
    <s v="US"/>
    <s v="USD"/>
    <n v="1425337200"/>
    <n v="1421432810"/>
    <b v="0"/>
    <x v="79"/>
    <b v="0"/>
    <s v="theater/plays"/>
    <n v="9"/>
    <n v="10.17"/>
    <x v="1"/>
    <x v="6"/>
    <x v="3922"/>
    <d v="2015-03-02T23:00:00"/>
  </r>
  <r>
    <x v="3923"/>
    <x v="3918"/>
    <x v="3920"/>
    <n v="11500"/>
    <n v="1384"/>
    <x v="2"/>
    <s v="GB"/>
    <s v="GBP"/>
    <n v="1428622271"/>
    <n v="1426203071"/>
    <b v="0"/>
    <x v="57"/>
    <b v="0"/>
    <s v="theater/plays"/>
    <n v="13"/>
    <n v="81.41"/>
    <x v="1"/>
    <x v="6"/>
    <x v="3923"/>
    <d v="2015-04-09T23:31:11"/>
  </r>
  <r>
    <x v="3924"/>
    <x v="3919"/>
    <x v="3921"/>
    <n v="15000"/>
    <n v="2290"/>
    <x v="2"/>
    <s v="US"/>
    <s v="USD"/>
    <n v="1403823722"/>
    <n v="1401231722"/>
    <b v="0"/>
    <x v="244"/>
    <b v="0"/>
    <s v="theater/plays"/>
    <n v="16"/>
    <n v="57.25"/>
    <x v="1"/>
    <x v="6"/>
    <x v="3924"/>
    <d v="2014-06-26T23:02:02"/>
  </r>
  <r>
    <x v="3925"/>
    <x v="3920"/>
    <x v="3922"/>
    <n v="150"/>
    <n v="15"/>
    <x v="2"/>
    <s v="US"/>
    <s v="USD"/>
    <n v="1406753639"/>
    <n v="1404161639"/>
    <b v="0"/>
    <x v="83"/>
    <b v="0"/>
    <s v="theater/plays"/>
    <n v="10"/>
    <n v="5"/>
    <x v="1"/>
    <x v="6"/>
    <x v="3925"/>
    <d v="2014-07-30T20:53:59"/>
  </r>
  <r>
    <x v="3926"/>
    <x v="3921"/>
    <x v="3923"/>
    <n v="5000"/>
    <n v="15"/>
    <x v="2"/>
    <s v="AU"/>
    <s v="AUD"/>
    <n v="1419645748"/>
    <n v="1417053748"/>
    <b v="0"/>
    <x v="29"/>
    <b v="0"/>
    <s v="theater/plays"/>
    <n v="1"/>
    <n v="15"/>
    <x v="1"/>
    <x v="6"/>
    <x v="3926"/>
    <d v="2014-12-27T02:02:28"/>
  </r>
  <r>
    <x v="3927"/>
    <x v="3922"/>
    <x v="3924"/>
    <n v="2500"/>
    <n v="25"/>
    <x v="2"/>
    <s v="GB"/>
    <s v="GBP"/>
    <n v="1407565504"/>
    <n v="1404973504"/>
    <b v="0"/>
    <x v="84"/>
    <b v="0"/>
    <s v="theater/plays"/>
    <n v="1"/>
    <n v="12.5"/>
    <x v="1"/>
    <x v="6"/>
    <x v="3927"/>
    <d v="2014-08-09T06:25:04"/>
  </r>
  <r>
    <x v="3928"/>
    <x v="3923"/>
    <x v="3925"/>
    <n v="5000"/>
    <n v="651"/>
    <x v="2"/>
    <s v="US"/>
    <s v="USD"/>
    <n v="1444971540"/>
    <n v="1442593427"/>
    <b v="0"/>
    <x v="63"/>
    <b v="0"/>
    <s v="theater/plays"/>
    <n v="14"/>
    <n v="93"/>
    <x v="1"/>
    <x v="6"/>
    <x v="3928"/>
    <d v="2015-10-16T04:59:00"/>
  </r>
  <r>
    <x v="3929"/>
    <x v="3924"/>
    <x v="3926"/>
    <n v="20000"/>
    <n v="453"/>
    <x v="2"/>
    <s v="US"/>
    <s v="USD"/>
    <n v="1474228265"/>
    <n v="1471636265"/>
    <b v="0"/>
    <x v="25"/>
    <b v="0"/>
    <s v="theater/plays"/>
    <n v="3"/>
    <n v="32.36"/>
    <x v="1"/>
    <x v="6"/>
    <x v="3929"/>
    <d v="2016-09-18T19:51:05"/>
  </r>
  <r>
    <x v="3930"/>
    <x v="3925"/>
    <x v="3927"/>
    <n v="10000"/>
    <n v="0"/>
    <x v="2"/>
    <s v="AU"/>
    <s v="AUD"/>
    <n v="1459490400"/>
    <n v="1457078868"/>
    <b v="0"/>
    <x v="78"/>
    <b v="0"/>
    <s v="theater/plays"/>
    <n v="0"/>
    <e v="#DIV/0!"/>
    <x v="1"/>
    <x v="6"/>
    <x v="3930"/>
    <d v="2016-04-01T06:00:00"/>
  </r>
  <r>
    <x v="3931"/>
    <x v="3926"/>
    <x v="3928"/>
    <n v="8000"/>
    <n v="0"/>
    <x v="2"/>
    <s v="US"/>
    <s v="USD"/>
    <n v="1441510707"/>
    <n v="1439350707"/>
    <b v="0"/>
    <x v="78"/>
    <b v="0"/>
    <s v="theater/plays"/>
    <n v="0"/>
    <e v="#DIV/0!"/>
    <x v="1"/>
    <x v="6"/>
    <x v="3931"/>
    <d v="2015-09-06T03:38:27"/>
  </r>
  <r>
    <x v="3932"/>
    <x v="3927"/>
    <x v="3929"/>
    <n v="12000"/>
    <n v="1"/>
    <x v="2"/>
    <s v="US"/>
    <s v="USD"/>
    <n v="1458097364"/>
    <n v="1455508964"/>
    <b v="0"/>
    <x v="29"/>
    <b v="0"/>
    <s v="theater/plays"/>
    <n v="1"/>
    <n v="1"/>
    <x v="1"/>
    <x v="6"/>
    <x v="3932"/>
    <d v="2016-03-16T03:02:44"/>
  </r>
  <r>
    <x v="3933"/>
    <x v="3928"/>
    <x v="3930"/>
    <n v="7000"/>
    <n v="1102"/>
    <x v="2"/>
    <s v="US"/>
    <s v="USD"/>
    <n v="1468716180"/>
    <n v="1466205262"/>
    <b v="0"/>
    <x v="8"/>
    <b v="0"/>
    <s v="theater/plays"/>
    <n v="16"/>
    <n v="91.83"/>
    <x v="1"/>
    <x v="6"/>
    <x v="3933"/>
    <d v="2016-07-17T00:43:00"/>
  </r>
  <r>
    <x v="3934"/>
    <x v="3929"/>
    <x v="3931"/>
    <n v="5000"/>
    <n v="550"/>
    <x v="2"/>
    <s v="US"/>
    <s v="USD"/>
    <n v="1443704400"/>
    <n v="1439827639"/>
    <b v="0"/>
    <x v="8"/>
    <b v="0"/>
    <s v="theater/plays"/>
    <n v="11"/>
    <n v="45.83"/>
    <x v="1"/>
    <x v="6"/>
    <x v="3934"/>
    <d v="2015-10-01T13:00:00"/>
  </r>
  <r>
    <x v="3935"/>
    <x v="3930"/>
    <x v="3932"/>
    <n v="3000"/>
    <n v="1315"/>
    <x v="2"/>
    <s v="GB"/>
    <s v="GBP"/>
    <n v="1443973546"/>
    <n v="1438789546"/>
    <b v="0"/>
    <x v="23"/>
    <b v="0"/>
    <s v="theater/plays"/>
    <n v="44"/>
    <n v="57.17"/>
    <x v="1"/>
    <x v="6"/>
    <x v="3935"/>
    <d v="2015-10-04T15:45:46"/>
  </r>
  <r>
    <x v="3936"/>
    <x v="3931"/>
    <x v="3933"/>
    <n v="20000"/>
    <n v="0"/>
    <x v="2"/>
    <s v="US"/>
    <s v="USD"/>
    <n v="1480576720"/>
    <n v="1477981120"/>
    <b v="0"/>
    <x v="78"/>
    <b v="0"/>
    <s v="theater/plays"/>
    <n v="0"/>
    <e v="#DIV/0!"/>
    <x v="1"/>
    <x v="6"/>
    <x v="3936"/>
    <d v="2016-12-01T07:18:40"/>
  </r>
  <r>
    <x v="3937"/>
    <x v="3932"/>
    <x v="3934"/>
    <n v="2885"/>
    <n v="2485"/>
    <x v="2"/>
    <s v="US"/>
    <s v="USD"/>
    <n v="1468249760"/>
    <n v="1465830560"/>
    <b v="0"/>
    <x v="73"/>
    <b v="0"/>
    <s v="theater/plays"/>
    <n v="87"/>
    <n v="248.5"/>
    <x v="1"/>
    <x v="6"/>
    <x v="3937"/>
    <d v="2016-07-11T15:09:20"/>
  </r>
  <r>
    <x v="3938"/>
    <x v="3933"/>
    <x v="3935"/>
    <n v="3255"/>
    <n v="397"/>
    <x v="2"/>
    <s v="US"/>
    <s v="USD"/>
    <n v="1435441454"/>
    <n v="1432763054"/>
    <b v="0"/>
    <x v="81"/>
    <b v="0"/>
    <s v="theater/plays"/>
    <n v="13"/>
    <n v="79.400000000000006"/>
    <x v="1"/>
    <x v="6"/>
    <x v="3938"/>
    <d v="2015-06-27T21:44:14"/>
  </r>
  <r>
    <x v="3939"/>
    <x v="3934"/>
    <x v="3936"/>
    <n v="5000"/>
    <n v="5"/>
    <x v="2"/>
    <s v="AU"/>
    <s v="AUD"/>
    <n v="1412656200"/>
    <n v="1412328979"/>
    <b v="0"/>
    <x v="29"/>
    <b v="0"/>
    <s v="theater/plays"/>
    <n v="1"/>
    <n v="5"/>
    <x v="1"/>
    <x v="6"/>
    <x v="3939"/>
    <d v="2014-10-07T04:30:00"/>
  </r>
  <r>
    <x v="3940"/>
    <x v="3935"/>
    <x v="3937"/>
    <n v="5000"/>
    <n v="11"/>
    <x v="2"/>
    <s v="US"/>
    <s v="USD"/>
    <n v="1420199351"/>
    <n v="1416311351"/>
    <b v="0"/>
    <x v="84"/>
    <b v="0"/>
    <s v="theater/plays"/>
    <n v="1"/>
    <n v="5.5"/>
    <x v="1"/>
    <x v="6"/>
    <x v="3940"/>
    <d v="2015-01-02T11:49:11"/>
  </r>
  <r>
    <x v="3941"/>
    <x v="3936"/>
    <x v="3938"/>
    <n v="5500"/>
    <n v="50"/>
    <x v="2"/>
    <s v="US"/>
    <s v="USD"/>
    <n v="1416877200"/>
    <n v="1414505137"/>
    <b v="0"/>
    <x v="84"/>
    <b v="0"/>
    <s v="theater/plays"/>
    <n v="1"/>
    <n v="25"/>
    <x v="1"/>
    <x v="6"/>
    <x v="3941"/>
    <d v="2014-11-25T01:00:00"/>
  </r>
  <r>
    <x v="3942"/>
    <x v="3937"/>
    <x v="3939"/>
    <n v="1200"/>
    <n v="0"/>
    <x v="2"/>
    <s v="US"/>
    <s v="USD"/>
    <n v="1434490914"/>
    <n v="1429306914"/>
    <b v="0"/>
    <x v="78"/>
    <b v="0"/>
    <s v="theater/plays"/>
    <n v="0"/>
    <e v="#DIV/0!"/>
    <x v="1"/>
    <x v="6"/>
    <x v="3942"/>
    <d v="2015-06-16T21:41:54"/>
  </r>
  <r>
    <x v="3943"/>
    <x v="3938"/>
    <x v="3940"/>
    <n v="5000"/>
    <n v="1782"/>
    <x v="2"/>
    <s v="US"/>
    <s v="USD"/>
    <n v="1446483000"/>
    <n v="1443811268"/>
    <b v="0"/>
    <x v="62"/>
    <b v="0"/>
    <s v="theater/plays"/>
    <n v="36"/>
    <n v="137.08000000000001"/>
    <x v="1"/>
    <x v="6"/>
    <x v="3943"/>
    <d v="2015-11-02T16:50:00"/>
  </r>
  <r>
    <x v="3944"/>
    <x v="3939"/>
    <x v="3941"/>
    <n v="5000"/>
    <n v="0"/>
    <x v="2"/>
    <s v="US"/>
    <s v="USD"/>
    <n v="1440690875"/>
    <n v="1438098875"/>
    <b v="0"/>
    <x v="78"/>
    <b v="0"/>
    <s v="theater/plays"/>
    <n v="0"/>
    <e v="#DIV/0!"/>
    <x v="1"/>
    <x v="6"/>
    <x v="3944"/>
    <d v="2015-08-27T15:54:35"/>
  </r>
  <r>
    <x v="3945"/>
    <x v="3940"/>
    <x v="3942"/>
    <n v="2000"/>
    <n v="5"/>
    <x v="2"/>
    <s v="US"/>
    <s v="USD"/>
    <n v="1431717268"/>
    <n v="1429125268"/>
    <b v="0"/>
    <x v="29"/>
    <b v="0"/>
    <s v="theater/plays"/>
    <n v="1"/>
    <n v="5"/>
    <x v="1"/>
    <x v="6"/>
    <x v="3945"/>
    <d v="2015-05-15T19:14:28"/>
  </r>
  <r>
    <x v="3946"/>
    <x v="3941"/>
    <x v="3943"/>
    <n v="6000"/>
    <n v="195"/>
    <x v="2"/>
    <s v="US"/>
    <s v="USD"/>
    <n v="1425110400"/>
    <n v="1422388822"/>
    <b v="0"/>
    <x v="81"/>
    <b v="0"/>
    <s v="theater/plays"/>
    <n v="4"/>
    <n v="39"/>
    <x v="1"/>
    <x v="6"/>
    <x v="3946"/>
    <d v="2015-02-28T08:00:00"/>
  </r>
  <r>
    <x v="3947"/>
    <x v="3942"/>
    <x v="3944"/>
    <n v="3000"/>
    <n v="101"/>
    <x v="2"/>
    <s v="US"/>
    <s v="USD"/>
    <n v="1475378744"/>
    <n v="1472786744"/>
    <b v="0"/>
    <x v="84"/>
    <b v="0"/>
    <s v="theater/plays"/>
    <n v="4"/>
    <n v="50.5"/>
    <x v="1"/>
    <x v="6"/>
    <x v="3947"/>
    <d v="2016-10-02T03:25:44"/>
  </r>
  <r>
    <x v="3948"/>
    <x v="3943"/>
    <x v="3945"/>
    <n v="30000"/>
    <n v="0"/>
    <x v="2"/>
    <s v="AU"/>
    <s v="AUD"/>
    <n v="1410076123"/>
    <n v="1404892123"/>
    <b v="0"/>
    <x v="78"/>
    <b v="0"/>
    <s v="theater/plays"/>
    <n v="0"/>
    <e v="#DIV/0!"/>
    <x v="1"/>
    <x v="6"/>
    <x v="3948"/>
    <d v="2014-09-07T07:48:43"/>
  </r>
  <r>
    <x v="3949"/>
    <x v="3944"/>
    <x v="3946"/>
    <n v="10000"/>
    <n v="1577"/>
    <x v="2"/>
    <s v="AU"/>
    <s v="AUD"/>
    <n v="1423623221"/>
    <n v="1421031221"/>
    <b v="0"/>
    <x v="58"/>
    <b v="0"/>
    <s v="theater/plays"/>
    <n v="16"/>
    <n v="49.28"/>
    <x v="1"/>
    <x v="6"/>
    <x v="3949"/>
    <d v="2015-02-11T02:53:41"/>
  </r>
  <r>
    <x v="3950"/>
    <x v="3945"/>
    <x v="3947"/>
    <n v="4000"/>
    <n v="25"/>
    <x v="2"/>
    <s v="US"/>
    <s v="USD"/>
    <n v="1460140500"/>
    <n v="1457628680"/>
    <b v="0"/>
    <x v="29"/>
    <b v="0"/>
    <s v="theater/plays"/>
    <n v="1"/>
    <n v="25"/>
    <x v="1"/>
    <x v="6"/>
    <x v="3950"/>
    <d v="2016-04-08T18:35:00"/>
  </r>
  <r>
    <x v="3951"/>
    <x v="3946"/>
    <x v="2849"/>
    <n v="200000"/>
    <n v="1"/>
    <x v="2"/>
    <s v="IE"/>
    <s v="EUR"/>
    <n v="1462301342"/>
    <n v="1457120942"/>
    <b v="0"/>
    <x v="29"/>
    <b v="0"/>
    <s v="theater/plays"/>
    <n v="1"/>
    <n v="1"/>
    <x v="1"/>
    <x v="6"/>
    <x v="3951"/>
    <d v="2016-05-03T18:49:02"/>
  </r>
  <r>
    <x v="3952"/>
    <x v="3947"/>
    <x v="3948"/>
    <n v="26000"/>
    <n v="25"/>
    <x v="2"/>
    <s v="US"/>
    <s v="USD"/>
    <n v="1445885890"/>
    <n v="1440701890"/>
    <b v="0"/>
    <x v="29"/>
    <b v="0"/>
    <s v="theater/plays"/>
    <n v="1"/>
    <n v="25"/>
    <x v="1"/>
    <x v="6"/>
    <x v="3952"/>
    <d v="2015-10-26T18:58:10"/>
  </r>
  <r>
    <x v="3953"/>
    <x v="3948"/>
    <x v="3949"/>
    <n v="17600"/>
    <n v="0"/>
    <x v="2"/>
    <s v="US"/>
    <s v="USD"/>
    <n v="1469834940"/>
    <n v="1467162586"/>
    <b v="0"/>
    <x v="78"/>
    <b v="0"/>
    <s v="theater/plays"/>
    <n v="0"/>
    <e v="#DIV/0!"/>
    <x v="1"/>
    <x v="6"/>
    <x v="3953"/>
    <d v="2016-07-29T23:29:00"/>
  </r>
  <r>
    <x v="3954"/>
    <x v="3949"/>
    <x v="3950"/>
    <n v="25000"/>
    <n v="0"/>
    <x v="2"/>
    <s v="CA"/>
    <s v="CAD"/>
    <n v="1405352264"/>
    <n v="1400168264"/>
    <b v="0"/>
    <x v="78"/>
    <b v="0"/>
    <s v="theater/plays"/>
    <n v="0"/>
    <e v="#DIV/0!"/>
    <x v="1"/>
    <x v="6"/>
    <x v="3954"/>
    <d v="2014-07-14T15:37:44"/>
  </r>
  <r>
    <x v="3955"/>
    <x v="3950"/>
    <x v="3951"/>
    <n v="1750"/>
    <n v="425"/>
    <x v="2"/>
    <s v="US"/>
    <s v="USD"/>
    <n v="1448745741"/>
    <n v="1446150141"/>
    <b v="0"/>
    <x v="22"/>
    <b v="0"/>
    <s v="theater/plays"/>
    <n v="25"/>
    <n v="53.13"/>
    <x v="1"/>
    <x v="6"/>
    <x v="3955"/>
    <d v="2015-11-28T21:22:21"/>
  </r>
  <r>
    <x v="3956"/>
    <x v="3951"/>
    <x v="3952"/>
    <n v="5500"/>
    <n v="0"/>
    <x v="2"/>
    <s v="US"/>
    <s v="USD"/>
    <n v="1461543600"/>
    <n v="1459203727"/>
    <b v="0"/>
    <x v="78"/>
    <b v="0"/>
    <s v="theater/plays"/>
    <n v="0"/>
    <e v="#DIV/0!"/>
    <x v="1"/>
    <x v="6"/>
    <x v="3956"/>
    <d v="2016-04-25T00:20:00"/>
  </r>
  <r>
    <x v="3957"/>
    <x v="3952"/>
    <x v="3953"/>
    <n v="28000"/>
    <n v="7"/>
    <x v="2"/>
    <s v="US"/>
    <s v="USD"/>
    <n v="1468020354"/>
    <n v="1464045954"/>
    <b v="0"/>
    <x v="29"/>
    <b v="0"/>
    <s v="theater/plays"/>
    <n v="1"/>
    <n v="7"/>
    <x v="1"/>
    <x v="6"/>
    <x v="3957"/>
    <d v="2016-07-08T23:25:54"/>
  </r>
  <r>
    <x v="3958"/>
    <x v="3953"/>
    <x v="3954"/>
    <n v="2000"/>
    <n v="641"/>
    <x v="2"/>
    <s v="US"/>
    <s v="USD"/>
    <n v="1406988000"/>
    <n v="1403822912"/>
    <b v="0"/>
    <x v="38"/>
    <b v="0"/>
    <s v="theater/plays"/>
    <n v="33"/>
    <n v="40.06"/>
    <x v="1"/>
    <x v="6"/>
    <x v="3958"/>
    <d v="2014-08-02T14:00:00"/>
  </r>
  <r>
    <x v="3959"/>
    <x v="3954"/>
    <x v="3955"/>
    <n v="1200"/>
    <n v="292"/>
    <x v="2"/>
    <s v="US"/>
    <s v="USD"/>
    <n v="1411930556"/>
    <n v="1409338556"/>
    <b v="0"/>
    <x v="8"/>
    <b v="0"/>
    <s v="theater/plays"/>
    <n v="25"/>
    <n v="24.33"/>
    <x v="1"/>
    <x v="6"/>
    <x v="3959"/>
    <d v="2014-09-28T18:55:56"/>
  </r>
  <r>
    <x v="3960"/>
    <x v="3955"/>
    <x v="3956"/>
    <n v="3000"/>
    <n v="45"/>
    <x v="2"/>
    <s v="US"/>
    <s v="USD"/>
    <n v="1451852256"/>
    <n v="1449260256"/>
    <b v="0"/>
    <x v="80"/>
    <b v="0"/>
    <s v="theater/plays"/>
    <n v="2"/>
    <n v="11.25"/>
    <x v="1"/>
    <x v="6"/>
    <x v="3960"/>
    <d v="2016-01-03T20:17:36"/>
  </r>
  <r>
    <x v="3961"/>
    <x v="3956"/>
    <x v="3957"/>
    <n v="5000"/>
    <n v="21"/>
    <x v="2"/>
    <s v="GB"/>
    <s v="GBP"/>
    <n v="1399584210"/>
    <n v="1397683410"/>
    <b v="0"/>
    <x v="84"/>
    <b v="0"/>
    <s v="theater/plays"/>
    <n v="1"/>
    <n v="10.5"/>
    <x v="1"/>
    <x v="6"/>
    <x v="3961"/>
    <d v="2014-05-08T21:23:30"/>
  </r>
  <r>
    <x v="3962"/>
    <x v="3957"/>
    <x v="3958"/>
    <n v="1400"/>
    <n v="45"/>
    <x v="2"/>
    <s v="GB"/>
    <s v="GBP"/>
    <n v="1448722494"/>
    <n v="1446562494"/>
    <b v="0"/>
    <x v="83"/>
    <b v="0"/>
    <s v="theater/plays"/>
    <n v="4"/>
    <n v="15"/>
    <x v="1"/>
    <x v="6"/>
    <x v="3962"/>
    <d v="2015-11-28T14:54:54"/>
  </r>
  <r>
    <x v="3963"/>
    <x v="3958"/>
    <x v="3959"/>
    <n v="10000"/>
    <n v="0"/>
    <x v="2"/>
    <s v="CA"/>
    <s v="CAD"/>
    <n v="1447821717"/>
    <n v="1445226117"/>
    <b v="0"/>
    <x v="78"/>
    <b v="0"/>
    <s v="theater/plays"/>
    <n v="0"/>
    <e v="#DIV/0!"/>
    <x v="1"/>
    <x v="6"/>
    <x v="3963"/>
    <d v="2015-11-18T04:41:57"/>
  </r>
  <r>
    <x v="3964"/>
    <x v="3959"/>
    <x v="3960"/>
    <n v="2000"/>
    <n v="126"/>
    <x v="2"/>
    <s v="US"/>
    <s v="USD"/>
    <n v="1429460386"/>
    <n v="1424279986"/>
    <b v="0"/>
    <x v="83"/>
    <b v="0"/>
    <s v="theater/plays"/>
    <n v="7"/>
    <n v="42"/>
    <x v="1"/>
    <x v="6"/>
    <x v="3964"/>
    <d v="2015-04-19T16:19:46"/>
  </r>
  <r>
    <x v="3965"/>
    <x v="3960"/>
    <x v="3961"/>
    <n v="2000"/>
    <n v="285"/>
    <x v="2"/>
    <s v="US"/>
    <s v="USD"/>
    <n v="1460608780"/>
    <n v="1455428380"/>
    <b v="0"/>
    <x v="80"/>
    <b v="0"/>
    <s v="theater/plays"/>
    <n v="15"/>
    <n v="71.25"/>
    <x v="1"/>
    <x v="6"/>
    <x v="3965"/>
    <d v="2016-04-14T04:39:40"/>
  </r>
  <r>
    <x v="3966"/>
    <x v="3961"/>
    <x v="3962"/>
    <n v="7500"/>
    <n v="45"/>
    <x v="2"/>
    <s v="US"/>
    <s v="USD"/>
    <n v="1406170740"/>
    <n v="1402506278"/>
    <b v="0"/>
    <x v="84"/>
    <b v="0"/>
    <s v="theater/plays"/>
    <n v="1"/>
    <n v="22.5"/>
    <x v="1"/>
    <x v="6"/>
    <x v="3966"/>
    <d v="2014-07-24T02:59:00"/>
  </r>
  <r>
    <x v="3967"/>
    <x v="3962"/>
    <x v="3963"/>
    <n v="1700"/>
    <n v="410"/>
    <x v="2"/>
    <s v="US"/>
    <s v="USD"/>
    <n v="1488783507"/>
    <n v="1486191507"/>
    <b v="0"/>
    <x v="73"/>
    <b v="0"/>
    <s v="theater/plays"/>
    <n v="25"/>
    <n v="41"/>
    <x v="1"/>
    <x v="6"/>
    <x v="3967"/>
    <d v="2017-03-06T06:58:27"/>
  </r>
  <r>
    <x v="3968"/>
    <x v="3963"/>
    <x v="3964"/>
    <n v="5000"/>
    <n v="527"/>
    <x v="2"/>
    <s v="US"/>
    <s v="USD"/>
    <n v="1463945673"/>
    <n v="1458761673"/>
    <b v="0"/>
    <x v="202"/>
    <b v="0"/>
    <s v="theater/plays"/>
    <n v="11"/>
    <n v="47.91"/>
    <x v="1"/>
    <x v="6"/>
    <x v="3968"/>
    <d v="2016-05-22T19:34:33"/>
  </r>
  <r>
    <x v="3969"/>
    <x v="3964"/>
    <x v="3965"/>
    <n v="2825"/>
    <n v="211"/>
    <x v="2"/>
    <s v="US"/>
    <s v="USD"/>
    <n v="1472442900"/>
    <n v="1471638646"/>
    <b v="0"/>
    <x v="79"/>
    <b v="0"/>
    <s v="theater/plays"/>
    <n v="8"/>
    <n v="35.17"/>
    <x v="1"/>
    <x v="6"/>
    <x v="3969"/>
    <d v="2016-08-29T03:55:00"/>
  </r>
  <r>
    <x v="3970"/>
    <x v="3965"/>
    <x v="3966"/>
    <n v="15000"/>
    <n v="11"/>
    <x v="2"/>
    <s v="US"/>
    <s v="USD"/>
    <n v="1460925811"/>
    <n v="1458333811"/>
    <b v="0"/>
    <x v="84"/>
    <b v="0"/>
    <s v="theater/plays"/>
    <n v="1"/>
    <n v="5.5"/>
    <x v="1"/>
    <x v="6"/>
    <x v="3970"/>
    <d v="2016-04-17T20:43:31"/>
  </r>
  <r>
    <x v="3971"/>
    <x v="3966"/>
    <x v="3967"/>
    <n v="14000"/>
    <n v="136"/>
    <x v="2"/>
    <s v="US"/>
    <s v="USD"/>
    <n v="1405947126"/>
    <n v="1403355126"/>
    <b v="0"/>
    <x v="79"/>
    <b v="0"/>
    <s v="theater/plays"/>
    <n v="1"/>
    <n v="22.67"/>
    <x v="1"/>
    <x v="6"/>
    <x v="3971"/>
    <d v="2014-07-21T12:52:06"/>
  </r>
  <r>
    <x v="3972"/>
    <x v="3967"/>
    <x v="3968"/>
    <n v="1000"/>
    <n v="211"/>
    <x v="2"/>
    <s v="US"/>
    <s v="USD"/>
    <n v="1423186634"/>
    <n v="1418002634"/>
    <b v="0"/>
    <x v="22"/>
    <b v="0"/>
    <s v="theater/plays"/>
    <n v="22"/>
    <n v="26.38"/>
    <x v="1"/>
    <x v="6"/>
    <x v="3972"/>
    <d v="2015-02-06T01:37:14"/>
  </r>
  <r>
    <x v="3973"/>
    <x v="3968"/>
    <x v="3969"/>
    <n v="5000"/>
    <n v="3905"/>
    <x v="2"/>
    <s v="US"/>
    <s v="USD"/>
    <n v="1462766400"/>
    <n v="1460219110"/>
    <b v="0"/>
    <x v="77"/>
    <b v="0"/>
    <s v="theater/plays"/>
    <n v="79"/>
    <n v="105.54"/>
    <x v="1"/>
    <x v="6"/>
    <x v="3973"/>
    <d v="2016-05-09T04:00:00"/>
  </r>
  <r>
    <x v="3974"/>
    <x v="3969"/>
    <x v="3970"/>
    <n v="1000"/>
    <n v="320"/>
    <x v="2"/>
    <s v="GB"/>
    <s v="GBP"/>
    <n v="1464872848"/>
    <n v="1462280848"/>
    <b v="0"/>
    <x v="202"/>
    <b v="0"/>
    <s v="theater/plays"/>
    <n v="32"/>
    <n v="29.09"/>
    <x v="1"/>
    <x v="6"/>
    <x v="3974"/>
    <d v="2016-06-02T13:07:28"/>
  </r>
  <r>
    <x v="3975"/>
    <x v="3970"/>
    <x v="3971"/>
    <n v="678"/>
    <n v="0"/>
    <x v="2"/>
    <s v="US"/>
    <s v="USD"/>
    <n v="1468442898"/>
    <n v="1465850898"/>
    <b v="0"/>
    <x v="78"/>
    <b v="0"/>
    <s v="theater/plays"/>
    <n v="0"/>
    <e v="#DIV/0!"/>
    <x v="1"/>
    <x v="6"/>
    <x v="3975"/>
    <d v="2016-07-13T20:48:18"/>
  </r>
  <r>
    <x v="3976"/>
    <x v="3971"/>
    <x v="3972"/>
    <n v="1300"/>
    <n v="620"/>
    <x v="2"/>
    <s v="US"/>
    <s v="USD"/>
    <n v="1406876400"/>
    <n v="1405024561"/>
    <b v="0"/>
    <x v="73"/>
    <b v="0"/>
    <s v="theater/plays"/>
    <n v="48"/>
    <n v="62"/>
    <x v="1"/>
    <x v="6"/>
    <x v="3976"/>
    <d v="2014-08-01T07:00:00"/>
  </r>
  <r>
    <x v="3977"/>
    <x v="3972"/>
    <x v="3973"/>
    <n v="90000"/>
    <n v="1305"/>
    <x v="2"/>
    <s v="US"/>
    <s v="USD"/>
    <n v="1469213732"/>
    <n v="1466621732"/>
    <b v="0"/>
    <x v="79"/>
    <b v="0"/>
    <s v="theater/plays"/>
    <n v="2"/>
    <n v="217.5"/>
    <x v="1"/>
    <x v="6"/>
    <x v="3977"/>
    <d v="2016-07-22T18:55:32"/>
  </r>
  <r>
    <x v="3978"/>
    <x v="3973"/>
    <x v="3974"/>
    <n v="2000"/>
    <n v="214"/>
    <x v="2"/>
    <s v="US"/>
    <s v="USD"/>
    <n v="1422717953"/>
    <n v="1417533953"/>
    <b v="0"/>
    <x v="22"/>
    <b v="0"/>
    <s v="theater/plays"/>
    <n v="11"/>
    <n v="26.75"/>
    <x v="1"/>
    <x v="6"/>
    <x v="3978"/>
    <d v="2015-01-31T15:25:53"/>
  </r>
  <r>
    <x v="3979"/>
    <x v="3974"/>
    <x v="3975"/>
    <n v="6000"/>
    <n v="110"/>
    <x v="2"/>
    <s v="GB"/>
    <s v="GBP"/>
    <n v="1427659200"/>
    <n v="1425678057"/>
    <b v="0"/>
    <x v="79"/>
    <b v="0"/>
    <s v="theater/plays"/>
    <n v="2"/>
    <n v="18.329999999999998"/>
    <x v="1"/>
    <x v="6"/>
    <x v="3979"/>
    <d v="2015-03-29T20:00:00"/>
  </r>
  <r>
    <x v="3980"/>
    <x v="3975"/>
    <x v="3976"/>
    <n v="2500"/>
    <n v="450"/>
    <x v="2"/>
    <s v="US"/>
    <s v="USD"/>
    <n v="1404570147"/>
    <n v="1401978147"/>
    <b v="0"/>
    <x v="63"/>
    <b v="0"/>
    <s v="theater/plays"/>
    <n v="18"/>
    <n v="64.290000000000006"/>
    <x v="1"/>
    <x v="6"/>
    <x v="3980"/>
    <d v="2014-07-05T14:22:27"/>
  </r>
  <r>
    <x v="3981"/>
    <x v="3357"/>
    <x v="3357"/>
    <n v="30000"/>
    <n v="1225"/>
    <x v="2"/>
    <s v="US"/>
    <s v="USD"/>
    <n v="1468729149"/>
    <n v="1463545149"/>
    <b v="0"/>
    <x v="63"/>
    <b v="0"/>
    <s v="theater/plays"/>
    <n v="5"/>
    <n v="175"/>
    <x v="1"/>
    <x v="6"/>
    <x v="3981"/>
    <d v="2016-07-17T04:19:09"/>
  </r>
  <r>
    <x v="3982"/>
    <x v="3976"/>
    <x v="3977"/>
    <n v="850"/>
    <n v="170"/>
    <x v="2"/>
    <s v="GB"/>
    <s v="GBP"/>
    <n v="1436297180"/>
    <n v="1431113180"/>
    <b v="0"/>
    <x v="81"/>
    <b v="0"/>
    <s v="theater/plays"/>
    <n v="20"/>
    <n v="34"/>
    <x v="1"/>
    <x v="6"/>
    <x v="3982"/>
    <d v="2015-07-07T19:26:20"/>
  </r>
  <r>
    <x v="3983"/>
    <x v="3977"/>
    <x v="3978"/>
    <n v="11140"/>
    <n v="3877"/>
    <x v="2"/>
    <s v="US"/>
    <s v="USD"/>
    <n v="1400569140"/>
    <n v="1397854356"/>
    <b v="0"/>
    <x v="67"/>
    <b v="0"/>
    <s v="theater/plays"/>
    <n v="35"/>
    <n v="84.28"/>
    <x v="1"/>
    <x v="6"/>
    <x v="3983"/>
    <d v="2014-05-20T06:59:00"/>
  </r>
  <r>
    <x v="3984"/>
    <x v="3978"/>
    <x v="3979"/>
    <n v="1500"/>
    <n v="95"/>
    <x v="2"/>
    <s v="GB"/>
    <s v="GBP"/>
    <n v="1415404800"/>
    <n v="1412809644"/>
    <b v="0"/>
    <x v="73"/>
    <b v="0"/>
    <s v="theater/plays"/>
    <n v="7"/>
    <n v="9.5"/>
    <x v="1"/>
    <x v="6"/>
    <x v="3984"/>
    <d v="2014-11-08T00:00:00"/>
  </r>
  <r>
    <x v="3985"/>
    <x v="3979"/>
    <x v="3980"/>
    <n v="2000"/>
    <n v="641"/>
    <x v="2"/>
    <s v="US"/>
    <s v="USD"/>
    <n v="1456002300"/>
    <n v="1454173120"/>
    <b v="0"/>
    <x v="10"/>
    <b v="0"/>
    <s v="theater/plays"/>
    <n v="33"/>
    <n v="33.74"/>
    <x v="1"/>
    <x v="6"/>
    <x v="3985"/>
    <d v="2016-02-20T21:05:00"/>
  </r>
  <r>
    <x v="3986"/>
    <x v="3980"/>
    <x v="3981"/>
    <n v="5000"/>
    <n v="488"/>
    <x v="2"/>
    <s v="GB"/>
    <s v="GBP"/>
    <n v="1462539840"/>
    <n v="1460034594"/>
    <b v="0"/>
    <x v="62"/>
    <b v="0"/>
    <s v="theater/plays"/>
    <n v="10"/>
    <n v="37.54"/>
    <x v="1"/>
    <x v="6"/>
    <x v="3986"/>
    <d v="2016-05-06T13:04:00"/>
  </r>
  <r>
    <x v="3987"/>
    <x v="3981"/>
    <x v="3982"/>
    <n v="400"/>
    <n v="151"/>
    <x v="2"/>
    <s v="GB"/>
    <s v="GBP"/>
    <n v="1400278290"/>
    <n v="1399414290"/>
    <b v="0"/>
    <x v="62"/>
    <b v="0"/>
    <s v="theater/plays"/>
    <n v="38"/>
    <n v="11.62"/>
    <x v="1"/>
    <x v="6"/>
    <x v="3987"/>
    <d v="2014-05-16T22:11:30"/>
  </r>
  <r>
    <x v="3988"/>
    <x v="3982"/>
    <x v="3983"/>
    <n v="1500"/>
    <n v="32"/>
    <x v="2"/>
    <s v="US"/>
    <s v="USD"/>
    <n v="1440813413"/>
    <n v="1439517413"/>
    <b v="0"/>
    <x v="80"/>
    <b v="0"/>
    <s v="theater/plays"/>
    <n v="3"/>
    <n v="8"/>
    <x v="1"/>
    <x v="6"/>
    <x v="3988"/>
    <d v="2015-08-29T01:56:53"/>
  </r>
  <r>
    <x v="3989"/>
    <x v="3983"/>
    <x v="3984"/>
    <n v="3000"/>
    <n v="0"/>
    <x v="2"/>
    <s v="US"/>
    <s v="USD"/>
    <n v="1447009181"/>
    <n v="1444413581"/>
    <b v="0"/>
    <x v="78"/>
    <b v="0"/>
    <s v="theater/plays"/>
    <n v="0"/>
    <e v="#DIV/0!"/>
    <x v="1"/>
    <x v="6"/>
    <x v="3989"/>
    <d v="2015-11-08T18:59:41"/>
  </r>
  <r>
    <x v="3990"/>
    <x v="3984"/>
    <x v="3985"/>
    <n v="1650"/>
    <n v="69"/>
    <x v="2"/>
    <s v="GB"/>
    <s v="GBP"/>
    <n v="1456934893"/>
    <n v="1454342893"/>
    <b v="0"/>
    <x v="83"/>
    <b v="0"/>
    <s v="theater/plays"/>
    <n v="5"/>
    <n v="23"/>
    <x v="1"/>
    <x v="6"/>
    <x v="3990"/>
    <d v="2016-03-02T16:08:13"/>
  </r>
  <r>
    <x v="3991"/>
    <x v="3985"/>
    <x v="3986"/>
    <n v="500"/>
    <n v="100"/>
    <x v="2"/>
    <s v="US"/>
    <s v="USD"/>
    <n v="1433086082"/>
    <n v="1430494082"/>
    <b v="0"/>
    <x v="29"/>
    <b v="0"/>
    <s v="theater/plays"/>
    <n v="20"/>
    <n v="100"/>
    <x v="1"/>
    <x v="6"/>
    <x v="3991"/>
    <d v="2015-05-31T15:28:02"/>
  </r>
  <r>
    <x v="3992"/>
    <x v="3986"/>
    <x v="3987"/>
    <n v="10000"/>
    <n v="541"/>
    <x v="2"/>
    <s v="US"/>
    <s v="USD"/>
    <n v="1449876859"/>
    <n v="1444689259"/>
    <b v="0"/>
    <x v="82"/>
    <b v="0"/>
    <s v="theater/plays"/>
    <n v="6"/>
    <n v="60.11"/>
    <x v="1"/>
    <x v="6"/>
    <x v="3992"/>
    <d v="2015-12-11T23:34:19"/>
  </r>
  <r>
    <x v="3993"/>
    <x v="3987"/>
    <x v="3988"/>
    <n v="50000"/>
    <n v="3"/>
    <x v="2"/>
    <s v="US"/>
    <s v="USD"/>
    <n v="1431549912"/>
    <n v="1428957912"/>
    <b v="0"/>
    <x v="29"/>
    <b v="0"/>
    <s v="theater/plays"/>
    <n v="1"/>
    <n v="3"/>
    <x v="1"/>
    <x v="6"/>
    <x v="3993"/>
    <d v="2015-05-13T20:45:12"/>
  </r>
  <r>
    <x v="3994"/>
    <x v="3988"/>
    <x v="3989"/>
    <n v="2000"/>
    <n v="5"/>
    <x v="2"/>
    <s v="US"/>
    <s v="USD"/>
    <n v="1405761690"/>
    <n v="1403169690"/>
    <b v="0"/>
    <x v="29"/>
    <b v="0"/>
    <s v="theater/plays"/>
    <n v="1"/>
    <n v="5"/>
    <x v="1"/>
    <x v="6"/>
    <x v="3994"/>
    <d v="2014-07-19T09:21:30"/>
  </r>
  <r>
    <x v="3995"/>
    <x v="3989"/>
    <x v="3990"/>
    <n v="200"/>
    <n v="70"/>
    <x v="2"/>
    <s v="GB"/>
    <s v="GBP"/>
    <n v="1423913220"/>
    <n v="1421339077"/>
    <b v="0"/>
    <x v="80"/>
    <b v="0"/>
    <s v="theater/plays"/>
    <n v="35"/>
    <n v="17.5"/>
    <x v="1"/>
    <x v="6"/>
    <x v="3995"/>
    <d v="2015-02-14T11:27:00"/>
  </r>
  <r>
    <x v="3996"/>
    <x v="3990"/>
    <x v="3991"/>
    <n v="3000"/>
    <n v="497"/>
    <x v="2"/>
    <s v="US"/>
    <s v="USD"/>
    <n v="1416499440"/>
    <n v="1415341464"/>
    <b v="0"/>
    <x v="57"/>
    <b v="0"/>
    <s v="theater/plays"/>
    <n v="17"/>
    <n v="29.24"/>
    <x v="1"/>
    <x v="6"/>
    <x v="3996"/>
    <d v="2014-11-20T16:04:00"/>
  </r>
  <r>
    <x v="3997"/>
    <x v="3991"/>
    <x v="3992"/>
    <n v="3000"/>
    <n v="0"/>
    <x v="2"/>
    <s v="GB"/>
    <s v="GBP"/>
    <n v="1428222221"/>
    <n v="1425633821"/>
    <b v="0"/>
    <x v="78"/>
    <b v="0"/>
    <s v="theater/plays"/>
    <n v="0"/>
    <e v="#DIV/0!"/>
    <x v="1"/>
    <x v="6"/>
    <x v="3997"/>
    <d v="2015-04-05T08:23:41"/>
  </r>
  <r>
    <x v="3998"/>
    <x v="3992"/>
    <x v="3993"/>
    <n v="1250"/>
    <n v="715"/>
    <x v="2"/>
    <s v="US"/>
    <s v="USD"/>
    <n v="1427580426"/>
    <n v="1424992026"/>
    <b v="0"/>
    <x v="8"/>
    <b v="0"/>
    <s v="theater/plays"/>
    <n v="58"/>
    <n v="59.58"/>
    <x v="1"/>
    <x v="6"/>
    <x v="3998"/>
    <d v="2015-03-28T22:07:06"/>
  </r>
  <r>
    <x v="3999"/>
    <x v="3993"/>
    <x v="3994"/>
    <n v="7000"/>
    <n v="1156"/>
    <x v="2"/>
    <s v="US"/>
    <s v="USD"/>
    <n v="1409514709"/>
    <n v="1406058798"/>
    <b v="0"/>
    <x v="25"/>
    <b v="0"/>
    <s v="theater/plays"/>
    <n v="17"/>
    <n v="82.57"/>
    <x v="1"/>
    <x v="6"/>
    <x v="3999"/>
    <d v="2014-08-31T19:51:49"/>
  </r>
  <r>
    <x v="4000"/>
    <x v="3994"/>
    <x v="3995"/>
    <n v="8000"/>
    <n v="10"/>
    <x v="2"/>
    <s v="US"/>
    <s v="USD"/>
    <n v="1462631358"/>
    <n v="1457450958"/>
    <b v="0"/>
    <x v="29"/>
    <b v="0"/>
    <s v="theater/plays"/>
    <n v="1"/>
    <n v="10"/>
    <x v="1"/>
    <x v="6"/>
    <x v="4000"/>
    <d v="2016-05-07T14:29:18"/>
  </r>
  <r>
    <x v="4001"/>
    <x v="3995"/>
    <x v="3996"/>
    <n v="1200"/>
    <n v="453"/>
    <x v="2"/>
    <s v="GB"/>
    <s v="GBP"/>
    <n v="1488394800"/>
    <n v="1486681708"/>
    <b v="0"/>
    <x v="25"/>
    <b v="0"/>
    <s v="theater/plays"/>
    <n v="38"/>
    <n v="32.36"/>
    <x v="1"/>
    <x v="6"/>
    <x v="4001"/>
    <d v="2017-03-01T19:00:00"/>
  </r>
  <r>
    <x v="4002"/>
    <x v="3996"/>
    <x v="3997"/>
    <n v="1250"/>
    <n v="23"/>
    <x v="2"/>
    <s v="US"/>
    <s v="USD"/>
    <n v="1411779761"/>
    <n v="1409187761"/>
    <b v="0"/>
    <x v="80"/>
    <b v="0"/>
    <s v="theater/plays"/>
    <n v="2"/>
    <n v="5.75"/>
    <x v="1"/>
    <x v="6"/>
    <x v="4002"/>
    <d v="2014-09-27T01:02:41"/>
  </r>
  <r>
    <x v="4003"/>
    <x v="3997"/>
    <x v="3960"/>
    <n v="2000"/>
    <n v="201"/>
    <x v="2"/>
    <s v="US"/>
    <s v="USD"/>
    <n v="1424009147"/>
    <n v="1421417147"/>
    <b v="0"/>
    <x v="84"/>
    <b v="0"/>
    <s v="theater/plays"/>
    <n v="11"/>
    <n v="100.5"/>
    <x v="1"/>
    <x v="6"/>
    <x v="4003"/>
    <d v="2015-02-15T14:05:47"/>
  </r>
  <r>
    <x v="4004"/>
    <x v="3998"/>
    <x v="3998"/>
    <n v="500"/>
    <n v="1"/>
    <x v="2"/>
    <s v="US"/>
    <s v="USD"/>
    <n v="1412740457"/>
    <n v="1410148457"/>
    <b v="0"/>
    <x v="29"/>
    <b v="0"/>
    <s v="theater/plays"/>
    <n v="1"/>
    <n v="1"/>
    <x v="1"/>
    <x v="6"/>
    <x v="4004"/>
    <d v="2014-10-08T03:54:17"/>
  </r>
  <r>
    <x v="4005"/>
    <x v="3999"/>
    <x v="3999"/>
    <n v="3000"/>
    <n v="40"/>
    <x v="2"/>
    <s v="US"/>
    <s v="USD"/>
    <n v="1413832985"/>
    <n v="1408648985"/>
    <b v="0"/>
    <x v="84"/>
    <b v="0"/>
    <s v="theater/plays"/>
    <n v="2"/>
    <n v="20"/>
    <x v="1"/>
    <x v="6"/>
    <x v="4005"/>
    <d v="2014-10-20T19:23:05"/>
  </r>
  <r>
    <x v="4006"/>
    <x v="4000"/>
    <x v="4000"/>
    <n v="30000"/>
    <n v="2"/>
    <x v="2"/>
    <s v="US"/>
    <s v="USD"/>
    <n v="1455647587"/>
    <n v="1453487587"/>
    <b v="0"/>
    <x v="29"/>
    <b v="0"/>
    <s v="theater/plays"/>
    <n v="1"/>
    <n v="2"/>
    <x v="1"/>
    <x v="6"/>
    <x v="4006"/>
    <d v="2016-02-16T18:33:07"/>
  </r>
  <r>
    <x v="4007"/>
    <x v="3988"/>
    <x v="4001"/>
    <n v="2000"/>
    <n v="5"/>
    <x v="2"/>
    <s v="US"/>
    <s v="USD"/>
    <n v="1409070480"/>
    <n v="1406572381"/>
    <b v="0"/>
    <x v="29"/>
    <b v="0"/>
    <s v="theater/plays"/>
    <n v="1"/>
    <n v="5"/>
    <x v="1"/>
    <x v="6"/>
    <x v="4007"/>
    <d v="2014-08-26T16:28:00"/>
  </r>
  <r>
    <x v="4008"/>
    <x v="4001"/>
    <x v="4002"/>
    <n v="1000"/>
    <n v="60"/>
    <x v="2"/>
    <s v="GB"/>
    <s v="GBP"/>
    <n v="1437606507"/>
    <n v="1435014507"/>
    <b v="0"/>
    <x v="80"/>
    <b v="0"/>
    <s v="theater/plays"/>
    <n v="6"/>
    <n v="15"/>
    <x v="1"/>
    <x v="6"/>
    <x v="4008"/>
    <d v="2015-07-22T23:08:27"/>
  </r>
  <r>
    <x v="4009"/>
    <x v="4002"/>
    <x v="4003"/>
    <n v="1930"/>
    <n v="75"/>
    <x v="2"/>
    <s v="GB"/>
    <s v="GBP"/>
    <n v="1410281360"/>
    <n v="1406825360"/>
    <b v="0"/>
    <x v="83"/>
    <b v="0"/>
    <s v="theater/plays"/>
    <n v="4"/>
    <n v="25"/>
    <x v="1"/>
    <x v="6"/>
    <x v="4009"/>
    <d v="2014-09-09T16:49:20"/>
  </r>
  <r>
    <x v="4010"/>
    <x v="4003"/>
    <x v="4004"/>
    <n v="7200"/>
    <n v="1742"/>
    <x v="2"/>
    <s v="US"/>
    <s v="USD"/>
    <n v="1414348166"/>
    <n v="1412879366"/>
    <b v="0"/>
    <x v="44"/>
    <b v="0"/>
    <s v="theater/plays"/>
    <n v="25"/>
    <n v="45.84"/>
    <x v="1"/>
    <x v="6"/>
    <x v="4010"/>
    <d v="2014-10-26T18:29:26"/>
  </r>
  <r>
    <x v="4011"/>
    <x v="4004"/>
    <x v="4005"/>
    <n v="250"/>
    <n v="19"/>
    <x v="2"/>
    <s v="GB"/>
    <s v="GBP"/>
    <n v="1422450278"/>
    <n v="1419858278"/>
    <b v="0"/>
    <x v="80"/>
    <b v="0"/>
    <s v="theater/plays"/>
    <n v="8"/>
    <n v="4.75"/>
    <x v="1"/>
    <x v="6"/>
    <x v="4011"/>
    <d v="2015-01-28T13:04:38"/>
  </r>
  <r>
    <x v="4012"/>
    <x v="4005"/>
    <x v="4006"/>
    <n v="575"/>
    <n v="0"/>
    <x v="2"/>
    <s v="GB"/>
    <s v="GBP"/>
    <n v="1430571849"/>
    <n v="1427979849"/>
    <b v="0"/>
    <x v="78"/>
    <b v="0"/>
    <s v="theater/plays"/>
    <n v="0"/>
    <e v="#DIV/0!"/>
    <x v="1"/>
    <x v="6"/>
    <x v="4012"/>
    <d v="2015-05-02T13:04:09"/>
  </r>
  <r>
    <x v="4013"/>
    <x v="4006"/>
    <x v="4007"/>
    <n v="2000"/>
    <n v="26"/>
    <x v="2"/>
    <s v="US"/>
    <s v="USD"/>
    <n v="1424070823"/>
    <n v="1421478823"/>
    <b v="0"/>
    <x v="84"/>
    <b v="0"/>
    <s v="theater/plays"/>
    <n v="2"/>
    <n v="13"/>
    <x v="1"/>
    <x v="6"/>
    <x v="4013"/>
    <d v="2015-02-16T07:13:43"/>
  </r>
  <r>
    <x v="4014"/>
    <x v="4007"/>
    <x v="4008"/>
    <n v="9000"/>
    <n v="0"/>
    <x v="2"/>
    <s v="US"/>
    <s v="USD"/>
    <n v="1457157269"/>
    <n v="1455861269"/>
    <b v="0"/>
    <x v="78"/>
    <b v="0"/>
    <s v="theater/plays"/>
    <n v="0"/>
    <e v="#DIV/0!"/>
    <x v="1"/>
    <x v="6"/>
    <x v="4014"/>
    <d v="2016-03-05T05:54:29"/>
  </r>
  <r>
    <x v="4015"/>
    <x v="4008"/>
    <x v="4009"/>
    <n v="7000"/>
    <n v="1"/>
    <x v="2"/>
    <s v="US"/>
    <s v="USD"/>
    <n v="1437331463"/>
    <n v="1434739463"/>
    <b v="0"/>
    <x v="29"/>
    <b v="0"/>
    <s v="theater/plays"/>
    <n v="1"/>
    <n v="1"/>
    <x v="1"/>
    <x v="6"/>
    <x v="4015"/>
    <d v="2015-07-19T18:44:23"/>
  </r>
  <r>
    <x v="4016"/>
    <x v="4009"/>
    <x v="4010"/>
    <n v="500"/>
    <n v="70"/>
    <x v="2"/>
    <s v="GB"/>
    <s v="GBP"/>
    <n v="1410987400"/>
    <n v="1408395400"/>
    <b v="0"/>
    <x v="63"/>
    <b v="0"/>
    <s v="theater/plays"/>
    <n v="14"/>
    <n v="10"/>
    <x v="1"/>
    <x v="6"/>
    <x v="4016"/>
    <d v="2014-09-17T20:56:40"/>
  </r>
  <r>
    <x v="4017"/>
    <x v="4010"/>
    <x v="4011"/>
    <n v="10000"/>
    <n v="105"/>
    <x v="2"/>
    <s v="US"/>
    <s v="USD"/>
    <n v="1409846874"/>
    <n v="1407254874"/>
    <b v="0"/>
    <x v="84"/>
    <b v="0"/>
    <s v="theater/plays"/>
    <n v="2"/>
    <n v="52.5"/>
    <x v="1"/>
    <x v="6"/>
    <x v="4017"/>
    <d v="2014-09-04T16:07:54"/>
  </r>
  <r>
    <x v="4018"/>
    <x v="4011"/>
    <x v="4012"/>
    <n v="1500"/>
    <n v="130"/>
    <x v="2"/>
    <s v="GB"/>
    <s v="GBP"/>
    <n v="1475877108"/>
    <n v="1473285108"/>
    <b v="0"/>
    <x v="80"/>
    <b v="0"/>
    <s v="theater/plays"/>
    <n v="9"/>
    <n v="32.5"/>
    <x v="1"/>
    <x v="6"/>
    <x v="4018"/>
    <d v="2016-10-07T21:51:48"/>
  </r>
  <r>
    <x v="4019"/>
    <x v="4012"/>
    <x v="4013"/>
    <n v="3500"/>
    <n v="29"/>
    <x v="2"/>
    <s v="US"/>
    <s v="USD"/>
    <n v="1460737680"/>
    <n v="1455725596"/>
    <b v="0"/>
    <x v="80"/>
    <b v="0"/>
    <s v="theater/plays"/>
    <n v="1"/>
    <n v="7.25"/>
    <x v="1"/>
    <x v="6"/>
    <x v="4019"/>
    <d v="2016-04-15T16:28:00"/>
  </r>
  <r>
    <x v="4020"/>
    <x v="4013"/>
    <x v="4014"/>
    <n v="600"/>
    <n v="100"/>
    <x v="2"/>
    <s v="US"/>
    <s v="USD"/>
    <n v="1427168099"/>
    <n v="1424579699"/>
    <b v="0"/>
    <x v="83"/>
    <b v="0"/>
    <s v="theater/plays"/>
    <n v="17"/>
    <n v="33.33"/>
    <x v="1"/>
    <x v="6"/>
    <x v="4020"/>
    <d v="2015-03-24T03:34:59"/>
  </r>
  <r>
    <x v="4021"/>
    <x v="4014"/>
    <x v="4015"/>
    <n v="15000"/>
    <n v="125"/>
    <x v="2"/>
    <s v="US"/>
    <s v="USD"/>
    <n v="1414360358"/>
    <n v="1409176358"/>
    <b v="0"/>
    <x v="84"/>
    <b v="0"/>
    <s v="theater/plays"/>
    <n v="1"/>
    <n v="62.5"/>
    <x v="1"/>
    <x v="6"/>
    <x v="4021"/>
    <d v="2014-10-26T21:52:38"/>
  </r>
  <r>
    <x v="4022"/>
    <x v="4015"/>
    <x v="4016"/>
    <n v="18000"/>
    <n v="12521"/>
    <x v="2"/>
    <s v="US"/>
    <s v="USD"/>
    <n v="1422759240"/>
    <n v="1418824867"/>
    <b v="0"/>
    <x v="438"/>
    <b v="0"/>
    <s v="theater/plays"/>
    <n v="70"/>
    <n v="63.56"/>
    <x v="1"/>
    <x v="6"/>
    <x v="4022"/>
    <d v="2015-02-01T02:54:00"/>
  </r>
  <r>
    <x v="4023"/>
    <x v="4016"/>
    <x v="4017"/>
    <n v="7000"/>
    <n v="0"/>
    <x v="2"/>
    <s v="US"/>
    <s v="USD"/>
    <n v="1458860363"/>
    <n v="1454975963"/>
    <b v="0"/>
    <x v="78"/>
    <b v="0"/>
    <s v="theater/plays"/>
    <n v="0"/>
    <e v="#DIV/0!"/>
    <x v="1"/>
    <x v="6"/>
    <x v="4023"/>
    <d v="2016-03-24T22:59:23"/>
  </r>
  <r>
    <x v="4024"/>
    <x v="4017"/>
    <x v="4018"/>
    <n v="800"/>
    <n v="10"/>
    <x v="2"/>
    <s v="US"/>
    <s v="USD"/>
    <n v="1441037097"/>
    <n v="1438445097"/>
    <b v="0"/>
    <x v="29"/>
    <b v="0"/>
    <s v="theater/plays"/>
    <n v="2"/>
    <n v="10"/>
    <x v="1"/>
    <x v="6"/>
    <x v="4024"/>
    <d v="2015-08-31T16:04:57"/>
  </r>
  <r>
    <x v="4025"/>
    <x v="4018"/>
    <x v="4019"/>
    <n v="5000"/>
    <n v="250"/>
    <x v="2"/>
    <s v="FR"/>
    <s v="EUR"/>
    <n v="1437889336"/>
    <n v="1432705336"/>
    <b v="0"/>
    <x v="80"/>
    <b v="0"/>
    <s v="theater/plays"/>
    <n v="5"/>
    <n v="62.5"/>
    <x v="1"/>
    <x v="6"/>
    <x v="4025"/>
    <d v="2015-07-26T05:42:16"/>
  </r>
  <r>
    <x v="4026"/>
    <x v="4019"/>
    <x v="4020"/>
    <n v="4000"/>
    <n v="0"/>
    <x v="2"/>
    <s v="US"/>
    <s v="USD"/>
    <n v="1449247439"/>
    <n v="1444059839"/>
    <b v="0"/>
    <x v="78"/>
    <b v="0"/>
    <s v="theater/plays"/>
    <n v="0"/>
    <e v="#DIV/0!"/>
    <x v="1"/>
    <x v="6"/>
    <x v="4026"/>
    <d v="2015-12-04T16:43:59"/>
  </r>
  <r>
    <x v="4027"/>
    <x v="4020"/>
    <x v="4021"/>
    <n v="3000"/>
    <n v="215"/>
    <x v="2"/>
    <s v="US"/>
    <s v="USD"/>
    <n v="1487811600"/>
    <n v="1486077481"/>
    <b v="0"/>
    <x v="63"/>
    <b v="0"/>
    <s v="theater/plays"/>
    <n v="8"/>
    <n v="30.71"/>
    <x v="1"/>
    <x v="6"/>
    <x v="4027"/>
    <d v="2017-02-23T01:00:00"/>
  </r>
  <r>
    <x v="4028"/>
    <x v="4021"/>
    <x v="4022"/>
    <n v="2000"/>
    <n v="561"/>
    <x v="2"/>
    <s v="US"/>
    <s v="USD"/>
    <n v="1402007500"/>
    <n v="1399415500"/>
    <b v="0"/>
    <x v="202"/>
    <b v="0"/>
    <s v="theater/plays"/>
    <n v="29"/>
    <n v="51"/>
    <x v="1"/>
    <x v="6"/>
    <x v="4028"/>
    <d v="2014-06-05T22:31:40"/>
  </r>
  <r>
    <x v="4029"/>
    <x v="4022"/>
    <x v="4023"/>
    <n v="20000"/>
    <n v="0"/>
    <x v="2"/>
    <s v="US"/>
    <s v="USD"/>
    <n v="1450053370"/>
    <n v="1447461370"/>
    <b v="0"/>
    <x v="78"/>
    <b v="0"/>
    <s v="theater/plays"/>
    <n v="0"/>
    <e v="#DIV/0!"/>
    <x v="1"/>
    <x v="6"/>
    <x v="4029"/>
    <d v="2015-12-14T00:36:10"/>
  </r>
  <r>
    <x v="4030"/>
    <x v="4023"/>
    <x v="4024"/>
    <n v="2500"/>
    <n v="400"/>
    <x v="2"/>
    <s v="US"/>
    <s v="USD"/>
    <n v="1454525340"/>
    <n v="1452008599"/>
    <b v="0"/>
    <x v="79"/>
    <b v="0"/>
    <s v="theater/plays"/>
    <n v="16"/>
    <n v="66.67"/>
    <x v="1"/>
    <x v="6"/>
    <x v="4030"/>
    <d v="2016-02-03T18:49:00"/>
  </r>
  <r>
    <x v="4031"/>
    <x v="4024"/>
    <x v="4025"/>
    <n v="5000"/>
    <n v="0"/>
    <x v="2"/>
    <s v="US"/>
    <s v="USD"/>
    <n v="1418914964"/>
    <n v="1414591364"/>
    <b v="0"/>
    <x v="78"/>
    <b v="0"/>
    <s v="theater/plays"/>
    <n v="0"/>
    <e v="#DIV/0!"/>
    <x v="1"/>
    <x v="6"/>
    <x v="4031"/>
    <d v="2014-12-18T15:02:44"/>
  </r>
  <r>
    <x v="4032"/>
    <x v="4025"/>
    <x v="4026"/>
    <n v="6048"/>
    <n v="413"/>
    <x v="2"/>
    <s v="US"/>
    <s v="USD"/>
    <n v="1450211116"/>
    <n v="1445023516"/>
    <b v="0"/>
    <x v="63"/>
    <b v="0"/>
    <s v="theater/plays"/>
    <n v="7"/>
    <n v="59"/>
    <x v="1"/>
    <x v="6"/>
    <x v="4032"/>
    <d v="2015-12-15T20:25:16"/>
  </r>
  <r>
    <x v="4033"/>
    <x v="4026"/>
    <x v="4027"/>
    <n v="23900"/>
    <n v="6141.99"/>
    <x v="2"/>
    <s v="GB"/>
    <s v="GBP"/>
    <n v="1475398800"/>
    <n v="1472711224"/>
    <b v="0"/>
    <x v="225"/>
    <b v="0"/>
    <s v="theater/plays"/>
    <n v="26"/>
    <n v="65.34"/>
    <x v="1"/>
    <x v="6"/>
    <x v="4033"/>
    <d v="2016-10-02T09:00:00"/>
  </r>
  <r>
    <x v="4034"/>
    <x v="4027"/>
    <x v="4028"/>
    <n v="13500"/>
    <n v="200"/>
    <x v="2"/>
    <s v="US"/>
    <s v="USD"/>
    <n v="1428097450"/>
    <n v="1425509050"/>
    <b v="0"/>
    <x v="84"/>
    <b v="0"/>
    <s v="theater/plays"/>
    <n v="2"/>
    <n v="100"/>
    <x v="1"/>
    <x v="6"/>
    <x v="4034"/>
    <d v="2015-04-03T21:44:10"/>
  </r>
  <r>
    <x v="4035"/>
    <x v="4028"/>
    <x v="4029"/>
    <n v="10000"/>
    <n v="3685"/>
    <x v="2"/>
    <s v="US"/>
    <s v="USD"/>
    <n v="1413925887"/>
    <n v="1411333887"/>
    <b v="0"/>
    <x v="20"/>
    <b v="0"/>
    <s v="theater/plays"/>
    <n v="37"/>
    <n v="147.4"/>
    <x v="1"/>
    <x v="6"/>
    <x v="4035"/>
    <d v="2014-10-21T21:11:27"/>
  </r>
  <r>
    <x v="4036"/>
    <x v="4029"/>
    <x v="3326"/>
    <n v="6000"/>
    <n v="2823"/>
    <x v="2"/>
    <s v="US"/>
    <s v="USD"/>
    <n v="1404253800"/>
    <n v="1402784964"/>
    <b v="0"/>
    <x v="57"/>
    <b v="0"/>
    <s v="theater/plays"/>
    <n v="48"/>
    <n v="166.06"/>
    <x v="1"/>
    <x v="6"/>
    <x v="4036"/>
    <d v="2014-07-01T22:30:00"/>
  </r>
  <r>
    <x v="4037"/>
    <x v="4030"/>
    <x v="4030"/>
    <n v="700"/>
    <n v="80"/>
    <x v="2"/>
    <s v="US"/>
    <s v="USD"/>
    <n v="1464099900"/>
    <n v="1462585315"/>
    <b v="0"/>
    <x v="84"/>
    <b v="0"/>
    <s v="theater/plays"/>
    <n v="12"/>
    <n v="40"/>
    <x v="1"/>
    <x v="6"/>
    <x v="4037"/>
    <d v="2016-05-24T14:25:00"/>
  </r>
  <r>
    <x v="4038"/>
    <x v="4031"/>
    <x v="4031"/>
    <n v="2500"/>
    <n v="301"/>
    <x v="2"/>
    <s v="US"/>
    <s v="USD"/>
    <n v="1413573010"/>
    <n v="1408389010"/>
    <b v="0"/>
    <x v="80"/>
    <b v="0"/>
    <s v="theater/plays"/>
    <n v="13"/>
    <n v="75.25"/>
    <x v="1"/>
    <x v="6"/>
    <x v="4038"/>
    <d v="2014-10-17T19:10:10"/>
  </r>
  <r>
    <x v="4039"/>
    <x v="4032"/>
    <x v="4032"/>
    <n v="500"/>
    <n v="300"/>
    <x v="2"/>
    <s v="US"/>
    <s v="USD"/>
    <n v="1448949540"/>
    <n v="1446048367"/>
    <b v="0"/>
    <x v="81"/>
    <b v="0"/>
    <s v="theater/plays"/>
    <n v="60"/>
    <n v="60"/>
    <x v="1"/>
    <x v="6"/>
    <x v="4039"/>
    <d v="2015-12-01T05:59:00"/>
  </r>
  <r>
    <x v="4040"/>
    <x v="4033"/>
    <x v="4033"/>
    <n v="8000"/>
    <n v="2500"/>
    <x v="2"/>
    <s v="US"/>
    <s v="USD"/>
    <n v="1437188400"/>
    <n v="1432100004"/>
    <b v="0"/>
    <x v="84"/>
    <b v="0"/>
    <s v="theater/plays"/>
    <n v="32"/>
    <n v="1250"/>
    <x v="1"/>
    <x v="6"/>
    <x v="4040"/>
    <d v="2015-07-18T03:00:00"/>
  </r>
  <r>
    <x v="4041"/>
    <x v="4034"/>
    <x v="4034"/>
    <n v="5000"/>
    <n v="21"/>
    <x v="2"/>
    <s v="GB"/>
    <s v="GBP"/>
    <n v="1473160954"/>
    <n v="1467976954"/>
    <b v="0"/>
    <x v="84"/>
    <b v="0"/>
    <s v="theater/plays"/>
    <n v="1"/>
    <n v="10.5"/>
    <x v="1"/>
    <x v="6"/>
    <x v="4041"/>
    <d v="2016-09-06T11:22:34"/>
  </r>
  <r>
    <x v="4042"/>
    <x v="4035"/>
    <x v="4035"/>
    <n v="10000"/>
    <n v="21"/>
    <x v="2"/>
    <s v="US"/>
    <s v="USD"/>
    <n v="1421781360"/>
    <n v="1419213664"/>
    <b v="0"/>
    <x v="83"/>
    <b v="0"/>
    <s v="theater/plays"/>
    <n v="1"/>
    <n v="7"/>
    <x v="1"/>
    <x v="6"/>
    <x v="4042"/>
    <d v="2015-01-20T19:16:00"/>
  </r>
  <r>
    <x v="4043"/>
    <x v="4036"/>
    <x v="4036"/>
    <n v="300"/>
    <n v="0"/>
    <x v="2"/>
    <s v="CA"/>
    <s v="CAD"/>
    <n v="1416524325"/>
    <n v="1415228325"/>
    <b v="0"/>
    <x v="78"/>
    <b v="0"/>
    <s v="theater/plays"/>
    <n v="0"/>
    <e v="#DIV/0!"/>
    <x v="1"/>
    <x v="6"/>
    <x v="4043"/>
    <d v="2014-11-20T22:58:45"/>
  </r>
  <r>
    <x v="4044"/>
    <x v="4037"/>
    <x v="4037"/>
    <n v="600"/>
    <n v="225"/>
    <x v="2"/>
    <s v="US"/>
    <s v="USD"/>
    <n v="1428642000"/>
    <n v="1426050982"/>
    <b v="0"/>
    <x v="80"/>
    <b v="0"/>
    <s v="theater/plays"/>
    <n v="38"/>
    <n v="56.25"/>
    <x v="1"/>
    <x v="6"/>
    <x v="4044"/>
    <d v="2015-04-10T05:00:00"/>
  </r>
  <r>
    <x v="4045"/>
    <x v="4038"/>
    <x v="4038"/>
    <n v="5000"/>
    <n v="1"/>
    <x v="2"/>
    <s v="AU"/>
    <s v="AUD"/>
    <n v="1408596589"/>
    <n v="1406004589"/>
    <b v="0"/>
    <x v="29"/>
    <b v="0"/>
    <s v="theater/plays"/>
    <n v="1"/>
    <n v="1"/>
    <x v="1"/>
    <x v="6"/>
    <x v="4045"/>
    <d v="2014-08-21T04:49:49"/>
  </r>
  <r>
    <x v="4046"/>
    <x v="4039"/>
    <x v="4039"/>
    <n v="5600"/>
    <n v="460"/>
    <x v="2"/>
    <s v="US"/>
    <s v="USD"/>
    <n v="1413992210"/>
    <n v="1411400210"/>
    <b v="0"/>
    <x v="8"/>
    <b v="0"/>
    <s v="theater/plays"/>
    <n v="9"/>
    <n v="38.33"/>
    <x v="1"/>
    <x v="6"/>
    <x v="4046"/>
    <d v="2014-10-22T15:36:50"/>
  </r>
  <r>
    <x v="4047"/>
    <x v="4040"/>
    <x v="4040"/>
    <n v="5000"/>
    <n v="110"/>
    <x v="2"/>
    <s v="US"/>
    <s v="USD"/>
    <n v="1420938000"/>
    <n v="1418862743"/>
    <b v="0"/>
    <x v="80"/>
    <b v="0"/>
    <s v="theater/plays"/>
    <n v="3"/>
    <n v="27.5"/>
    <x v="1"/>
    <x v="6"/>
    <x v="4047"/>
    <d v="2015-01-11T01:00:00"/>
  </r>
  <r>
    <x v="4048"/>
    <x v="4041"/>
    <x v="4041"/>
    <n v="17000"/>
    <n v="3001"/>
    <x v="2"/>
    <s v="GB"/>
    <s v="GBP"/>
    <n v="1460373187"/>
    <n v="1457352787"/>
    <b v="0"/>
    <x v="110"/>
    <b v="0"/>
    <s v="theater/plays"/>
    <n v="18"/>
    <n v="32.979999999999997"/>
    <x v="1"/>
    <x v="6"/>
    <x v="4048"/>
    <d v="2016-04-11T11:13:07"/>
  </r>
  <r>
    <x v="4049"/>
    <x v="4042"/>
    <x v="4042"/>
    <n v="20000"/>
    <n v="16"/>
    <x v="2"/>
    <s v="US"/>
    <s v="USD"/>
    <n v="1436914815"/>
    <n v="1434322815"/>
    <b v="0"/>
    <x v="29"/>
    <b v="0"/>
    <s v="theater/plays"/>
    <n v="1"/>
    <n v="16"/>
    <x v="1"/>
    <x v="6"/>
    <x v="4049"/>
    <d v="2015-07-14T23:00:15"/>
  </r>
  <r>
    <x v="4050"/>
    <x v="4043"/>
    <x v="4043"/>
    <n v="1500"/>
    <n v="1"/>
    <x v="2"/>
    <s v="US"/>
    <s v="USD"/>
    <n v="1414077391"/>
    <n v="1411485391"/>
    <b v="0"/>
    <x v="29"/>
    <b v="0"/>
    <s v="theater/plays"/>
    <n v="1"/>
    <n v="1"/>
    <x v="1"/>
    <x v="6"/>
    <x v="4050"/>
    <d v="2014-10-23T15:16:31"/>
  </r>
  <r>
    <x v="4051"/>
    <x v="4044"/>
    <x v="4044"/>
    <n v="500"/>
    <n v="0"/>
    <x v="2"/>
    <s v="US"/>
    <s v="USD"/>
    <n v="1399618380"/>
    <n v="1399058797"/>
    <b v="0"/>
    <x v="78"/>
    <b v="0"/>
    <s v="theater/plays"/>
    <n v="0"/>
    <e v="#DIV/0!"/>
    <x v="1"/>
    <x v="6"/>
    <x v="4051"/>
    <d v="2014-05-09T06:53:00"/>
  </r>
  <r>
    <x v="4052"/>
    <x v="4045"/>
    <x v="4045"/>
    <n v="3000"/>
    <n v="1126"/>
    <x v="2"/>
    <s v="US"/>
    <s v="USD"/>
    <n v="1413234316"/>
    <n v="1408050316"/>
    <b v="0"/>
    <x v="62"/>
    <b v="0"/>
    <s v="theater/plays"/>
    <n v="38"/>
    <n v="86.62"/>
    <x v="1"/>
    <x v="6"/>
    <x v="4052"/>
    <d v="2014-10-13T21:05:16"/>
  </r>
  <r>
    <x v="4053"/>
    <x v="4046"/>
    <x v="4046"/>
    <n v="500"/>
    <n v="110"/>
    <x v="2"/>
    <s v="GB"/>
    <s v="GBP"/>
    <n v="1416081600"/>
    <n v="1413477228"/>
    <b v="0"/>
    <x v="84"/>
    <b v="0"/>
    <s v="theater/plays"/>
    <n v="22"/>
    <n v="55"/>
    <x v="1"/>
    <x v="6"/>
    <x v="4053"/>
    <d v="2014-11-15T20:00:00"/>
  </r>
  <r>
    <x v="4054"/>
    <x v="4047"/>
    <x v="4047"/>
    <n v="8880"/>
    <n v="0"/>
    <x v="2"/>
    <s v="US"/>
    <s v="USD"/>
    <n v="1475294400"/>
    <n v="1472674285"/>
    <b v="0"/>
    <x v="78"/>
    <b v="0"/>
    <s v="theater/plays"/>
    <n v="0"/>
    <e v="#DIV/0!"/>
    <x v="1"/>
    <x v="6"/>
    <x v="4054"/>
    <d v="2016-10-01T04:00:00"/>
  </r>
  <r>
    <x v="4055"/>
    <x v="4048"/>
    <x v="4048"/>
    <n v="5000"/>
    <n v="881"/>
    <x v="2"/>
    <s v="GB"/>
    <s v="GBP"/>
    <n v="1403192031"/>
    <n v="1400600031"/>
    <b v="0"/>
    <x v="64"/>
    <b v="0"/>
    <s v="theater/plays"/>
    <n v="18"/>
    <n v="41.95"/>
    <x v="1"/>
    <x v="6"/>
    <x v="4055"/>
    <d v="2014-06-19T15:33:51"/>
  </r>
  <r>
    <x v="4056"/>
    <x v="4049"/>
    <x v="4049"/>
    <n v="1500"/>
    <n v="795"/>
    <x v="2"/>
    <s v="US"/>
    <s v="USD"/>
    <n v="1467575940"/>
    <n v="1465856639"/>
    <b v="0"/>
    <x v="82"/>
    <b v="0"/>
    <s v="theater/plays"/>
    <n v="53"/>
    <n v="88.33"/>
    <x v="1"/>
    <x v="6"/>
    <x v="4056"/>
    <d v="2016-07-03T19:59:00"/>
  </r>
  <r>
    <x v="4057"/>
    <x v="4050"/>
    <x v="4050"/>
    <n v="3500"/>
    <n v="775"/>
    <x v="2"/>
    <s v="GB"/>
    <s v="GBP"/>
    <n v="1448492400"/>
    <n v="1446506080"/>
    <b v="0"/>
    <x v="79"/>
    <b v="0"/>
    <s v="theater/plays"/>
    <n v="23"/>
    <n v="129.16999999999999"/>
    <x v="1"/>
    <x v="6"/>
    <x v="4057"/>
    <d v="2015-11-25T23:00:00"/>
  </r>
  <r>
    <x v="4058"/>
    <x v="4051"/>
    <x v="4051"/>
    <n v="3750"/>
    <n v="95"/>
    <x v="2"/>
    <s v="US"/>
    <s v="USD"/>
    <n v="1459483140"/>
    <n v="1458178044"/>
    <b v="0"/>
    <x v="80"/>
    <b v="0"/>
    <s v="theater/plays"/>
    <n v="3"/>
    <n v="23.75"/>
    <x v="1"/>
    <x v="6"/>
    <x v="4058"/>
    <d v="2016-04-01T03:59:00"/>
  </r>
  <r>
    <x v="4059"/>
    <x v="4052"/>
    <x v="4052"/>
    <n v="10000"/>
    <n v="250"/>
    <x v="2"/>
    <s v="CA"/>
    <s v="CAD"/>
    <n v="1410836400"/>
    <n v="1408116152"/>
    <b v="0"/>
    <x v="63"/>
    <b v="0"/>
    <s v="theater/plays"/>
    <n v="3"/>
    <n v="35.71"/>
    <x v="1"/>
    <x v="6"/>
    <x v="4059"/>
    <d v="2014-09-16T03:00:00"/>
  </r>
  <r>
    <x v="4060"/>
    <x v="4053"/>
    <x v="4053"/>
    <n v="10000"/>
    <n v="285"/>
    <x v="2"/>
    <s v="CA"/>
    <s v="CAD"/>
    <n v="1403539200"/>
    <n v="1400604056"/>
    <b v="0"/>
    <x v="81"/>
    <b v="0"/>
    <s v="theater/plays"/>
    <n v="3"/>
    <n v="57"/>
    <x v="1"/>
    <x v="6"/>
    <x v="4060"/>
    <d v="2014-06-23T16:00:00"/>
  </r>
  <r>
    <x v="4061"/>
    <x v="4054"/>
    <x v="4054"/>
    <n v="525"/>
    <n v="0"/>
    <x v="2"/>
    <s v="US"/>
    <s v="USD"/>
    <n v="1461205423"/>
    <n v="1456025023"/>
    <b v="0"/>
    <x v="78"/>
    <b v="0"/>
    <s v="theater/plays"/>
    <n v="0"/>
    <e v="#DIV/0!"/>
    <x v="1"/>
    <x v="6"/>
    <x v="4061"/>
    <d v="2016-04-21T02:23:43"/>
  </r>
  <r>
    <x v="4062"/>
    <x v="4055"/>
    <x v="4055"/>
    <n v="20000"/>
    <n v="490"/>
    <x v="2"/>
    <s v="US"/>
    <s v="USD"/>
    <n v="1467481468"/>
    <n v="1464889468"/>
    <b v="0"/>
    <x v="83"/>
    <b v="0"/>
    <s v="theater/plays"/>
    <n v="3"/>
    <n v="163.33000000000001"/>
    <x v="1"/>
    <x v="6"/>
    <x v="4062"/>
    <d v="2016-07-02T17:44:28"/>
  </r>
  <r>
    <x v="4063"/>
    <x v="4056"/>
    <x v="4056"/>
    <n v="9500"/>
    <n v="135"/>
    <x v="2"/>
    <s v="GB"/>
    <s v="GBP"/>
    <n v="1403886084"/>
    <n v="1401294084"/>
    <b v="0"/>
    <x v="82"/>
    <b v="0"/>
    <s v="theater/plays"/>
    <n v="2"/>
    <n v="15"/>
    <x v="1"/>
    <x v="6"/>
    <x v="4063"/>
    <d v="2014-06-27T16:21:24"/>
  </r>
  <r>
    <x v="4064"/>
    <x v="4057"/>
    <x v="4057"/>
    <n v="2000"/>
    <n v="385"/>
    <x v="2"/>
    <s v="AU"/>
    <s v="AUD"/>
    <n v="1430316426"/>
    <n v="1427724426"/>
    <b v="0"/>
    <x v="79"/>
    <b v="0"/>
    <s v="theater/plays"/>
    <n v="20"/>
    <n v="64.17"/>
    <x v="1"/>
    <x v="6"/>
    <x v="4064"/>
    <d v="2015-04-29T14:07:06"/>
  </r>
  <r>
    <x v="4065"/>
    <x v="4058"/>
    <x v="4058"/>
    <n v="4000"/>
    <n v="27"/>
    <x v="2"/>
    <s v="US"/>
    <s v="USD"/>
    <n v="1407883811"/>
    <n v="1405291811"/>
    <b v="0"/>
    <x v="80"/>
    <b v="0"/>
    <s v="theater/plays"/>
    <n v="1"/>
    <n v="6.75"/>
    <x v="1"/>
    <x v="6"/>
    <x v="4065"/>
    <d v="2014-08-12T22:50:11"/>
  </r>
  <r>
    <x v="4066"/>
    <x v="4059"/>
    <x v="4059"/>
    <n v="15000"/>
    <n v="25"/>
    <x v="2"/>
    <s v="US"/>
    <s v="USD"/>
    <n v="1463619388"/>
    <n v="1461027388"/>
    <b v="0"/>
    <x v="29"/>
    <b v="0"/>
    <s v="theater/plays"/>
    <n v="1"/>
    <n v="25"/>
    <x v="1"/>
    <x v="6"/>
    <x v="4066"/>
    <d v="2016-05-19T00:56:28"/>
  </r>
  <r>
    <x v="4067"/>
    <x v="4060"/>
    <x v="3887"/>
    <n v="5000"/>
    <n v="3045"/>
    <x v="2"/>
    <s v="US"/>
    <s v="USD"/>
    <n v="1443408550"/>
    <n v="1439952550"/>
    <b v="0"/>
    <x v="57"/>
    <b v="0"/>
    <s v="theater/plays"/>
    <n v="61"/>
    <n v="179.12"/>
    <x v="1"/>
    <x v="6"/>
    <x v="4067"/>
    <d v="2015-09-28T02:49:10"/>
  </r>
  <r>
    <x v="4068"/>
    <x v="4061"/>
    <x v="4060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x v="4069"/>
    <x v="4062"/>
    <x v="4061"/>
    <n v="1250"/>
    <n v="430"/>
    <x v="2"/>
    <s v="GB"/>
    <s v="GBP"/>
    <n v="1425124800"/>
    <n v="1421596356"/>
    <b v="0"/>
    <x v="62"/>
    <b v="0"/>
    <s v="theater/plays"/>
    <n v="35"/>
    <n v="33.08"/>
    <x v="1"/>
    <x v="6"/>
    <x v="4069"/>
    <d v="2015-02-28T12:00:00"/>
  </r>
  <r>
    <x v="4070"/>
    <x v="4063"/>
    <x v="4062"/>
    <n v="1000"/>
    <n v="165"/>
    <x v="2"/>
    <s v="US"/>
    <s v="USD"/>
    <n v="1425178800"/>
    <n v="1422374420"/>
    <b v="0"/>
    <x v="79"/>
    <b v="0"/>
    <s v="theater/plays"/>
    <n v="17"/>
    <n v="27.5"/>
    <x v="1"/>
    <x v="6"/>
    <x v="4070"/>
    <d v="2015-03-01T03:00:00"/>
  </r>
  <r>
    <x v="4071"/>
    <x v="4064"/>
    <x v="4063"/>
    <n v="20000"/>
    <n v="0"/>
    <x v="2"/>
    <s v="MX"/>
    <s v="MXN"/>
    <n v="1482779931"/>
    <n v="1480187931"/>
    <b v="0"/>
    <x v="78"/>
    <b v="0"/>
    <s v="theater/plays"/>
    <n v="0"/>
    <e v="#DIV/0!"/>
    <x v="1"/>
    <x v="6"/>
    <x v="4071"/>
    <d v="2016-12-26T19:18:51"/>
  </r>
  <r>
    <x v="4072"/>
    <x v="4065"/>
    <x v="4064"/>
    <n v="1000"/>
    <n v="4"/>
    <x v="2"/>
    <s v="GB"/>
    <s v="GBP"/>
    <n v="1408646111"/>
    <n v="1403462111"/>
    <b v="0"/>
    <x v="84"/>
    <b v="0"/>
    <s v="theater/plays"/>
    <n v="1"/>
    <n v="2"/>
    <x v="1"/>
    <x v="6"/>
    <x v="4072"/>
    <d v="2014-08-21T18:35:11"/>
  </r>
  <r>
    <x v="4073"/>
    <x v="4066"/>
    <x v="4065"/>
    <n v="3500"/>
    <n v="37"/>
    <x v="2"/>
    <s v="US"/>
    <s v="USD"/>
    <n v="1431144000"/>
    <n v="1426407426"/>
    <b v="0"/>
    <x v="84"/>
    <b v="0"/>
    <s v="theater/plays"/>
    <n v="2"/>
    <n v="18.5"/>
    <x v="1"/>
    <x v="6"/>
    <x v="4073"/>
    <d v="2015-05-09T04:00:00"/>
  </r>
  <r>
    <x v="4074"/>
    <x v="4067"/>
    <x v="4066"/>
    <n v="2750"/>
    <n v="735"/>
    <x v="2"/>
    <s v="GB"/>
    <s v="GBP"/>
    <n v="1446732975"/>
    <n v="1444137375"/>
    <b v="0"/>
    <x v="64"/>
    <b v="0"/>
    <s v="theater/plays"/>
    <n v="27"/>
    <n v="35"/>
    <x v="1"/>
    <x v="6"/>
    <x v="4074"/>
    <d v="2015-11-05T14:16:15"/>
  </r>
  <r>
    <x v="4075"/>
    <x v="4068"/>
    <x v="4067"/>
    <n v="2000"/>
    <n v="576"/>
    <x v="2"/>
    <s v="GB"/>
    <s v="GBP"/>
    <n v="1404149280"/>
    <n v="1400547969"/>
    <b v="0"/>
    <x v="62"/>
    <b v="0"/>
    <s v="theater/plays"/>
    <n v="29"/>
    <n v="44.31"/>
    <x v="1"/>
    <x v="6"/>
    <x v="4075"/>
    <d v="2014-06-30T17:28:00"/>
  </r>
  <r>
    <x v="4076"/>
    <x v="4069"/>
    <x v="4068"/>
    <n v="700"/>
    <n v="0"/>
    <x v="2"/>
    <s v="US"/>
    <s v="USD"/>
    <n v="1413921060"/>
    <n v="1411499149"/>
    <b v="0"/>
    <x v="78"/>
    <b v="0"/>
    <s v="theater/plays"/>
    <n v="0"/>
    <e v="#DIV/0!"/>
    <x v="1"/>
    <x v="6"/>
    <x v="4076"/>
    <d v="2014-10-21T19:51:00"/>
  </r>
  <r>
    <x v="4077"/>
    <x v="4070"/>
    <x v="4069"/>
    <n v="15000"/>
    <n v="1335"/>
    <x v="2"/>
    <s v="US"/>
    <s v="USD"/>
    <n v="1482339794"/>
    <n v="1479747794"/>
    <b v="0"/>
    <x v="79"/>
    <b v="0"/>
    <s v="theater/plays"/>
    <n v="9"/>
    <n v="222.5"/>
    <x v="1"/>
    <x v="6"/>
    <x v="4077"/>
    <d v="2016-12-21T17:03:14"/>
  </r>
  <r>
    <x v="4078"/>
    <x v="4071"/>
    <x v="4070"/>
    <n v="250"/>
    <n v="0"/>
    <x v="2"/>
    <s v="GB"/>
    <s v="GBP"/>
    <n v="1485543242"/>
    <n v="1482951242"/>
    <b v="0"/>
    <x v="78"/>
    <b v="0"/>
    <s v="theater/plays"/>
    <n v="0"/>
    <e v="#DIV/0!"/>
    <x v="1"/>
    <x v="6"/>
    <x v="4078"/>
    <d v="2017-01-27T18:54:02"/>
  </r>
  <r>
    <x v="4079"/>
    <x v="4072"/>
    <x v="4071"/>
    <n v="3000"/>
    <n v="5"/>
    <x v="2"/>
    <s v="US"/>
    <s v="USD"/>
    <n v="1466375521"/>
    <n v="1463783521"/>
    <b v="0"/>
    <x v="29"/>
    <b v="0"/>
    <s v="theater/plays"/>
    <n v="1"/>
    <n v="5"/>
    <x v="1"/>
    <x v="6"/>
    <x v="4079"/>
    <d v="2016-06-19T22:32:01"/>
  </r>
  <r>
    <x v="4080"/>
    <x v="4073"/>
    <x v="4072"/>
    <n v="3000"/>
    <n v="0"/>
    <x v="2"/>
    <s v="US"/>
    <s v="USD"/>
    <n v="1465930440"/>
    <n v="1463849116"/>
    <b v="0"/>
    <x v="78"/>
    <b v="0"/>
    <s v="theater/plays"/>
    <n v="0"/>
    <e v="#DIV/0!"/>
    <x v="1"/>
    <x v="6"/>
    <x v="4080"/>
    <d v="2016-06-14T18:54:00"/>
  </r>
  <r>
    <x v="4081"/>
    <x v="4074"/>
    <x v="4073"/>
    <n v="2224"/>
    <n v="350"/>
    <x v="2"/>
    <s v="US"/>
    <s v="USD"/>
    <n v="1425819425"/>
    <n v="1423231025"/>
    <b v="0"/>
    <x v="8"/>
    <b v="0"/>
    <s v="theater/plays"/>
    <n v="16"/>
    <n v="29.17"/>
    <x v="1"/>
    <x v="6"/>
    <x v="4081"/>
    <d v="2015-03-08T12:57:05"/>
  </r>
  <r>
    <x v="4082"/>
    <x v="4075"/>
    <x v="4074"/>
    <n v="150"/>
    <n v="3"/>
    <x v="2"/>
    <s v="US"/>
    <s v="USD"/>
    <n v="1447542000"/>
    <n v="1446179553"/>
    <b v="0"/>
    <x v="84"/>
    <b v="0"/>
    <s v="theater/plays"/>
    <n v="2"/>
    <n v="1.5"/>
    <x v="1"/>
    <x v="6"/>
    <x v="4082"/>
    <d v="2015-11-14T23:00:00"/>
  </r>
  <r>
    <x v="4083"/>
    <x v="4076"/>
    <x v="4075"/>
    <n v="3500"/>
    <n v="759"/>
    <x v="2"/>
    <s v="US"/>
    <s v="USD"/>
    <n v="1452795416"/>
    <n v="1450203416"/>
    <b v="0"/>
    <x v="79"/>
    <b v="0"/>
    <s v="theater/plays"/>
    <n v="22"/>
    <n v="126.5"/>
    <x v="1"/>
    <x v="6"/>
    <x v="4083"/>
    <d v="2016-01-14T18:16:56"/>
  </r>
  <r>
    <x v="4084"/>
    <x v="4077"/>
    <x v="4076"/>
    <n v="3000"/>
    <n v="10"/>
    <x v="2"/>
    <s v="IT"/>
    <s v="EUR"/>
    <n v="1476008906"/>
    <n v="1473416906"/>
    <b v="0"/>
    <x v="29"/>
    <b v="0"/>
    <s v="theater/plays"/>
    <n v="1"/>
    <n v="10"/>
    <x v="1"/>
    <x v="6"/>
    <x v="4084"/>
    <d v="2016-10-09T10:28:26"/>
  </r>
  <r>
    <x v="4085"/>
    <x v="4078"/>
    <x v="4077"/>
    <n v="3500"/>
    <n v="10"/>
    <x v="2"/>
    <s v="US"/>
    <s v="USD"/>
    <n v="1427169540"/>
    <n v="1424701775"/>
    <b v="0"/>
    <x v="29"/>
    <b v="0"/>
    <s v="theater/plays"/>
    <n v="1"/>
    <n v="10"/>
    <x v="1"/>
    <x v="6"/>
    <x v="4085"/>
    <d v="2015-03-24T03:59:00"/>
  </r>
  <r>
    <x v="4086"/>
    <x v="4079"/>
    <x v="4078"/>
    <n v="1000"/>
    <n v="47"/>
    <x v="2"/>
    <s v="US"/>
    <s v="USD"/>
    <n v="1448078400"/>
    <n v="1445985299"/>
    <b v="0"/>
    <x v="81"/>
    <b v="0"/>
    <s v="theater/plays"/>
    <n v="5"/>
    <n v="9.4"/>
    <x v="1"/>
    <x v="6"/>
    <x v="4086"/>
    <d v="2015-11-21T04:00:00"/>
  </r>
  <r>
    <x v="4087"/>
    <x v="4080"/>
    <x v="4079"/>
    <n v="9600"/>
    <n v="0"/>
    <x v="2"/>
    <s v="US"/>
    <s v="USD"/>
    <n v="1468777786"/>
    <n v="1466185786"/>
    <b v="0"/>
    <x v="78"/>
    <b v="0"/>
    <s v="theater/plays"/>
    <n v="0"/>
    <e v="#DIV/0!"/>
    <x v="1"/>
    <x v="6"/>
    <x v="4087"/>
    <d v="2016-07-17T17:49:46"/>
  </r>
  <r>
    <x v="4088"/>
    <x v="4081"/>
    <x v="4080"/>
    <n v="2000"/>
    <n v="216"/>
    <x v="2"/>
    <s v="GB"/>
    <s v="GBP"/>
    <n v="1421403960"/>
    <n v="1418827324"/>
    <b v="0"/>
    <x v="83"/>
    <b v="0"/>
    <s v="theater/plays"/>
    <n v="11"/>
    <n v="72"/>
    <x v="1"/>
    <x v="6"/>
    <x v="4088"/>
    <d v="2015-01-16T10:26:00"/>
  </r>
  <r>
    <x v="4089"/>
    <x v="4082"/>
    <x v="4081"/>
    <n v="5000"/>
    <n v="240"/>
    <x v="2"/>
    <s v="US"/>
    <s v="USD"/>
    <n v="1433093700"/>
    <n v="1430242488"/>
    <b v="0"/>
    <x v="22"/>
    <b v="0"/>
    <s v="theater/plays"/>
    <n v="5"/>
    <n v="30"/>
    <x v="1"/>
    <x v="6"/>
    <x v="4089"/>
    <d v="2015-05-31T17:35:00"/>
  </r>
  <r>
    <x v="4090"/>
    <x v="4083"/>
    <x v="4082"/>
    <n v="1000"/>
    <n v="32"/>
    <x v="2"/>
    <s v="US"/>
    <s v="USD"/>
    <n v="1438959600"/>
    <n v="1437754137"/>
    <b v="0"/>
    <x v="83"/>
    <b v="0"/>
    <s v="theater/plays"/>
    <n v="4"/>
    <n v="10.67"/>
    <x v="1"/>
    <x v="6"/>
    <x v="4090"/>
    <d v="2015-08-07T15:00:00"/>
  </r>
  <r>
    <x v="4091"/>
    <x v="4084"/>
    <x v="4083"/>
    <n v="1600"/>
    <n v="204"/>
    <x v="2"/>
    <s v="US"/>
    <s v="USD"/>
    <n v="1421410151"/>
    <n v="1418818151"/>
    <b v="0"/>
    <x v="22"/>
    <b v="0"/>
    <s v="theater/plays"/>
    <n v="13"/>
    <n v="25.5"/>
    <x v="1"/>
    <x v="6"/>
    <x v="4091"/>
    <d v="2015-01-16T12:09:11"/>
  </r>
  <r>
    <x v="4092"/>
    <x v="4085"/>
    <x v="4084"/>
    <n v="110000"/>
    <n v="20"/>
    <x v="2"/>
    <s v="US"/>
    <s v="USD"/>
    <n v="1428205247"/>
    <n v="1423024847"/>
    <b v="0"/>
    <x v="29"/>
    <b v="0"/>
    <s v="theater/plays"/>
    <n v="1"/>
    <n v="20"/>
    <x v="1"/>
    <x v="6"/>
    <x v="4092"/>
    <d v="2015-04-05T03:40:47"/>
  </r>
  <r>
    <x v="4093"/>
    <x v="4086"/>
    <x v="4085"/>
    <n v="2500"/>
    <n v="60"/>
    <x v="2"/>
    <s v="GB"/>
    <s v="GBP"/>
    <n v="1440272093"/>
    <n v="1435088093"/>
    <b v="0"/>
    <x v="80"/>
    <b v="0"/>
    <s v="theater/plays"/>
    <n v="3"/>
    <n v="15"/>
    <x v="1"/>
    <x v="6"/>
    <x v="4093"/>
    <d v="2015-08-22T19:34:53"/>
  </r>
  <r>
    <x v="4094"/>
    <x v="4087"/>
    <x v="4086"/>
    <n v="2000"/>
    <n v="730"/>
    <x v="2"/>
    <s v="US"/>
    <s v="USD"/>
    <n v="1413953940"/>
    <n v="1410141900"/>
    <b v="0"/>
    <x v="22"/>
    <b v="0"/>
    <s v="theater/plays"/>
    <n v="37"/>
    <n v="91.25"/>
    <x v="1"/>
    <x v="6"/>
    <x v="4094"/>
    <d v="2014-10-22T04:59:00"/>
  </r>
  <r>
    <x v="4095"/>
    <x v="4088"/>
    <x v="4087"/>
    <n v="30000"/>
    <n v="800"/>
    <x v="2"/>
    <s v="MX"/>
    <s v="MXN"/>
    <n v="1482108350"/>
    <n v="1479516350"/>
    <b v="0"/>
    <x v="29"/>
    <b v="0"/>
    <s v="theater/plays"/>
    <n v="3"/>
    <n v="800"/>
    <x v="1"/>
    <x v="6"/>
    <x v="4095"/>
    <d v="2016-12-19T00:45:50"/>
  </r>
  <r>
    <x v="4096"/>
    <x v="4089"/>
    <x v="4088"/>
    <n v="3500"/>
    <n v="400"/>
    <x v="2"/>
    <s v="GB"/>
    <s v="GBP"/>
    <n v="1488271860"/>
    <n v="1484484219"/>
    <b v="0"/>
    <x v="81"/>
    <b v="0"/>
    <s v="theater/plays"/>
    <n v="12"/>
    <n v="80"/>
    <x v="1"/>
    <x v="6"/>
    <x v="4096"/>
    <d v="2017-02-28T08:51:00"/>
  </r>
  <r>
    <x v="4097"/>
    <x v="4090"/>
    <x v="4089"/>
    <n v="10000"/>
    <n v="0"/>
    <x v="2"/>
    <s v="GB"/>
    <s v="GBP"/>
    <n v="1454284500"/>
    <n v="1449431237"/>
    <b v="0"/>
    <x v="78"/>
    <b v="0"/>
    <s v="theater/plays"/>
    <n v="0"/>
    <e v="#DIV/0!"/>
    <x v="1"/>
    <x v="6"/>
    <x v="4097"/>
    <d v="2016-01-31T23:55:00"/>
  </r>
  <r>
    <x v="4098"/>
    <x v="4091"/>
    <x v="4090"/>
    <n v="75000"/>
    <n v="0"/>
    <x v="2"/>
    <s v="US"/>
    <s v="USD"/>
    <n v="1465060797"/>
    <n v="1462468797"/>
    <b v="0"/>
    <x v="78"/>
    <b v="0"/>
    <s v="theater/plays"/>
    <n v="0"/>
    <e v="#DIV/0!"/>
    <x v="1"/>
    <x v="6"/>
    <x v="4098"/>
    <d v="2016-06-04T17:19:57"/>
  </r>
  <r>
    <x v="4099"/>
    <x v="4092"/>
    <x v="4091"/>
    <n v="4500"/>
    <n v="50"/>
    <x v="2"/>
    <s v="US"/>
    <s v="USD"/>
    <n v="1472847873"/>
    <n v="1468959873"/>
    <b v="0"/>
    <x v="29"/>
    <b v="0"/>
    <s v="theater/plays"/>
    <n v="2"/>
    <n v="50"/>
    <x v="1"/>
    <x v="6"/>
    <x v="4099"/>
    <d v="2016-09-02T20:24:33"/>
  </r>
  <r>
    <x v="4100"/>
    <x v="4093"/>
    <x v="4092"/>
    <n v="270"/>
    <n v="0"/>
    <x v="2"/>
    <s v="US"/>
    <s v="USD"/>
    <n v="1414205990"/>
    <n v="1413341990"/>
    <b v="0"/>
    <x v="78"/>
    <b v="0"/>
    <s v="theater/plays"/>
    <n v="0"/>
    <e v="#DIV/0!"/>
    <x v="1"/>
    <x v="6"/>
    <x v="4100"/>
    <d v="2014-10-25T02:59:50"/>
  </r>
  <r>
    <x v="4101"/>
    <x v="4094"/>
    <x v="4093"/>
    <n v="600"/>
    <n v="0"/>
    <x v="2"/>
    <s v="US"/>
    <s v="USD"/>
    <n v="1485380482"/>
    <n v="1482788482"/>
    <b v="0"/>
    <x v="78"/>
    <b v="0"/>
    <s v="theater/plays"/>
    <n v="0"/>
    <e v="#DIV/0!"/>
    <x v="1"/>
    <x v="6"/>
    <x v="4101"/>
    <d v="2017-01-25T21:41:22"/>
  </r>
  <r>
    <x v="4102"/>
    <x v="4095"/>
    <x v="4094"/>
    <n v="500"/>
    <n v="137"/>
    <x v="2"/>
    <s v="US"/>
    <s v="USD"/>
    <n v="1463343673"/>
    <n v="1460751673"/>
    <b v="0"/>
    <x v="79"/>
    <b v="0"/>
    <s v="theater/plays"/>
    <n v="28"/>
    <n v="22.83"/>
    <x v="1"/>
    <x v="6"/>
    <x v="4102"/>
    <d v="2016-05-15T20:21:13"/>
  </r>
  <r>
    <x v="4103"/>
    <x v="4096"/>
    <x v="4095"/>
    <n v="1000"/>
    <n v="100"/>
    <x v="2"/>
    <s v="US"/>
    <s v="USD"/>
    <n v="1440613920"/>
    <n v="1435953566"/>
    <b v="0"/>
    <x v="79"/>
    <b v="0"/>
    <s v="theater/plays"/>
    <n v="10"/>
    <n v="16.670000000000002"/>
    <x v="1"/>
    <x v="6"/>
    <x v="4103"/>
    <d v="2015-08-26T18:32:00"/>
  </r>
  <r>
    <x v="4104"/>
    <x v="4097"/>
    <x v="4096"/>
    <n v="3000"/>
    <n v="641"/>
    <x v="2"/>
    <s v="AU"/>
    <s v="AUD"/>
    <n v="1477550434"/>
    <n v="1474958434"/>
    <b v="0"/>
    <x v="25"/>
    <b v="0"/>
    <s v="theater/plays"/>
    <n v="22"/>
    <n v="45.79"/>
    <x v="1"/>
    <x v="6"/>
    <x v="4104"/>
    <d v="2016-10-27T06:40:34"/>
  </r>
  <r>
    <x v="4105"/>
    <x v="4098"/>
    <x v="4097"/>
    <n v="33000"/>
    <n v="2300"/>
    <x v="2"/>
    <s v="MX"/>
    <s v="MXN"/>
    <n v="1482711309"/>
    <n v="1479860109"/>
    <b v="0"/>
    <x v="79"/>
    <b v="0"/>
    <s v="theater/plays"/>
    <n v="7"/>
    <n v="383.33"/>
    <x v="1"/>
    <x v="6"/>
    <x v="4105"/>
    <d v="2016-12-26T00:15:09"/>
  </r>
  <r>
    <x v="4106"/>
    <x v="4099"/>
    <x v="4098"/>
    <n v="5000"/>
    <n v="3530"/>
    <x v="2"/>
    <s v="US"/>
    <s v="USD"/>
    <n v="1427936400"/>
    <n v="1424221866"/>
    <b v="0"/>
    <x v="51"/>
    <b v="0"/>
    <s v="theater/plays"/>
    <n v="71"/>
    <n v="106.97"/>
    <x v="1"/>
    <x v="6"/>
    <x v="4106"/>
    <d v="2015-04-02T01:00:00"/>
  </r>
  <r>
    <x v="4107"/>
    <x v="4100"/>
    <x v="4099"/>
    <n v="2000"/>
    <n v="41"/>
    <x v="2"/>
    <s v="US"/>
    <s v="USD"/>
    <n v="1411596001"/>
    <n v="1409608801"/>
    <b v="0"/>
    <x v="80"/>
    <b v="0"/>
    <s v="theater/plays"/>
    <n v="3"/>
    <n v="10.25"/>
    <x v="1"/>
    <x v="6"/>
    <x v="4107"/>
    <d v="2014-09-24T22:00:01"/>
  </r>
  <r>
    <x v="4108"/>
    <x v="4101"/>
    <x v="4100"/>
    <n v="3000"/>
    <n v="59"/>
    <x v="2"/>
    <s v="US"/>
    <s v="USD"/>
    <n v="1488517200"/>
    <n v="1485909937"/>
    <b v="0"/>
    <x v="29"/>
    <b v="0"/>
    <s v="theater/plays"/>
    <n v="2"/>
    <n v="59"/>
    <x v="1"/>
    <x v="6"/>
    <x v="4108"/>
    <d v="2017-03-03T05:00:00"/>
  </r>
  <r>
    <x v="4109"/>
    <x v="4102"/>
    <x v="4101"/>
    <n v="500"/>
    <n v="0"/>
    <x v="2"/>
    <s v="GB"/>
    <s v="GBP"/>
    <n v="1448805404"/>
    <n v="1446209804"/>
    <b v="0"/>
    <x v="78"/>
    <b v="0"/>
    <s v="theater/plays"/>
    <n v="0"/>
    <e v="#DIV/0!"/>
    <x v="1"/>
    <x v="6"/>
    <x v="4109"/>
    <d v="2015-11-29T13:56:44"/>
  </r>
  <r>
    <x v="4110"/>
    <x v="4103"/>
    <x v="4102"/>
    <n v="300"/>
    <n v="86"/>
    <x v="2"/>
    <s v="GB"/>
    <s v="GBP"/>
    <n v="1469113351"/>
    <n v="1463929351"/>
    <b v="0"/>
    <x v="79"/>
    <b v="0"/>
    <s v="theater/plays"/>
    <n v="29"/>
    <n v="14.33"/>
    <x v="1"/>
    <x v="6"/>
    <x v="4110"/>
    <d v="2016-07-21T15:02:31"/>
  </r>
  <r>
    <x v="4111"/>
    <x v="4104"/>
    <x v="4103"/>
    <n v="3000"/>
    <n v="94"/>
    <x v="2"/>
    <s v="US"/>
    <s v="USD"/>
    <n v="1424747740"/>
    <n v="1422155740"/>
    <b v="0"/>
    <x v="79"/>
    <b v="0"/>
    <s v="theater/plays"/>
    <n v="4"/>
    <n v="15.67"/>
    <x v="1"/>
    <x v="6"/>
    <x v="4111"/>
    <d v="2015-02-24T03:15:40"/>
  </r>
  <r>
    <x v="4112"/>
    <x v="4105"/>
    <x v="2849"/>
    <n v="2500"/>
    <n v="1"/>
    <x v="2"/>
    <s v="IE"/>
    <s v="EUR"/>
    <n v="1456617600"/>
    <n v="1454280186"/>
    <b v="0"/>
    <x v="29"/>
    <b v="0"/>
    <s v="theater/plays"/>
    <n v="1"/>
    <n v="1"/>
    <x v="1"/>
    <x v="6"/>
    <x v="4112"/>
    <d v="2016-02-28T00:00:00"/>
  </r>
  <r>
    <x v="4113"/>
    <x v="4106"/>
    <x v="4104"/>
    <n v="1500"/>
    <n v="3"/>
    <x v="2"/>
    <s v="US"/>
    <s v="USD"/>
    <n v="1452234840"/>
    <n v="1450619123"/>
    <b v="0"/>
    <x v="83"/>
    <b v="0"/>
    <s v="theater/plays"/>
    <n v="1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78218-20DA-814E-85F6-0217932D3C5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4BE49-C4A4-F045-B1E7-561DDD0808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19">
    <i>
      <x v="24"/>
    </i>
    <i>
      <x v="28"/>
    </i>
    <i>
      <x v="5"/>
    </i>
    <i>
      <x v="13"/>
    </i>
    <i>
      <x v="33"/>
    </i>
    <i>
      <x v="30"/>
    </i>
    <i>
      <x v="35"/>
    </i>
    <i>
      <x v="18"/>
    </i>
    <i>
      <x v="7"/>
    </i>
    <i>
      <x v="25"/>
    </i>
    <i>
      <x v="4"/>
    </i>
    <i>
      <x v="16"/>
    </i>
    <i>
      <x v="6"/>
    </i>
    <i>
      <x v="40"/>
    </i>
    <i>
      <x v="14"/>
    </i>
    <i>
      <x v="29"/>
    </i>
    <i>
      <x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1F1D5-9938-DD4C-AC7D-3486070AD870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8" zoomScaleNormal="98" workbookViewId="0">
      <selection activeCell="F6" sqref="F6"/>
    </sheetView>
  </sheetViews>
  <sheetFormatPr baseColWidth="10" defaultColWidth="8.83203125" defaultRowHeight="16" x14ac:dyDescent="0.2"/>
  <cols>
    <col min="1" max="1" width="8.83203125" style="11"/>
    <col min="2" max="2" width="38.5" style="11" customWidth="1"/>
    <col min="3" max="3" width="40.33203125" style="11" customWidth="1"/>
    <col min="4" max="4" width="10.33203125" style="11" bestFit="1" customWidth="1"/>
    <col min="5" max="5" width="16.5" style="11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41.1640625" style="11" customWidth="1"/>
    <col min="15" max="15" width="18" style="16" bestFit="1" customWidth="1"/>
    <col min="16" max="16" width="20.33203125" style="13" bestFit="1" customWidth="1"/>
    <col min="17" max="17" width="11.1640625" style="11" bestFit="1" customWidth="1"/>
    <col min="18" max="18" width="15.5" style="11" bestFit="1" customWidth="1"/>
    <col min="19" max="19" width="29" style="15" bestFit="1" customWidth="1"/>
    <col min="20" max="20" width="26.5" style="15" bestFit="1" customWidth="1"/>
    <col min="21" max="16384" width="8.83203125" style="11"/>
  </cols>
  <sheetData>
    <row r="1" spans="1:20" x14ac:dyDescent="0.2">
      <c r="A1" s="6" t="s">
        <v>0</v>
      </c>
      <c r="B1" s="6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7" t="s">
        <v>8306</v>
      </c>
      <c r="P1" s="8" t="s">
        <v>8307</v>
      </c>
      <c r="Q1" s="9" t="s">
        <v>8308</v>
      </c>
      <c r="R1" s="9" t="s">
        <v>8309</v>
      </c>
      <c r="S1" s="10" t="s">
        <v>8367</v>
      </c>
      <c r="T1" s="10" t="s">
        <v>8368</v>
      </c>
    </row>
    <row r="2" spans="1:20" x14ac:dyDescent="0.2">
      <c r="A2" s="11">
        <v>0</v>
      </c>
      <c r="B2" s="11" t="s">
        <v>2</v>
      </c>
      <c r="C2" s="11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2">
        <f t="shared" ref="O2:O65" si="0">ROUNDUP(SUM(E2/D2*100),0)</f>
        <v>137</v>
      </c>
      <c r="P2" s="13">
        <f t="shared" ref="P2:P65" si="1">ROUND(SUM(E2/L2),2)</f>
        <v>63.92</v>
      </c>
      <c r="Q2" s="11" t="s">
        <v>8310</v>
      </c>
      <c r="R2" s="11" t="s">
        <v>8311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x14ac:dyDescent="0.2">
      <c r="A3" s="11">
        <v>1</v>
      </c>
      <c r="B3" s="11" t="s">
        <v>3</v>
      </c>
      <c r="C3" s="11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2">
        <f t="shared" si="0"/>
        <v>143</v>
      </c>
      <c r="P3" s="13">
        <f t="shared" si="1"/>
        <v>185.48</v>
      </c>
      <c r="Q3" s="11" t="s">
        <v>8310</v>
      </c>
      <c r="R3" s="11" t="s">
        <v>8311</v>
      </c>
      <c r="S3" s="14">
        <f t="shared" si="2"/>
        <v>42766.600497685184</v>
      </c>
      <c r="T3" s="14">
        <f t="shared" si="3"/>
        <v>42796.600497685184</v>
      </c>
    </row>
    <row r="4" spans="1:20" x14ac:dyDescent="0.2">
      <c r="A4" s="11">
        <v>2</v>
      </c>
      <c r="B4" s="11" t="s">
        <v>4</v>
      </c>
      <c r="C4" s="11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2">
        <f t="shared" si="0"/>
        <v>105</v>
      </c>
      <c r="P4" s="13">
        <f t="shared" si="1"/>
        <v>15</v>
      </c>
      <c r="Q4" s="11" t="s">
        <v>8310</v>
      </c>
      <c r="R4" s="11" t="s">
        <v>8311</v>
      </c>
      <c r="S4" s="14">
        <f t="shared" si="2"/>
        <v>42405.702349537038</v>
      </c>
      <c r="T4" s="14">
        <f t="shared" si="3"/>
        <v>42415.702349537038</v>
      </c>
    </row>
    <row r="5" spans="1:20" x14ac:dyDescent="0.2">
      <c r="A5" s="11">
        <v>3</v>
      </c>
      <c r="B5" s="11" t="s">
        <v>5</v>
      </c>
      <c r="C5" s="11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2">
        <f t="shared" si="0"/>
        <v>104</v>
      </c>
      <c r="P5" s="13">
        <f t="shared" si="1"/>
        <v>69.27</v>
      </c>
      <c r="Q5" s="11" t="s">
        <v>8310</v>
      </c>
      <c r="R5" s="11" t="s">
        <v>8311</v>
      </c>
      <c r="S5" s="14">
        <f t="shared" si="2"/>
        <v>41828.515127314815</v>
      </c>
      <c r="T5" s="14">
        <f t="shared" si="3"/>
        <v>41858.515127314815</v>
      </c>
    </row>
    <row r="6" spans="1:20" x14ac:dyDescent="0.2">
      <c r="A6" s="11">
        <v>4</v>
      </c>
      <c r="B6" s="11" t="s">
        <v>6</v>
      </c>
      <c r="C6" s="11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2">
        <f t="shared" si="0"/>
        <v>123</v>
      </c>
      <c r="P6" s="13">
        <f t="shared" si="1"/>
        <v>190.55</v>
      </c>
      <c r="Q6" s="11" t="s">
        <v>8310</v>
      </c>
      <c r="R6" s="11" t="s">
        <v>8311</v>
      </c>
      <c r="S6" s="14">
        <f t="shared" si="2"/>
        <v>42327.834247685183</v>
      </c>
      <c r="T6" s="14">
        <f t="shared" si="3"/>
        <v>42357.834247685183</v>
      </c>
    </row>
    <row r="7" spans="1:20" x14ac:dyDescent="0.2">
      <c r="A7" s="11">
        <v>5</v>
      </c>
      <c r="B7" s="11" t="s">
        <v>7</v>
      </c>
      <c r="C7" s="11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2">
        <f t="shared" si="0"/>
        <v>110</v>
      </c>
      <c r="P7" s="13">
        <f t="shared" si="1"/>
        <v>93.4</v>
      </c>
      <c r="Q7" s="11" t="s">
        <v>8310</v>
      </c>
      <c r="R7" s="11" t="s">
        <v>8311</v>
      </c>
      <c r="S7" s="14">
        <f t="shared" si="2"/>
        <v>42563.932951388888</v>
      </c>
      <c r="T7" s="14">
        <f t="shared" si="3"/>
        <v>42580.232638888891</v>
      </c>
    </row>
    <row r="8" spans="1:20" x14ac:dyDescent="0.2">
      <c r="A8" s="11">
        <v>6</v>
      </c>
      <c r="B8" s="11" t="s">
        <v>8</v>
      </c>
      <c r="C8" s="11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2">
        <f t="shared" si="0"/>
        <v>107</v>
      </c>
      <c r="P8" s="13">
        <f t="shared" si="1"/>
        <v>146.88</v>
      </c>
      <c r="Q8" s="11" t="s">
        <v>8310</v>
      </c>
      <c r="R8" s="11" t="s">
        <v>8311</v>
      </c>
      <c r="S8" s="14">
        <f t="shared" si="2"/>
        <v>41794.072337962964</v>
      </c>
      <c r="T8" s="14">
        <f t="shared" si="3"/>
        <v>41804.072337962964</v>
      </c>
    </row>
    <row r="9" spans="1:20" x14ac:dyDescent="0.2">
      <c r="A9" s="11">
        <v>7</v>
      </c>
      <c r="B9" s="11" t="s">
        <v>9</v>
      </c>
      <c r="C9" s="11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2">
        <f t="shared" si="0"/>
        <v>102</v>
      </c>
      <c r="P9" s="13">
        <f t="shared" si="1"/>
        <v>159.82</v>
      </c>
      <c r="Q9" s="11" t="s">
        <v>8310</v>
      </c>
      <c r="R9" s="11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x14ac:dyDescent="0.2">
      <c r="A10" s="11">
        <v>8</v>
      </c>
      <c r="B10" s="11" t="s">
        <v>10</v>
      </c>
      <c r="C10" s="11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2">
        <f t="shared" si="0"/>
        <v>101</v>
      </c>
      <c r="P10" s="13">
        <f t="shared" si="1"/>
        <v>291.79000000000002</v>
      </c>
      <c r="Q10" s="11" t="s">
        <v>8310</v>
      </c>
      <c r="R10" s="11" t="s">
        <v>8311</v>
      </c>
      <c r="S10" s="14">
        <f t="shared" si="2"/>
        <v>42468.94458333333</v>
      </c>
      <c r="T10" s="14">
        <f t="shared" si="3"/>
        <v>42475.875</v>
      </c>
    </row>
    <row r="11" spans="1:20" x14ac:dyDescent="0.2">
      <c r="A11" s="11">
        <v>9</v>
      </c>
      <c r="B11" s="11" t="s">
        <v>11</v>
      </c>
      <c r="C11" s="11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2">
        <f t="shared" si="0"/>
        <v>126</v>
      </c>
      <c r="P11" s="13">
        <f t="shared" si="1"/>
        <v>31.5</v>
      </c>
      <c r="Q11" s="11" t="s">
        <v>8310</v>
      </c>
      <c r="R11" s="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x14ac:dyDescent="0.2">
      <c r="A12" s="11">
        <v>10</v>
      </c>
      <c r="B12" s="11" t="s">
        <v>12</v>
      </c>
      <c r="C12" s="11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7" t="s">
        <v>8265</v>
      </c>
      <c r="O12" s="12">
        <f t="shared" si="0"/>
        <v>101</v>
      </c>
      <c r="P12" s="13">
        <f t="shared" si="1"/>
        <v>158.68</v>
      </c>
      <c r="Q12" s="11" t="s">
        <v>8310</v>
      </c>
      <c r="R12" s="11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x14ac:dyDescent="0.2">
      <c r="A13" s="11">
        <v>11</v>
      </c>
      <c r="B13" s="11" t="s">
        <v>13</v>
      </c>
      <c r="C13" s="11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2">
        <f t="shared" si="0"/>
        <v>121</v>
      </c>
      <c r="P13" s="13">
        <f t="shared" si="1"/>
        <v>80.33</v>
      </c>
      <c r="Q13" s="11" t="s">
        <v>8310</v>
      </c>
      <c r="R13" s="11" t="s">
        <v>8311</v>
      </c>
      <c r="S13" s="14">
        <f t="shared" si="2"/>
        <v>42572.778495370367</v>
      </c>
      <c r="T13" s="14">
        <f t="shared" si="3"/>
        <v>42604.125</v>
      </c>
    </row>
    <row r="14" spans="1:20" x14ac:dyDescent="0.2">
      <c r="A14" s="11">
        <v>12</v>
      </c>
      <c r="B14" s="11" t="s">
        <v>14</v>
      </c>
      <c r="C14" s="11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2">
        <f t="shared" si="0"/>
        <v>166</v>
      </c>
      <c r="P14" s="13">
        <f t="shared" si="1"/>
        <v>59.96</v>
      </c>
      <c r="Q14" s="11" t="s">
        <v>8310</v>
      </c>
      <c r="R14" s="11" t="s">
        <v>8311</v>
      </c>
      <c r="S14" s="14">
        <f t="shared" si="2"/>
        <v>41791.713252314818</v>
      </c>
      <c r="T14" s="14">
        <f t="shared" si="3"/>
        <v>41836.125</v>
      </c>
    </row>
    <row r="15" spans="1:20" x14ac:dyDescent="0.2">
      <c r="A15" s="11">
        <v>13</v>
      </c>
      <c r="B15" s="11" t="s">
        <v>15</v>
      </c>
      <c r="C15" s="11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2">
        <f t="shared" si="0"/>
        <v>160</v>
      </c>
      <c r="P15" s="13">
        <f t="shared" si="1"/>
        <v>109.78</v>
      </c>
      <c r="Q15" s="11" t="s">
        <v>8310</v>
      </c>
      <c r="R15" s="11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x14ac:dyDescent="0.2">
      <c r="A16" s="11">
        <v>14</v>
      </c>
      <c r="B16" s="11" t="s">
        <v>16</v>
      </c>
      <c r="C16" s="11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2">
        <f t="shared" si="0"/>
        <v>101</v>
      </c>
      <c r="P16" s="13">
        <f t="shared" si="1"/>
        <v>147.71</v>
      </c>
      <c r="Q16" s="11" t="s">
        <v>8310</v>
      </c>
      <c r="R16" s="11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x14ac:dyDescent="0.2">
      <c r="A17" s="11">
        <v>15</v>
      </c>
      <c r="B17" s="11" t="s">
        <v>17</v>
      </c>
      <c r="C17" s="11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2">
        <f t="shared" si="0"/>
        <v>107</v>
      </c>
      <c r="P17" s="13">
        <f t="shared" si="1"/>
        <v>21.76</v>
      </c>
      <c r="Q17" s="11" t="s">
        <v>8310</v>
      </c>
      <c r="R17" s="11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x14ac:dyDescent="0.2">
      <c r="A18" s="11">
        <v>16</v>
      </c>
      <c r="B18" s="11" t="s">
        <v>18</v>
      </c>
      <c r="C18" s="11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2">
        <f t="shared" si="0"/>
        <v>101</v>
      </c>
      <c r="P18" s="13">
        <f t="shared" si="1"/>
        <v>171.84</v>
      </c>
      <c r="Q18" s="11" t="s">
        <v>8310</v>
      </c>
      <c r="R18" s="11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x14ac:dyDescent="0.2">
      <c r="A19" s="11">
        <v>17</v>
      </c>
      <c r="B19" s="11" t="s">
        <v>19</v>
      </c>
      <c r="C19" s="11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2">
        <f t="shared" si="0"/>
        <v>101</v>
      </c>
      <c r="P19" s="13">
        <f t="shared" si="1"/>
        <v>41.94</v>
      </c>
      <c r="Q19" s="11" t="s">
        <v>8310</v>
      </c>
      <c r="R19" s="11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x14ac:dyDescent="0.2">
      <c r="A20" s="11">
        <v>18</v>
      </c>
      <c r="B20" s="11" t="s">
        <v>20</v>
      </c>
      <c r="C20" s="11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2">
        <f t="shared" si="0"/>
        <v>107</v>
      </c>
      <c r="P20" s="13">
        <f t="shared" si="1"/>
        <v>93.26</v>
      </c>
      <c r="Q20" s="11" t="s">
        <v>8310</v>
      </c>
      <c r="R20" s="11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x14ac:dyDescent="0.2">
      <c r="A21" s="11">
        <v>19</v>
      </c>
      <c r="B21" s="11" t="s">
        <v>21</v>
      </c>
      <c r="C21" s="11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2">
        <f t="shared" si="0"/>
        <v>146</v>
      </c>
      <c r="P21" s="13">
        <f t="shared" si="1"/>
        <v>56.14</v>
      </c>
      <c r="Q21" s="11" t="s">
        <v>8310</v>
      </c>
      <c r="R21" s="1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x14ac:dyDescent="0.2">
      <c r="A22" s="11">
        <v>20</v>
      </c>
      <c r="B22" s="11" t="s">
        <v>22</v>
      </c>
      <c r="C22" s="11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2">
        <f t="shared" si="0"/>
        <v>101</v>
      </c>
      <c r="P22" s="13">
        <f t="shared" si="1"/>
        <v>80.16</v>
      </c>
      <c r="Q22" s="11" t="s">
        <v>8310</v>
      </c>
      <c r="R22" s="11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x14ac:dyDescent="0.2">
      <c r="A23" s="11">
        <v>21</v>
      </c>
      <c r="B23" s="11" t="s">
        <v>23</v>
      </c>
      <c r="C23" s="11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2">
        <f t="shared" si="0"/>
        <v>110</v>
      </c>
      <c r="P23" s="13">
        <f t="shared" si="1"/>
        <v>199.9</v>
      </c>
      <c r="Q23" s="11" t="s">
        <v>8310</v>
      </c>
      <c r="R23" s="11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x14ac:dyDescent="0.2">
      <c r="A24" s="11">
        <v>22</v>
      </c>
      <c r="B24" s="11" t="s">
        <v>24</v>
      </c>
      <c r="C24" s="11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2">
        <f t="shared" si="0"/>
        <v>118</v>
      </c>
      <c r="P24" s="13">
        <f t="shared" si="1"/>
        <v>51.25</v>
      </c>
      <c r="Q24" s="11" t="s">
        <v>8310</v>
      </c>
      <c r="R24" s="11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x14ac:dyDescent="0.2">
      <c r="A25" s="11">
        <v>23</v>
      </c>
      <c r="B25" s="11" t="s">
        <v>25</v>
      </c>
      <c r="C25" s="11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2">
        <f t="shared" si="0"/>
        <v>119</v>
      </c>
      <c r="P25" s="13">
        <f t="shared" si="1"/>
        <v>103.04</v>
      </c>
      <c r="Q25" s="11" t="s">
        <v>8310</v>
      </c>
      <c r="R25" s="11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x14ac:dyDescent="0.2">
      <c r="A26" s="11">
        <v>24</v>
      </c>
      <c r="B26" s="11" t="s">
        <v>26</v>
      </c>
      <c r="C26" s="11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2">
        <f t="shared" si="0"/>
        <v>109</v>
      </c>
      <c r="P26" s="13">
        <f t="shared" si="1"/>
        <v>66.349999999999994</v>
      </c>
      <c r="Q26" s="11" t="s">
        <v>8310</v>
      </c>
      <c r="R26" s="11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x14ac:dyDescent="0.2">
      <c r="A27" s="11">
        <v>25</v>
      </c>
      <c r="B27" s="11" t="s">
        <v>27</v>
      </c>
      <c r="C27" s="11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2">
        <f t="shared" si="0"/>
        <v>134</v>
      </c>
      <c r="P27" s="13">
        <f t="shared" si="1"/>
        <v>57.14</v>
      </c>
      <c r="Q27" s="11" t="s">
        <v>8310</v>
      </c>
      <c r="R27" s="11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x14ac:dyDescent="0.2">
      <c r="A28" s="11">
        <v>26</v>
      </c>
      <c r="B28" s="11" t="s">
        <v>28</v>
      </c>
      <c r="C28" s="11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2">
        <f t="shared" si="0"/>
        <v>156</v>
      </c>
      <c r="P28" s="13">
        <f t="shared" si="1"/>
        <v>102.11</v>
      </c>
      <c r="Q28" s="11" t="s">
        <v>8310</v>
      </c>
      <c r="R28" s="11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x14ac:dyDescent="0.2">
      <c r="A29" s="11">
        <v>27</v>
      </c>
      <c r="B29" s="11" t="s">
        <v>29</v>
      </c>
      <c r="C29" s="11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2">
        <f t="shared" si="0"/>
        <v>112</v>
      </c>
      <c r="P29" s="13">
        <f t="shared" si="1"/>
        <v>148.97</v>
      </c>
      <c r="Q29" s="11" t="s">
        <v>8310</v>
      </c>
      <c r="R29" s="11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x14ac:dyDescent="0.2">
      <c r="A30" s="11">
        <v>28</v>
      </c>
      <c r="B30" s="11" t="s">
        <v>30</v>
      </c>
      <c r="C30" s="11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2">
        <f t="shared" si="0"/>
        <v>101</v>
      </c>
      <c r="P30" s="13">
        <f t="shared" si="1"/>
        <v>169.61</v>
      </c>
      <c r="Q30" s="11" t="s">
        <v>8310</v>
      </c>
      <c r="R30" s="11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x14ac:dyDescent="0.2">
      <c r="A31" s="11">
        <v>29</v>
      </c>
      <c r="B31" s="11" t="s">
        <v>31</v>
      </c>
      <c r="C31" s="11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2">
        <f t="shared" si="0"/>
        <v>124</v>
      </c>
      <c r="P31" s="13">
        <f t="shared" si="1"/>
        <v>31.62</v>
      </c>
      <c r="Q31" s="11" t="s">
        <v>8310</v>
      </c>
      <c r="R31" s="1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x14ac:dyDescent="0.2">
      <c r="A32" s="11">
        <v>30</v>
      </c>
      <c r="B32" s="11" t="s">
        <v>32</v>
      </c>
      <c r="C32" s="11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2">
        <f t="shared" si="0"/>
        <v>102</v>
      </c>
      <c r="P32" s="13">
        <f t="shared" si="1"/>
        <v>76.45</v>
      </c>
      <c r="Q32" s="11" t="s">
        <v>8310</v>
      </c>
      <c r="R32" s="11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x14ac:dyDescent="0.2">
      <c r="A33" s="11">
        <v>31</v>
      </c>
      <c r="B33" s="11" t="s">
        <v>33</v>
      </c>
      <c r="C33" s="11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2">
        <f t="shared" si="0"/>
        <v>100</v>
      </c>
      <c r="P33" s="13">
        <f t="shared" si="1"/>
        <v>13</v>
      </c>
      <c r="Q33" s="11" t="s">
        <v>8310</v>
      </c>
      <c r="R33" s="11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x14ac:dyDescent="0.2">
      <c r="A34" s="11">
        <v>32</v>
      </c>
      <c r="B34" s="11" t="s">
        <v>34</v>
      </c>
      <c r="C34" s="11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2">
        <f t="shared" si="0"/>
        <v>101</v>
      </c>
      <c r="P34" s="13">
        <f t="shared" si="1"/>
        <v>320.45</v>
      </c>
      <c r="Q34" s="11" t="s">
        <v>8310</v>
      </c>
      <c r="R34" s="11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x14ac:dyDescent="0.2">
      <c r="A35" s="11">
        <v>33</v>
      </c>
      <c r="B35" s="11" t="s">
        <v>35</v>
      </c>
      <c r="C35" s="11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2">
        <f t="shared" si="0"/>
        <v>103</v>
      </c>
      <c r="P35" s="13">
        <f t="shared" si="1"/>
        <v>83.75</v>
      </c>
      <c r="Q35" s="11" t="s">
        <v>8310</v>
      </c>
      <c r="R35" s="11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x14ac:dyDescent="0.2">
      <c r="A36" s="11">
        <v>34</v>
      </c>
      <c r="B36" s="11" t="s">
        <v>36</v>
      </c>
      <c r="C36" s="11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2">
        <f t="shared" si="0"/>
        <v>131</v>
      </c>
      <c r="P36" s="13">
        <f t="shared" si="1"/>
        <v>49.88</v>
      </c>
      <c r="Q36" s="11" t="s">
        <v>8310</v>
      </c>
      <c r="R36" s="11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x14ac:dyDescent="0.2">
      <c r="A37" s="11">
        <v>35</v>
      </c>
      <c r="B37" s="11" t="s">
        <v>37</v>
      </c>
      <c r="C37" s="11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2">
        <f t="shared" si="0"/>
        <v>167</v>
      </c>
      <c r="P37" s="13">
        <f t="shared" si="1"/>
        <v>59.46</v>
      </c>
      <c r="Q37" s="11" t="s">
        <v>8310</v>
      </c>
      <c r="R37" s="11" t="s">
        <v>8311</v>
      </c>
      <c r="S37" s="14">
        <f t="shared" si="2"/>
        <v>42098.291828703703</v>
      </c>
      <c r="T37" s="14">
        <f t="shared" si="3"/>
        <v>42122</v>
      </c>
    </row>
    <row r="38" spans="1:20" x14ac:dyDescent="0.2">
      <c r="A38" s="11">
        <v>36</v>
      </c>
      <c r="B38" s="11" t="s">
        <v>38</v>
      </c>
      <c r="C38" s="11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2">
        <f t="shared" si="0"/>
        <v>143</v>
      </c>
      <c r="P38" s="13">
        <f t="shared" si="1"/>
        <v>193.84</v>
      </c>
      <c r="Q38" s="11" t="s">
        <v>8310</v>
      </c>
      <c r="R38" s="11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x14ac:dyDescent="0.2">
      <c r="A39" s="11">
        <v>37</v>
      </c>
      <c r="B39" s="11" t="s">
        <v>39</v>
      </c>
      <c r="C39" s="11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2">
        <f t="shared" si="0"/>
        <v>184</v>
      </c>
      <c r="P39" s="13">
        <f t="shared" si="1"/>
        <v>159.51</v>
      </c>
      <c r="Q39" s="11" t="s">
        <v>8310</v>
      </c>
      <c r="R39" s="11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x14ac:dyDescent="0.2">
      <c r="A40" s="11">
        <v>38</v>
      </c>
      <c r="B40" s="11" t="s">
        <v>40</v>
      </c>
      <c r="C40" s="11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2">
        <f t="shared" si="0"/>
        <v>111</v>
      </c>
      <c r="P40" s="13">
        <f t="shared" si="1"/>
        <v>41.68</v>
      </c>
      <c r="Q40" s="11" t="s">
        <v>8310</v>
      </c>
      <c r="R40" s="11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x14ac:dyDescent="0.2">
      <c r="A41" s="11">
        <v>39</v>
      </c>
      <c r="B41" s="11" t="s">
        <v>41</v>
      </c>
      <c r="C41" s="11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2">
        <f t="shared" si="0"/>
        <v>131</v>
      </c>
      <c r="P41" s="13">
        <f t="shared" si="1"/>
        <v>150.9</v>
      </c>
      <c r="Q41" s="11" t="s">
        <v>8310</v>
      </c>
      <c r="R41" s="1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x14ac:dyDescent="0.2">
      <c r="A42" s="11">
        <v>40</v>
      </c>
      <c r="B42" s="11" t="s">
        <v>42</v>
      </c>
      <c r="C42" s="11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2">
        <f t="shared" si="0"/>
        <v>102</v>
      </c>
      <c r="P42" s="13">
        <f t="shared" si="1"/>
        <v>126.69</v>
      </c>
      <c r="Q42" s="11" t="s">
        <v>8310</v>
      </c>
      <c r="R42" s="11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x14ac:dyDescent="0.2">
      <c r="A43" s="11">
        <v>41</v>
      </c>
      <c r="B43" s="11" t="s">
        <v>43</v>
      </c>
      <c r="C43" s="11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2">
        <f t="shared" si="0"/>
        <v>100</v>
      </c>
      <c r="P43" s="13">
        <f t="shared" si="1"/>
        <v>105.26</v>
      </c>
      <c r="Q43" s="11" t="s">
        <v>8310</v>
      </c>
      <c r="R43" s="11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x14ac:dyDescent="0.2">
      <c r="A44" s="11">
        <v>42</v>
      </c>
      <c r="B44" s="11" t="s">
        <v>44</v>
      </c>
      <c r="C44" s="11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2">
        <f t="shared" si="0"/>
        <v>142</v>
      </c>
      <c r="P44" s="13">
        <f t="shared" si="1"/>
        <v>117.51</v>
      </c>
      <c r="Q44" s="11" t="s">
        <v>8310</v>
      </c>
      <c r="R44" s="11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x14ac:dyDescent="0.2">
      <c r="A45" s="11">
        <v>43</v>
      </c>
      <c r="B45" s="11" t="s">
        <v>45</v>
      </c>
      <c r="C45" s="11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2">
        <f t="shared" si="0"/>
        <v>309</v>
      </c>
      <c r="P45" s="13">
        <f t="shared" si="1"/>
        <v>117.36</v>
      </c>
      <c r="Q45" s="11" t="s">
        <v>8310</v>
      </c>
      <c r="R45" s="11" t="s">
        <v>8311</v>
      </c>
      <c r="S45" s="14">
        <f t="shared" si="2"/>
        <v>41802.790347222224</v>
      </c>
      <c r="T45" s="14">
        <f t="shared" si="3"/>
        <v>41833</v>
      </c>
    </row>
    <row r="46" spans="1:20" x14ac:dyDescent="0.2">
      <c r="A46" s="11">
        <v>44</v>
      </c>
      <c r="B46" s="11" t="s">
        <v>46</v>
      </c>
      <c r="C46" s="11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2">
        <f t="shared" si="0"/>
        <v>100</v>
      </c>
      <c r="P46" s="13">
        <f t="shared" si="1"/>
        <v>133.33000000000001</v>
      </c>
      <c r="Q46" s="11" t="s">
        <v>8310</v>
      </c>
      <c r="R46" s="11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x14ac:dyDescent="0.2">
      <c r="A47" s="11">
        <v>45</v>
      </c>
      <c r="B47" s="11" t="s">
        <v>47</v>
      </c>
      <c r="C47" s="11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2">
        <f t="shared" si="0"/>
        <v>120</v>
      </c>
      <c r="P47" s="13">
        <f t="shared" si="1"/>
        <v>98.36</v>
      </c>
      <c r="Q47" s="11" t="s">
        <v>8310</v>
      </c>
      <c r="R47" s="11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x14ac:dyDescent="0.2">
      <c r="A48" s="11">
        <v>46</v>
      </c>
      <c r="B48" s="11" t="s">
        <v>48</v>
      </c>
      <c r="C48" s="11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2">
        <f t="shared" si="0"/>
        <v>105</v>
      </c>
      <c r="P48" s="13">
        <f t="shared" si="1"/>
        <v>194.44</v>
      </c>
      <c r="Q48" s="11" t="s">
        <v>8310</v>
      </c>
      <c r="R48" s="11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x14ac:dyDescent="0.2">
      <c r="A49" s="11">
        <v>47</v>
      </c>
      <c r="B49" s="11" t="s">
        <v>49</v>
      </c>
      <c r="C49" s="11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2">
        <f t="shared" si="0"/>
        <v>108</v>
      </c>
      <c r="P49" s="13">
        <f t="shared" si="1"/>
        <v>76.87</v>
      </c>
      <c r="Q49" s="11" t="s">
        <v>8310</v>
      </c>
      <c r="R49" s="11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x14ac:dyDescent="0.2">
      <c r="A50" s="11">
        <v>48</v>
      </c>
      <c r="B50" s="11" t="s">
        <v>50</v>
      </c>
      <c r="C50" s="11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2">
        <f t="shared" si="0"/>
        <v>108</v>
      </c>
      <c r="P50" s="13">
        <f t="shared" si="1"/>
        <v>56.82</v>
      </c>
      <c r="Q50" s="11" t="s">
        <v>8310</v>
      </c>
      <c r="R50" s="11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2">
      <c r="A51" s="11">
        <v>49</v>
      </c>
      <c r="B51" s="11" t="s">
        <v>51</v>
      </c>
      <c r="C51" s="11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2">
        <f t="shared" si="0"/>
        <v>100</v>
      </c>
      <c r="P51" s="13">
        <f t="shared" si="1"/>
        <v>137.93</v>
      </c>
      <c r="Q51" s="11" t="s">
        <v>8310</v>
      </c>
      <c r="R51" s="1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x14ac:dyDescent="0.2">
      <c r="A52" s="11">
        <v>50</v>
      </c>
      <c r="B52" s="11" t="s">
        <v>52</v>
      </c>
      <c r="C52" s="11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2">
        <f t="shared" si="0"/>
        <v>100</v>
      </c>
      <c r="P52" s="13">
        <f t="shared" si="1"/>
        <v>27.27</v>
      </c>
      <c r="Q52" s="11" t="s">
        <v>8310</v>
      </c>
      <c r="R52" s="11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x14ac:dyDescent="0.2">
      <c r="A53" s="11">
        <v>51</v>
      </c>
      <c r="B53" s="11" t="s">
        <v>53</v>
      </c>
      <c r="C53" s="11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2">
        <f t="shared" si="0"/>
        <v>129</v>
      </c>
      <c r="P53" s="13">
        <f t="shared" si="1"/>
        <v>118.34</v>
      </c>
      <c r="Q53" s="11" t="s">
        <v>8310</v>
      </c>
      <c r="R53" s="11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x14ac:dyDescent="0.2">
      <c r="A54" s="11">
        <v>52</v>
      </c>
      <c r="B54" s="11" t="s">
        <v>54</v>
      </c>
      <c r="C54" s="11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2">
        <f t="shared" si="0"/>
        <v>117</v>
      </c>
      <c r="P54" s="13">
        <f t="shared" si="1"/>
        <v>223.48</v>
      </c>
      <c r="Q54" s="11" t="s">
        <v>8310</v>
      </c>
      <c r="R54" s="11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x14ac:dyDescent="0.2">
      <c r="A55" s="11">
        <v>53</v>
      </c>
      <c r="B55" s="11" t="s">
        <v>55</v>
      </c>
      <c r="C55" s="11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2">
        <f t="shared" si="0"/>
        <v>110</v>
      </c>
      <c r="P55" s="13">
        <f t="shared" si="1"/>
        <v>28.11</v>
      </c>
      <c r="Q55" s="11" t="s">
        <v>8310</v>
      </c>
      <c r="R55" s="11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x14ac:dyDescent="0.2">
      <c r="A56" s="11">
        <v>54</v>
      </c>
      <c r="B56" s="11" t="s">
        <v>56</v>
      </c>
      <c r="C56" s="11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2">
        <f t="shared" si="0"/>
        <v>101</v>
      </c>
      <c r="P56" s="13">
        <f t="shared" si="1"/>
        <v>194.23</v>
      </c>
      <c r="Q56" s="11" t="s">
        <v>8310</v>
      </c>
      <c r="R56" s="11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x14ac:dyDescent="0.2">
      <c r="A57" s="11">
        <v>55</v>
      </c>
      <c r="B57" s="11" t="s">
        <v>57</v>
      </c>
      <c r="C57" s="11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2">
        <f t="shared" si="0"/>
        <v>129</v>
      </c>
      <c r="P57" s="13">
        <f t="shared" si="1"/>
        <v>128.94999999999999</v>
      </c>
      <c r="Q57" s="11" t="s">
        <v>8310</v>
      </c>
      <c r="R57" s="11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x14ac:dyDescent="0.2">
      <c r="A58" s="11">
        <v>56</v>
      </c>
      <c r="B58" s="11" t="s">
        <v>58</v>
      </c>
      <c r="C58" s="11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2">
        <f t="shared" si="0"/>
        <v>108</v>
      </c>
      <c r="P58" s="13">
        <f t="shared" si="1"/>
        <v>49.32</v>
      </c>
      <c r="Q58" s="11" t="s">
        <v>8310</v>
      </c>
      <c r="R58" s="11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x14ac:dyDescent="0.2">
      <c r="A59" s="11">
        <v>57</v>
      </c>
      <c r="B59" s="11" t="s">
        <v>59</v>
      </c>
      <c r="C59" s="11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2">
        <f t="shared" si="0"/>
        <v>102</v>
      </c>
      <c r="P59" s="13">
        <f t="shared" si="1"/>
        <v>221.52</v>
      </c>
      <c r="Q59" s="11" t="s">
        <v>8310</v>
      </c>
      <c r="R59" s="11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x14ac:dyDescent="0.2">
      <c r="A60" s="11">
        <v>58</v>
      </c>
      <c r="B60" s="11" t="s">
        <v>60</v>
      </c>
      <c r="C60" s="11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2">
        <f t="shared" si="0"/>
        <v>103</v>
      </c>
      <c r="P60" s="13">
        <f t="shared" si="1"/>
        <v>137.21</v>
      </c>
      <c r="Q60" s="11" t="s">
        <v>8310</v>
      </c>
      <c r="R60" s="11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x14ac:dyDescent="0.2">
      <c r="A61" s="11">
        <v>59</v>
      </c>
      <c r="B61" s="11" t="s">
        <v>61</v>
      </c>
      <c r="C61" s="11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2">
        <f t="shared" si="0"/>
        <v>101</v>
      </c>
      <c r="P61" s="13">
        <f t="shared" si="1"/>
        <v>606.82000000000005</v>
      </c>
      <c r="Q61" s="11" t="s">
        <v>8310</v>
      </c>
      <c r="R61" s="11" t="s">
        <v>8311</v>
      </c>
      <c r="S61" s="14">
        <f t="shared" si="2"/>
        <v>42230.23583333334</v>
      </c>
      <c r="T61" s="14">
        <f t="shared" si="3"/>
        <v>42261.875</v>
      </c>
    </row>
    <row r="62" spans="1:20" x14ac:dyDescent="0.2">
      <c r="A62" s="11">
        <v>60</v>
      </c>
      <c r="B62" s="11" t="s">
        <v>62</v>
      </c>
      <c r="C62" s="11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2">
        <f t="shared" si="0"/>
        <v>104</v>
      </c>
      <c r="P62" s="13">
        <f t="shared" si="1"/>
        <v>43.04</v>
      </c>
      <c r="Q62" s="11" t="s">
        <v>8310</v>
      </c>
      <c r="R62" s="11" t="s">
        <v>8312</v>
      </c>
      <c r="S62" s="14">
        <f t="shared" si="2"/>
        <v>41701.901817129627</v>
      </c>
      <c r="T62" s="14">
        <f t="shared" si="3"/>
        <v>41721</v>
      </c>
    </row>
    <row r="63" spans="1:20" x14ac:dyDescent="0.2">
      <c r="A63" s="11">
        <v>61</v>
      </c>
      <c r="B63" s="11" t="s">
        <v>63</v>
      </c>
      <c r="C63" s="11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2">
        <f t="shared" si="0"/>
        <v>149</v>
      </c>
      <c r="P63" s="13">
        <f t="shared" si="1"/>
        <v>322.39</v>
      </c>
      <c r="Q63" s="11" t="s">
        <v>8310</v>
      </c>
      <c r="R63" s="11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x14ac:dyDescent="0.2">
      <c r="A64" s="11">
        <v>62</v>
      </c>
      <c r="B64" s="11" t="s">
        <v>64</v>
      </c>
      <c r="C64" s="11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2">
        <f t="shared" si="0"/>
        <v>155</v>
      </c>
      <c r="P64" s="13">
        <f t="shared" si="1"/>
        <v>96.71</v>
      </c>
      <c r="Q64" s="11" t="s">
        <v>8310</v>
      </c>
      <c r="R64" s="11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x14ac:dyDescent="0.2">
      <c r="A65" s="11">
        <v>63</v>
      </c>
      <c r="B65" s="11" t="s">
        <v>65</v>
      </c>
      <c r="C65" s="11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2">
        <f t="shared" si="0"/>
        <v>114</v>
      </c>
      <c r="P65" s="13">
        <f t="shared" si="1"/>
        <v>35.47</v>
      </c>
      <c r="Q65" s="11" t="s">
        <v>8310</v>
      </c>
      <c r="R65" s="11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x14ac:dyDescent="0.2">
      <c r="A66" s="11">
        <v>64</v>
      </c>
      <c r="B66" s="11" t="s">
        <v>66</v>
      </c>
      <c r="C66" s="11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2">
        <f t="shared" ref="O66:O129" si="4">ROUNDUP(SUM(E66/D66*100),0)</f>
        <v>174</v>
      </c>
      <c r="P66" s="13">
        <f t="shared" ref="P66:P129" si="5">ROUND(SUM(E66/L66),2)</f>
        <v>86.67</v>
      </c>
      <c r="Q66" s="11" t="s">
        <v>8310</v>
      </c>
      <c r="R66" s="11" t="s">
        <v>8312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x14ac:dyDescent="0.2">
      <c r="A67" s="11">
        <v>65</v>
      </c>
      <c r="B67" s="11" t="s">
        <v>67</v>
      </c>
      <c r="C67" s="11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2">
        <f t="shared" si="4"/>
        <v>108</v>
      </c>
      <c r="P67" s="13">
        <f t="shared" si="5"/>
        <v>132.05000000000001</v>
      </c>
      <c r="Q67" s="11" t="s">
        <v>8310</v>
      </c>
      <c r="R67" s="11" t="s">
        <v>8312</v>
      </c>
      <c r="S67" s="14">
        <f t="shared" si="6"/>
        <v>41835.821226851855</v>
      </c>
      <c r="T67" s="14">
        <f t="shared" si="7"/>
        <v>41862.249305555553</v>
      </c>
    </row>
    <row r="68" spans="1:20" x14ac:dyDescent="0.2">
      <c r="A68" s="11">
        <v>66</v>
      </c>
      <c r="B68" s="11" t="s">
        <v>68</v>
      </c>
      <c r="C68" s="11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2">
        <f t="shared" si="4"/>
        <v>119</v>
      </c>
      <c r="P68" s="13">
        <f t="shared" si="5"/>
        <v>91.23</v>
      </c>
      <c r="Q68" s="11" t="s">
        <v>8310</v>
      </c>
      <c r="R68" s="11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x14ac:dyDescent="0.2">
      <c r="A69" s="11">
        <v>67</v>
      </c>
      <c r="B69" s="11" t="s">
        <v>69</v>
      </c>
      <c r="C69" s="11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2">
        <f t="shared" si="4"/>
        <v>117</v>
      </c>
      <c r="P69" s="13">
        <f t="shared" si="5"/>
        <v>116.25</v>
      </c>
      <c r="Q69" s="11" t="s">
        <v>8310</v>
      </c>
      <c r="R69" s="11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x14ac:dyDescent="0.2">
      <c r="A70" s="11">
        <v>68</v>
      </c>
      <c r="B70" s="11" t="s">
        <v>70</v>
      </c>
      <c r="C70" s="11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2">
        <f t="shared" si="4"/>
        <v>128</v>
      </c>
      <c r="P70" s="13">
        <f t="shared" si="5"/>
        <v>21.19</v>
      </c>
      <c r="Q70" s="11" t="s">
        <v>8310</v>
      </c>
      <c r="R70" s="11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x14ac:dyDescent="0.2">
      <c r="A71" s="11">
        <v>69</v>
      </c>
      <c r="B71" s="11" t="s">
        <v>71</v>
      </c>
      <c r="C71" s="11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2">
        <f t="shared" si="4"/>
        <v>111</v>
      </c>
      <c r="P71" s="13">
        <f t="shared" si="5"/>
        <v>62.33</v>
      </c>
      <c r="Q71" s="11" t="s">
        <v>8310</v>
      </c>
      <c r="R71" s="1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x14ac:dyDescent="0.2">
      <c r="A72" s="11">
        <v>70</v>
      </c>
      <c r="B72" s="11" t="s">
        <v>72</v>
      </c>
      <c r="C72" s="11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2">
        <f t="shared" si="4"/>
        <v>128</v>
      </c>
      <c r="P72" s="13">
        <f t="shared" si="5"/>
        <v>37.409999999999997</v>
      </c>
      <c r="Q72" s="11" t="s">
        <v>8310</v>
      </c>
      <c r="R72" s="11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x14ac:dyDescent="0.2">
      <c r="A73" s="11">
        <v>71</v>
      </c>
      <c r="B73" s="11" t="s">
        <v>73</v>
      </c>
      <c r="C73" s="11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2">
        <f t="shared" si="4"/>
        <v>124</v>
      </c>
      <c r="P73" s="13">
        <f t="shared" si="5"/>
        <v>69.72</v>
      </c>
      <c r="Q73" s="11" t="s">
        <v>8310</v>
      </c>
      <c r="R73" s="11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x14ac:dyDescent="0.2">
      <c r="A74" s="11">
        <v>72</v>
      </c>
      <c r="B74" s="11" t="s">
        <v>74</v>
      </c>
      <c r="C74" s="11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2">
        <f t="shared" si="4"/>
        <v>109</v>
      </c>
      <c r="P74" s="13">
        <f t="shared" si="5"/>
        <v>58.17</v>
      </c>
      <c r="Q74" s="11" t="s">
        <v>8310</v>
      </c>
      <c r="R74" s="11" t="s">
        <v>8312</v>
      </c>
      <c r="S74" s="14">
        <f t="shared" si="6"/>
        <v>41208.010196759256</v>
      </c>
      <c r="T74" s="14">
        <f t="shared" si="7"/>
        <v>41228</v>
      </c>
    </row>
    <row r="75" spans="1:20" x14ac:dyDescent="0.2">
      <c r="A75" s="11">
        <v>73</v>
      </c>
      <c r="B75" s="11" t="s">
        <v>75</v>
      </c>
      <c r="C75" s="11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2">
        <f t="shared" si="4"/>
        <v>100</v>
      </c>
      <c r="P75" s="13">
        <f t="shared" si="5"/>
        <v>50</v>
      </c>
      <c r="Q75" s="11" t="s">
        <v>8310</v>
      </c>
      <c r="R75" s="11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x14ac:dyDescent="0.2">
      <c r="A76" s="11">
        <v>74</v>
      </c>
      <c r="B76" s="11" t="s">
        <v>76</v>
      </c>
      <c r="C76" s="11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2">
        <f t="shared" si="4"/>
        <v>113</v>
      </c>
      <c r="P76" s="13">
        <f t="shared" si="5"/>
        <v>19.47</v>
      </c>
      <c r="Q76" s="11" t="s">
        <v>8310</v>
      </c>
      <c r="R76" s="11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x14ac:dyDescent="0.2">
      <c r="A77" s="11">
        <v>75</v>
      </c>
      <c r="B77" s="11" t="s">
        <v>77</v>
      </c>
      <c r="C77" s="11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2">
        <f t="shared" si="4"/>
        <v>116</v>
      </c>
      <c r="P77" s="13">
        <f t="shared" si="5"/>
        <v>85.96</v>
      </c>
      <c r="Q77" s="11" t="s">
        <v>8310</v>
      </c>
      <c r="R77" s="11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x14ac:dyDescent="0.2">
      <c r="A78" s="11">
        <v>76</v>
      </c>
      <c r="B78" s="11" t="s">
        <v>78</v>
      </c>
      <c r="C78" s="11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2">
        <f t="shared" si="4"/>
        <v>154</v>
      </c>
      <c r="P78" s="13">
        <f t="shared" si="5"/>
        <v>30.67</v>
      </c>
      <c r="Q78" s="11" t="s">
        <v>8310</v>
      </c>
      <c r="R78" s="11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x14ac:dyDescent="0.2">
      <c r="A79" s="11">
        <v>77</v>
      </c>
      <c r="B79" s="11" t="s">
        <v>79</v>
      </c>
      <c r="C79" s="11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2">
        <f t="shared" si="4"/>
        <v>393</v>
      </c>
      <c r="P79" s="13">
        <f t="shared" si="5"/>
        <v>60.38</v>
      </c>
      <c r="Q79" s="11" t="s">
        <v>8310</v>
      </c>
      <c r="R79" s="11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x14ac:dyDescent="0.2">
      <c r="A80" s="11">
        <v>78</v>
      </c>
      <c r="B80" s="11" t="s">
        <v>80</v>
      </c>
      <c r="C80" s="11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2">
        <f t="shared" si="4"/>
        <v>2702</v>
      </c>
      <c r="P80" s="13">
        <f t="shared" si="5"/>
        <v>38.6</v>
      </c>
      <c r="Q80" s="11" t="s">
        <v>8310</v>
      </c>
      <c r="R80" s="11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x14ac:dyDescent="0.2">
      <c r="A81" s="11">
        <v>79</v>
      </c>
      <c r="B81" s="11" t="s">
        <v>81</v>
      </c>
      <c r="C81" s="11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2">
        <f t="shared" si="4"/>
        <v>127</v>
      </c>
      <c r="P81" s="13">
        <f t="shared" si="5"/>
        <v>40.270000000000003</v>
      </c>
      <c r="Q81" s="11" t="s">
        <v>8310</v>
      </c>
      <c r="R81" s="1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x14ac:dyDescent="0.2">
      <c r="A82" s="11">
        <v>80</v>
      </c>
      <c r="B82" s="11" t="s">
        <v>82</v>
      </c>
      <c r="C82" s="11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2">
        <f t="shared" si="4"/>
        <v>108</v>
      </c>
      <c r="P82" s="13">
        <f t="shared" si="5"/>
        <v>273.83</v>
      </c>
      <c r="Q82" s="11" t="s">
        <v>8310</v>
      </c>
      <c r="R82" s="11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x14ac:dyDescent="0.2">
      <c r="A83" s="11">
        <v>81</v>
      </c>
      <c r="B83" s="11" t="s">
        <v>83</v>
      </c>
      <c r="C83" s="11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2">
        <f t="shared" si="4"/>
        <v>198</v>
      </c>
      <c r="P83" s="13">
        <f t="shared" si="5"/>
        <v>53.04</v>
      </c>
      <c r="Q83" s="11" t="s">
        <v>8310</v>
      </c>
      <c r="R83" s="11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x14ac:dyDescent="0.2">
      <c r="A84" s="11">
        <v>82</v>
      </c>
      <c r="B84" s="11" t="s">
        <v>84</v>
      </c>
      <c r="C84" s="11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2">
        <f t="shared" si="4"/>
        <v>101</v>
      </c>
      <c r="P84" s="13">
        <f t="shared" si="5"/>
        <v>40.01</v>
      </c>
      <c r="Q84" s="11" t="s">
        <v>8310</v>
      </c>
      <c r="R84" s="11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x14ac:dyDescent="0.2">
      <c r="A85" s="11">
        <v>83</v>
      </c>
      <c r="B85" s="11" t="s">
        <v>85</v>
      </c>
      <c r="C85" s="11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2">
        <f t="shared" si="4"/>
        <v>103</v>
      </c>
      <c r="P85" s="13">
        <f t="shared" si="5"/>
        <v>15.77</v>
      </c>
      <c r="Q85" s="11" t="s">
        <v>8310</v>
      </c>
      <c r="R85" s="11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x14ac:dyDescent="0.2">
      <c r="A86" s="11">
        <v>84</v>
      </c>
      <c r="B86" s="11" t="s">
        <v>86</v>
      </c>
      <c r="C86" s="11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2">
        <f t="shared" si="4"/>
        <v>100</v>
      </c>
      <c r="P86" s="13">
        <f t="shared" si="5"/>
        <v>71.430000000000007</v>
      </c>
      <c r="Q86" s="11" t="s">
        <v>8310</v>
      </c>
      <c r="R86" s="11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x14ac:dyDescent="0.2">
      <c r="A87" s="11">
        <v>85</v>
      </c>
      <c r="B87" s="11" t="s">
        <v>87</v>
      </c>
      <c r="C87" s="11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2">
        <f t="shared" si="4"/>
        <v>126</v>
      </c>
      <c r="P87" s="13">
        <f t="shared" si="5"/>
        <v>71.709999999999994</v>
      </c>
      <c r="Q87" s="11" t="s">
        <v>8310</v>
      </c>
      <c r="R87" s="11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x14ac:dyDescent="0.2">
      <c r="A88" s="11">
        <v>86</v>
      </c>
      <c r="B88" s="11" t="s">
        <v>88</v>
      </c>
      <c r="C88" s="11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2">
        <f t="shared" si="4"/>
        <v>107</v>
      </c>
      <c r="P88" s="13">
        <f t="shared" si="5"/>
        <v>375.76</v>
      </c>
      <c r="Q88" s="11" t="s">
        <v>8310</v>
      </c>
      <c r="R88" s="11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x14ac:dyDescent="0.2">
      <c r="A89" s="11">
        <v>87</v>
      </c>
      <c r="B89" s="11" t="s">
        <v>89</v>
      </c>
      <c r="C89" s="11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2">
        <f t="shared" si="4"/>
        <v>105</v>
      </c>
      <c r="P89" s="13">
        <f t="shared" si="5"/>
        <v>104.6</v>
      </c>
      <c r="Q89" s="11" t="s">
        <v>8310</v>
      </c>
      <c r="R89" s="11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x14ac:dyDescent="0.2">
      <c r="A90" s="11">
        <v>88</v>
      </c>
      <c r="B90" s="11" t="s">
        <v>90</v>
      </c>
      <c r="C90" s="11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2">
        <f t="shared" si="4"/>
        <v>103</v>
      </c>
      <c r="P90" s="13">
        <f t="shared" si="5"/>
        <v>60</v>
      </c>
      <c r="Q90" s="11" t="s">
        <v>8310</v>
      </c>
      <c r="R90" s="11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x14ac:dyDescent="0.2">
      <c r="A91" s="11">
        <v>89</v>
      </c>
      <c r="B91" s="11" t="s">
        <v>91</v>
      </c>
      <c r="C91" s="11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2">
        <f t="shared" si="4"/>
        <v>116</v>
      </c>
      <c r="P91" s="13">
        <f t="shared" si="5"/>
        <v>123.29</v>
      </c>
      <c r="Q91" s="11" t="s">
        <v>8310</v>
      </c>
      <c r="R91" s="1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x14ac:dyDescent="0.2">
      <c r="A92" s="11">
        <v>90</v>
      </c>
      <c r="B92" s="11" t="s">
        <v>92</v>
      </c>
      <c r="C92" s="11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2">
        <f t="shared" si="4"/>
        <v>101</v>
      </c>
      <c r="P92" s="13">
        <f t="shared" si="5"/>
        <v>31.38</v>
      </c>
      <c r="Q92" s="11" t="s">
        <v>8310</v>
      </c>
      <c r="R92" s="11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x14ac:dyDescent="0.2">
      <c r="A93" s="11">
        <v>91</v>
      </c>
      <c r="B93" s="11" t="s">
        <v>93</v>
      </c>
      <c r="C93" s="11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2">
        <f t="shared" si="4"/>
        <v>120</v>
      </c>
      <c r="P93" s="13">
        <f t="shared" si="5"/>
        <v>78.260000000000005</v>
      </c>
      <c r="Q93" s="11" t="s">
        <v>8310</v>
      </c>
      <c r="R93" s="11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x14ac:dyDescent="0.2">
      <c r="A94" s="11">
        <v>92</v>
      </c>
      <c r="B94" s="11" t="s">
        <v>94</v>
      </c>
      <c r="C94" s="11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2">
        <f t="shared" si="4"/>
        <v>106</v>
      </c>
      <c r="P94" s="13">
        <f t="shared" si="5"/>
        <v>122.33</v>
      </c>
      <c r="Q94" s="11" t="s">
        <v>8310</v>
      </c>
      <c r="R94" s="11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x14ac:dyDescent="0.2">
      <c r="A95" s="11">
        <v>93</v>
      </c>
      <c r="B95" s="11" t="s">
        <v>95</v>
      </c>
      <c r="C95" s="11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2">
        <f t="shared" si="4"/>
        <v>111</v>
      </c>
      <c r="P95" s="13">
        <f t="shared" si="5"/>
        <v>73.73</v>
      </c>
      <c r="Q95" s="11" t="s">
        <v>8310</v>
      </c>
      <c r="R95" s="11" t="s">
        <v>8312</v>
      </c>
      <c r="S95" s="14">
        <f t="shared" si="6"/>
        <v>41065.858067129629</v>
      </c>
      <c r="T95" s="14">
        <f t="shared" si="7"/>
        <v>41093.875</v>
      </c>
    </row>
    <row r="96" spans="1:20" x14ac:dyDescent="0.2">
      <c r="A96" s="11">
        <v>94</v>
      </c>
      <c r="B96" s="11" t="s">
        <v>96</v>
      </c>
      <c r="C96" s="11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2">
        <f t="shared" si="4"/>
        <v>104</v>
      </c>
      <c r="P96" s="13">
        <f t="shared" si="5"/>
        <v>21.67</v>
      </c>
      <c r="Q96" s="11" t="s">
        <v>8310</v>
      </c>
      <c r="R96" s="11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x14ac:dyDescent="0.2">
      <c r="A97" s="11">
        <v>95</v>
      </c>
      <c r="B97" s="11" t="s">
        <v>97</v>
      </c>
      <c r="C97" s="11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2">
        <f t="shared" si="4"/>
        <v>132</v>
      </c>
      <c r="P97" s="13">
        <f t="shared" si="5"/>
        <v>21.9</v>
      </c>
      <c r="Q97" s="11" t="s">
        <v>8310</v>
      </c>
      <c r="R97" s="11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x14ac:dyDescent="0.2">
      <c r="A98" s="11">
        <v>96</v>
      </c>
      <c r="B98" s="11" t="s">
        <v>98</v>
      </c>
      <c r="C98" s="11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2">
        <f t="shared" si="4"/>
        <v>115</v>
      </c>
      <c r="P98" s="13">
        <f t="shared" si="5"/>
        <v>50.59</v>
      </c>
      <c r="Q98" s="11" t="s">
        <v>8310</v>
      </c>
      <c r="R98" s="11" t="s">
        <v>8312</v>
      </c>
      <c r="S98" s="14">
        <f t="shared" si="6"/>
        <v>40324.662511574075</v>
      </c>
      <c r="T98" s="14">
        <f t="shared" si="7"/>
        <v>40391.125</v>
      </c>
    </row>
    <row r="99" spans="1:20" x14ac:dyDescent="0.2">
      <c r="A99" s="11">
        <v>97</v>
      </c>
      <c r="B99" s="11" t="s">
        <v>99</v>
      </c>
      <c r="C99" s="11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2">
        <f t="shared" si="4"/>
        <v>107</v>
      </c>
      <c r="P99" s="13">
        <f t="shared" si="5"/>
        <v>53.13</v>
      </c>
      <c r="Q99" s="11" t="s">
        <v>8310</v>
      </c>
      <c r="R99" s="11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x14ac:dyDescent="0.2">
      <c r="A100" s="11">
        <v>98</v>
      </c>
      <c r="B100" s="11" t="s">
        <v>100</v>
      </c>
      <c r="C100" s="11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2">
        <f t="shared" si="4"/>
        <v>107</v>
      </c>
      <c r="P100" s="13">
        <f t="shared" si="5"/>
        <v>56.67</v>
      </c>
      <c r="Q100" s="11" t="s">
        <v>8310</v>
      </c>
      <c r="R100" s="11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x14ac:dyDescent="0.2">
      <c r="A101" s="11">
        <v>99</v>
      </c>
      <c r="B101" s="11" t="s">
        <v>101</v>
      </c>
      <c r="C101" s="11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2">
        <f t="shared" si="4"/>
        <v>107</v>
      </c>
      <c r="P101" s="13">
        <f t="shared" si="5"/>
        <v>40.78</v>
      </c>
      <c r="Q101" s="11" t="s">
        <v>8310</v>
      </c>
      <c r="R101" s="1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x14ac:dyDescent="0.2">
      <c r="A102" s="11">
        <v>100</v>
      </c>
      <c r="B102" s="11" t="s">
        <v>102</v>
      </c>
      <c r="C102" s="11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2">
        <f t="shared" si="4"/>
        <v>100</v>
      </c>
      <c r="P102" s="13">
        <f t="shared" si="5"/>
        <v>192.31</v>
      </c>
      <c r="Q102" s="11" t="s">
        <v>8310</v>
      </c>
      <c r="R102" s="11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x14ac:dyDescent="0.2">
      <c r="A103" s="11">
        <v>101</v>
      </c>
      <c r="B103" s="11" t="s">
        <v>103</v>
      </c>
      <c r="C103" s="11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2">
        <f t="shared" si="4"/>
        <v>100</v>
      </c>
      <c r="P103" s="13">
        <f t="shared" si="5"/>
        <v>100</v>
      </c>
      <c r="Q103" s="11" t="s">
        <v>8310</v>
      </c>
      <c r="R103" s="11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x14ac:dyDescent="0.2">
      <c r="A104" s="11">
        <v>102</v>
      </c>
      <c r="B104" s="11" t="s">
        <v>104</v>
      </c>
      <c r="C104" s="11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2">
        <f t="shared" si="4"/>
        <v>128</v>
      </c>
      <c r="P104" s="13">
        <f t="shared" si="5"/>
        <v>117.92</v>
      </c>
      <c r="Q104" s="11" t="s">
        <v>8310</v>
      </c>
      <c r="R104" s="11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x14ac:dyDescent="0.2">
      <c r="A105" s="11">
        <v>103</v>
      </c>
      <c r="B105" s="11" t="s">
        <v>105</v>
      </c>
      <c r="C105" s="11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2">
        <f t="shared" si="4"/>
        <v>106</v>
      </c>
      <c r="P105" s="13">
        <f t="shared" si="5"/>
        <v>27.9</v>
      </c>
      <c r="Q105" s="11" t="s">
        <v>8310</v>
      </c>
      <c r="R105" s="11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x14ac:dyDescent="0.2">
      <c r="A106" s="11">
        <v>104</v>
      </c>
      <c r="B106" s="11" t="s">
        <v>106</v>
      </c>
      <c r="C106" s="11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2">
        <f t="shared" si="4"/>
        <v>120</v>
      </c>
      <c r="P106" s="13">
        <f t="shared" si="5"/>
        <v>60</v>
      </c>
      <c r="Q106" s="11" t="s">
        <v>8310</v>
      </c>
      <c r="R106" s="11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x14ac:dyDescent="0.2">
      <c r="A107" s="11">
        <v>105</v>
      </c>
      <c r="B107" s="11" t="s">
        <v>107</v>
      </c>
      <c r="C107" s="11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2">
        <f t="shared" si="4"/>
        <v>108</v>
      </c>
      <c r="P107" s="13">
        <f t="shared" si="5"/>
        <v>39.380000000000003</v>
      </c>
      <c r="Q107" s="11" t="s">
        <v>8310</v>
      </c>
      <c r="R107" s="11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">
      <c r="A108" s="11">
        <v>106</v>
      </c>
      <c r="B108" s="11" t="s">
        <v>108</v>
      </c>
      <c r="C108" s="11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2">
        <f t="shared" si="4"/>
        <v>101</v>
      </c>
      <c r="P108" s="13">
        <f t="shared" si="5"/>
        <v>186.11</v>
      </c>
      <c r="Q108" s="11" t="s">
        <v>8310</v>
      </c>
      <c r="R108" s="11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x14ac:dyDescent="0.2">
      <c r="A109" s="11">
        <v>107</v>
      </c>
      <c r="B109" s="11" t="s">
        <v>109</v>
      </c>
      <c r="C109" s="11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2">
        <f t="shared" si="4"/>
        <v>103</v>
      </c>
      <c r="P109" s="13">
        <f t="shared" si="5"/>
        <v>111.38</v>
      </c>
      <c r="Q109" s="11" t="s">
        <v>8310</v>
      </c>
      <c r="R109" s="11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x14ac:dyDescent="0.2">
      <c r="A110" s="11">
        <v>108</v>
      </c>
      <c r="B110" s="11" t="s">
        <v>110</v>
      </c>
      <c r="C110" s="11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2">
        <f t="shared" si="4"/>
        <v>247</v>
      </c>
      <c r="P110" s="13">
        <f t="shared" si="5"/>
        <v>78.72</v>
      </c>
      <c r="Q110" s="11" t="s">
        <v>8310</v>
      </c>
      <c r="R110" s="11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x14ac:dyDescent="0.2">
      <c r="A111" s="11">
        <v>109</v>
      </c>
      <c r="B111" s="11" t="s">
        <v>111</v>
      </c>
      <c r="C111" s="11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2">
        <f t="shared" si="4"/>
        <v>220</v>
      </c>
      <c r="P111" s="13">
        <f t="shared" si="5"/>
        <v>46.7</v>
      </c>
      <c r="Q111" s="11" t="s">
        <v>8310</v>
      </c>
      <c r="R111" s="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x14ac:dyDescent="0.2">
      <c r="A112" s="11">
        <v>110</v>
      </c>
      <c r="B112" s="11" t="s">
        <v>112</v>
      </c>
      <c r="C112" s="11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2">
        <f t="shared" si="4"/>
        <v>131</v>
      </c>
      <c r="P112" s="13">
        <f t="shared" si="5"/>
        <v>65.38</v>
      </c>
      <c r="Q112" s="11" t="s">
        <v>8310</v>
      </c>
      <c r="R112" s="11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x14ac:dyDescent="0.2">
      <c r="A113" s="11">
        <v>111</v>
      </c>
      <c r="B113" s="11" t="s">
        <v>113</v>
      </c>
      <c r="C113" s="11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2">
        <f t="shared" si="4"/>
        <v>155</v>
      </c>
      <c r="P113" s="13">
        <f t="shared" si="5"/>
        <v>102.08</v>
      </c>
      <c r="Q113" s="11" t="s">
        <v>8310</v>
      </c>
      <c r="R113" s="11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x14ac:dyDescent="0.2">
      <c r="A114" s="11">
        <v>112</v>
      </c>
      <c r="B114" s="11" t="s">
        <v>114</v>
      </c>
      <c r="C114" s="11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2">
        <f t="shared" si="4"/>
        <v>104</v>
      </c>
      <c r="P114" s="13">
        <f t="shared" si="5"/>
        <v>64.2</v>
      </c>
      <c r="Q114" s="11" t="s">
        <v>8310</v>
      </c>
      <c r="R114" s="11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x14ac:dyDescent="0.2">
      <c r="A115" s="11">
        <v>113</v>
      </c>
      <c r="B115" s="11" t="s">
        <v>115</v>
      </c>
      <c r="C115" s="11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2">
        <f t="shared" si="4"/>
        <v>141</v>
      </c>
      <c r="P115" s="13">
        <f t="shared" si="5"/>
        <v>90.38</v>
      </c>
      <c r="Q115" s="11" t="s">
        <v>8310</v>
      </c>
      <c r="R115" s="11" t="s">
        <v>8312</v>
      </c>
      <c r="S115" s="14">
        <f t="shared" si="6"/>
        <v>40753.758425925924</v>
      </c>
      <c r="T115" s="14">
        <f t="shared" si="7"/>
        <v>40761.625</v>
      </c>
    </row>
    <row r="116" spans="1:20" x14ac:dyDescent="0.2">
      <c r="A116" s="11">
        <v>114</v>
      </c>
      <c r="B116" s="11" t="s">
        <v>116</v>
      </c>
      <c r="C116" s="11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2">
        <f t="shared" si="4"/>
        <v>104</v>
      </c>
      <c r="P116" s="13">
        <f t="shared" si="5"/>
        <v>88.57</v>
      </c>
      <c r="Q116" s="11" t="s">
        <v>8310</v>
      </c>
      <c r="R116" s="11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2">
      <c r="A117" s="11">
        <v>115</v>
      </c>
      <c r="B117" s="11" t="s">
        <v>117</v>
      </c>
      <c r="C117" s="11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2">
        <f t="shared" si="4"/>
        <v>141</v>
      </c>
      <c r="P117" s="13">
        <f t="shared" si="5"/>
        <v>28.73</v>
      </c>
      <c r="Q117" s="11" t="s">
        <v>8310</v>
      </c>
      <c r="R117" s="11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x14ac:dyDescent="0.2">
      <c r="A118" s="11">
        <v>116</v>
      </c>
      <c r="B118" s="11" t="s">
        <v>118</v>
      </c>
      <c r="C118" s="11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2">
        <f t="shared" si="4"/>
        <v>114</v>
      </c>
      <c r="P118" s="13">
        <f t="shared" si="5"/>
        <v>69.790000000000006</v>
      </c>
      <c r="Q118" s="11" t="s">
        <v>8310</v>
      </c>
      <c r="R118" s="11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x14ac:dyDescent="0.2">
      <c r="A119" s="11">
        <v>117</v>
      </c>
      <c r="B119" s="11" t="s">
        <v>119</v>
      </c>
      <c r="C119" s="11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2">
        <f t="shared" si="4"/>
        <v>101</v>
      </c>
      <c r="P119" s="13">
        <f t="shared" si="5"/>
        <v>167.49</v>
      </c>
      <c r="Q119" s="11" t="s">
        <v>8310</v>
      </c>
      <c r="R119" s="11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x14ac:dyDescent="0.2">
      <c r="A120" s="11">
        <v>118</v>
      </c>
      <c r="B120" s="11" t="s">
        <v>120</v>
      </c>
      <c r="C120" s="11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2">
        <f t="shared" si="4"/>
        <v>114</v>
      </c>
      <c r="P120" s="13">
        <f t="shared" si="5"/>
        <v>144.91</v>
      </c>
      <c r="Q120" s="11" t="s">
        <v>8310</v>
      </c>
      <c r="R120" s="11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x14ac:dyDescent="0.2">
      <c r="A121" s="11">
        <v>119</v>
      </c>
      <c r="B121" s="11" t="s">
        <v>121</v>
      </c>
      <c r="C121" s="11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2">
        <f t="shared" si="4"/>
        <v>105</v>
      </c>
      <c r="P121" s="13">
        <f t="shared" si="5"/>
        <v>91.84</v>
      </c>
      <c r="Q121" s="11" t="s">
        <v>8310</v>
      </c>
      <c r="R121" s="1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x14ac:dyDescent="0.2">
      <c r="A122" s="11">
        <v>120</v>
      </c>
      <c r="B122" s="11" t="s">
        <v>122</v>
      </c>
      <c r="C122" s="11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2">
        <f t="shared" si="4"/>
        <v>1</v>
      </c>
      <c r="P122" s="13">
        <f t="shared" si="5"/>
        <v>10</v>
      </c>
      <c r="Q122" s="11" t="s">
        <v>8310</v>
      </c>
      <c r="R122" s="11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x14ac:dyDescent="0.2">
      <c r="A123" s="11">
        <v>121</v>
      </c>
      <c r="B123" s="11" t="s">
        <v>123</v>
      </c>
      <c r="C123" s="11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2">
        <f t="shared" si="4"/>
        <v>1</v>
      </c>
      <c r="P123" s="13">
        <f t="shared" si="5"/>
        <v>1</v>
      </c>
      <c r="Q123" s="11" t="s">
        <v>8310</v>
      </c>
      <c r="R123" s="11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x14ac:dyDescent="0.2">
      <c r="A124" s="11">
        <v>122</v>
      </c>
      <c r="B124" s="11" t="s">
        <v>124</v>
      </c>
      <c r="C124" s="11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2">
        <f t="shared" si="4"/>
        <v>0</v>
      </c>
      <c r="P124" s="13" t="e">
        <f t="shared" si="5"/>
        <v>#DIV/0!</v>
      </c>
      <c r="Q124" s="11" t="s">
        <v>8310</v>
      </c>
      <c r="R124" s="11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x14ac:dyDescent="0.2">
      <c r="A125" s="11">
        <v>123</v>
      </c>
      <c r="B125" s="11" t="s">
        <v>125</v>
      </c>
      <c r="C125" s="11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2">
        <f t="shared" si="4"/>
        <v>1</v>
      </c>
      <c r="P125" s="13">
        <f t="shared" si="5"/>
        <v>25.17</v>
      </c>
      <c r="Q125" s="11" t="s">
        <v>8310</v>
      </c>
      <c r="R125" s="11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x14ac:dyDescent="0.2">
      <c r="A126" s="11">
        <v>124</v>
      </c>
      <c r="B126" s="11" t="s">
        <v>126</v>
      </c>
      <c r="C126" s="11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2">
        <f t="shared" si="4"/>
        <v>0</v>
      </c>
      <c r="P126" s="13" t="e">
        <f t="shared" si="5"/>
        <v>#DIV/0!</v>
      </c>
      <c r="Q126" s="11" t="s">
        <v>8310</v>
      </c>
      <c r="R126" s="11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x14ac:dyDescent="0.2">
      <c r="A127" s="11">
        <v>125</v>
      </c>
      <c r="B127" s="11" t="s">
        <v>127</v>
      </c>
      <c r="C127" s="11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2">
        <f t="shared" si="4"/>
        <v>14</v>
      </c>
      <c r="P127" s="13">
        <f t="shared" si="5"/>
        <v>11.67</v>
      </c>
      <c r="Q127" s="11" t="s">
        <v>8310</v>
      </c>
      <c r="R127" s="11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x14ac:dyDescent="0.2">
      <c r="A128" s="11">
        <v>126</v>
      </c>
      <c r="B128" s="11" t="s">
        <v>128</v>
      </c>
      <c r="C128" s="11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2">
        <f t="shared" si="4"/>
        <v>6</v>
      </c>
      <c r="P128" s="13">
        <f t="shared" si="5"/>
        <v>106.69</v>
      </c>
      <c r="Q128" s="11" t="s">
        <v>8310</v>
      </c>
      <c r="R128" s="11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x14ac:dyDescent="0.2">
      <c r="A129" s="11">
        <v>127</v>
      </c>
      <c r="B129" s="11" t="s">
        <v>129</v>
      </c>
      <c r="C129" s="11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2">
        <f t="shared" si="4"/>
        <v>3</v>
      </c>
      <c r="P129" s="13">
        <f t="shared" si="5"/>
        <v>47.5</v>
      </c>
      <c r="Q129" s="11" t="s">
        <v>8310</v>
      </c>
      <c r="R129" s="11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x14ac:dyDescent="0.2">
      <c r="A130" s="11">
        <v>128</v>
      </c>
      <c r="B130" s="11" t="s">
        <v>130</v>
      </c>
      <c r="C130" s="11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2">
        <f t="shared" ref="O130:O193" si="8">ROUNDUP(SUM(E130/D130*100),0)</f>
        <v>2</v>
      </c>
      <c r="P130" s="13">
        <f t="shared" ref="P130:P193" si="9">ROUND(SUM(E130/L130),2)</f>
        <v>311.17</v>
      </c>
      <c r="Q130" s="11" t="s">
        <v>8310</v>
      </c>
      <c r="R130" s="11" t="s">
        <v>8313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x14ac:dyDescent="0.2">
      <c r="A131" s="11">
        <v>129</v>
      </c>
      <c r="B131" s="11" t="s">
        <v>131</v>
      </c>
      <c r="C131" s="11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2">
        <f t="shared" si="8"/>
        <v>0</v>
      </c>
      <c r="P131" s="13" t="e">
        <f t="shared" si="9"/>
        <v>#DIV/0!</v>
      </c>
      <c r="Q131" s="11" t="s">
        <v>8310</v>
      </c>
      <c r="R131" s="11" t="s">
        <v>8313</v>
      </c>
      <c r="S131" s="14">
        <f t="shared" si="10"/>
        <v>41882.937303240738</v>
      </c>
      <c r="T131" s="14">
        <f t="shared" si="11"/>
        <v>41942.937303240738</v>
      </c>
    </row>
    <row r="132" spans="1:20" x14ac:dyDescent="0.2">
      <c r="A132" s="11">
        <v>130</v>
      </c>
      <c r="B132" s="11" t="s">
        <v>132</v>
      </c>
      <c r="C132" s="11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2">
        <f t="shared" si="8"/>
        <v>0</v>
      </c>
      <c r="P132" s="13" t="e">
        <f t="shared" si="9"/>
        <v>#DIV/0!</v>
      </c>
      <c r="Q132" s="11" t="s">
        <v>8310</v>
      </c>
      <c r="R132" s="11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">
      <c r="A133" s="11">
        <v>131</v>
      </c>
      <c r="B133" s="11" t="s">
        <v>133</v>
      </c>
      <c r="C133" s="11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2">
        <f t="shared" si="8"/>
        <v>0</v>
      </c>
      <c r="P133" s="13" t="e">
        <f t="shared" si="9"/>
        <v>#DIV/0!</v>
      </c>
      <c r="Q133" s="11" t="s">
        <v>8310</v>
      </c>
      <c r="R133" s="11" t="s">
        <v>8313</v>
      </c>
      <c r="S133" s="14">
        <f t="shared" si="10"/>
        <v>42541.837511574078</v>
      </c>
      <c r="T133" s="14">
        <f t="shared" si="11"/>
        <v>42557</v>
      </c>
    </row>
    <row r="134" spans="1:20" x14ac:dyDescent="0.2">
      <c r="A134" s="11">
        <v>132</v>
      </c>
      <c r="B134" s="11" t="s">
        <v>134</v>
      </c>
      <c r="C134" s="11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2">
        <f t="shared" si="8"/>
        <v>10</v>
      </c>
      <c r="P134" s="13">
        <f t="shared" si="9"/>
        <v>94.51</v>
      </c>
      <c r="Q134" s="11" t="s">
        <v>8310</v>
      </c>
      <c r="R134" s="11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x14ac:dyDescent="0.2">
      <c r="A135" s="11">
        <v>133</v>
      </c>
      <c r="B135" s="11" t="s">
        <v>135</v>
      </c>
      <c r="C135" s="11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2">
        <f t="shared" si="8"/>
        <v>0</v>
      </c>
      <c r="P135" s="13" t="e">
        <f t="shared" si="9"/>
        <v>#DIV/0!</v>
      </c>
      <c r="Q135" s="11" t="s">
        <v>8310</v>
      </c>
      <c r="R135" s="11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x14ac:dyDescent="0.2">
      <c r="A136" s="11">
        <v>134</v>
      </c>
      <c r="B136" s="11" t="s">
        <v>136</v>
      </c>
      <c r="C136" s="11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2">
        <f t="shared" si="8"/>
        <v>0</v>
      </c>
      <c r="P136" s="13" t="e">
        <f t="shared" si="9"/>
        <v>#DIV/0!</v>
      </c>
      <c r="Q136" s="11" t="s">
        <v>8310</v>
      </c>
      <c r="R136" s="11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x14ac:dyDescent="0.2">
      <c r="A137" s="11">
        <v>135</v>
      </c>
      <c r="B137" s="11" t="s">
        <v>137</v>
      </c>
      <c r="C137" s="11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2">
        <f t="shared" si="8"/>
        <v>14</v>
      </c>
      <c r="P137" s="13">
        <f t="shared" si="9"/>
        <v>80.599999999999994</v>
      </c>
      <c r="Q137" s="11" t="s">
        <v>8310</v>
      </c>
      <c r="R137" s="11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x14ac:dyDescent="0.2">
      <c r="A138" s="11">
        <v>136</v>
      </c>
      <c r="B138" s="11" t="s">
        <v>138</v>
      </c>
      <c r="C138" s="11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2">
        <f t="shared" si="8"/>
        <v>0</v>
      </c>
      <c r="P138" s="13" t="e">
        <f t="shared" si="9"/>
        <v>#DIV/0!</v>
      </c>
      <c r="Q138" s="11" t="s">
        <v>8310</v>
      </c>
      <c r="R138" s="11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x14ac:dyDescent="0.2">
      <c r="A139" s="11">
        <v>137</v>
      </c>
      <c r="B139" s="11" t="s">
        <v>139</v>
      </c>
      <c r="C139" s="11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2">
        <f t="shared" si="8"/>
        <v>0</v>
      </c>
      <c r="P139" s="13" t="e">
        <f t="shared" si="9"/>
        <v>#DIV/0!</v>
      </c>
      <c r="Q139" s="11" t="s">
        <v>8310</v>
      </c>
      <c r="R139" s="11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x14ac:dyDescent="0.2">
      <c r="A140" s="11">
        <v>138</v>
      </c>
      <c r="B140" s="11" t="s">
        <v>140</v>
      </c>
      <c r="C140" s="11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2">
        <f t="shared" si="8"/>
        <v>4</v>
      </c>
      <c r="P140" s="13">
        <f t="shared" si="9"/>
        <v>81.239999999999995</v>
      </c>
      <c r="Q140" s="11" t="s">
        <v>8310</v>
      </c>
      <c r="R140" s="11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x14ac:dyDescent="0.2">
      <c r="A141" s="11">
        <v>139</v>
      </c>
      <c r="B141" s="11" t="s">
        <v>141</v>
      </c>
      <c r="C141" s="11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2">
        <f t="shared" si="8"/>
        <v>100</v>
      </c>
      <c r="P141" s="13">
        <f t="shared" si="9"/>
        <v>500</v>
      </c>
      <c r="Q141" s="11" t="s">
        <v>8310</v>
      </c>
      <c r="R141" s="1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x14ac:dyDescent="0.2">
      <c r="A142" s="11">
        <v>140</v>
      </c>
      <c r="B142" s="11" t="s">
        <v>142</v>
      </c>
      <c r="C142" s="11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2">
        <f t="shared" si="8"/>
        <v>0</v>
      </c>
      <c r="P142" s="13" t="e">
        <f t="shared" si="9"/>
        <v>#DIV/0!</v>
      </c>
      <c r="Q142" s="11" t="s">
        <v>8310</v>
      </c>
      <c r="R142" s="11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x14ac:dyDescent="0.2">
      <c r="A143" s="11">
        <v>141</v>
      </c>
      <c r="B143" s="11" t="s">
        <v>143</v>
      </c>
      <c r="C143" s="11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2">
        <f t="shared" si="8"/>
        <v>11</v>
      </c>
      <c r="P143" s="13">
        <f t="shared" si="9"/>
        <v>46.18</v>
      </c>
      <c r="Q143" s="11" t="s">
        <v>8310</v>
      </c>
      <c r="R143" s="11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x14ac:dyDescent="0.2">
      <c r="A144" s="11">
        <v>142</v>
      </c>
      <c r="B144" s="11" t="s">
        <v>144</v>
      </c>
      <c r="C144" s="11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2">
        <f t="shared" si="8"/>
        <v>1</v>
      </c>
      <c r="P144" s="13">
        <f t="shared" si="9"/>
        <v>10</v>
      </c>
      <c r="Q144" s="11" t="s">
        <v>8310</v>
      </c>
      <c r="R144" s="11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x14ac:dyDescent="0.2">
      <c r="A145" s="11">
        <v>143</v>
      </c>
      <c r="B145" s="11" t="s">
        <v>145</v>
      </c>
      <c r="C145" s="11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2">
        <f t="shared" si="8"/>
        <v>0</v>
      </c>
      <c r="P145" s="13" t="e">
        <f t="shared" si="9"/>
        <v>#DIV/0!</v>
      </c>
      <c r="Q145" s="11" t="s">
        <v>8310</v>
      </c>
      <c r="R145" s="11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x14ac:dyDescent="0.2">
      <c r="A146" s="11">
        <v>144</v>
      </c>
      <c r="B146" s="11" t="s">
        <v>146</v>
      </c>
      <c r="C146" s="11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2">
        <f t="shared" si="8"/>
        <v>28</v>
      </c>
      <c r="P146" s="13">
        <f t="shared" si="9"/>
        <v>55.95</v>
      </c>
      <c r="Q146" s="11" t="s">
        <v>8310</v>
      </c>
      <c r="R146" s="11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x14ac:dyDescent="0.2">
      <c r="A147" s="11">
        <v>145</v>
      </c>
      <c r="B147" s="11" t="s">
        <v>147</v>
      </c>
      <c r="C147" s="11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2">
        <f t="shared" si="8"/>
        <v>8</v>
      </c>
      <c r="P147" s="13">
        <f t="shared" si="9"/>
        <v>37.56</v>
      </c>
      <c r="Q147" s="11" t="s">
        <v>8310</v>
      </c>
      <c r="R147" s="11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x14ac:dyDescent="0.2">
      <c r="A148" s="11">
        <v>146</v>
      </c>
      <c r="B148" s="11" t="s">
        <v>148</v>
      </c>
      <c r="C148" s="11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2">
        <f t="shared" si="8"/>
        <v>1</v>
      </c>
      <c r="P148" s="13">
        <f t="shared" si="9"/>
        <v>38.33</v>
      </c>
      <c r="Q148" s="11" t="s">
        <v>8310</v>
      </c>
      <c r="R148" s="11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x14ac:dyDescent="0.2">
      <c r="A149" s="11">
        <v>147</v>
      </c>
      <c r="B149" s="11" t="s">
        <v>149</v>
      </c>
      <c r="C149" s="11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2">
        <f t="shared" si="8"/>
        <v>0</v>
      </c>
      <c r="P149" s="13" t="e">
        <f t="shared" si="9"/>
        <v>#DIV/0!</v>
      </c>
      <c r="Q149" s="11" t="s">
        <v>8310</v>
      </c>
      <c r="R149" s="11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x14ac:dyDescent="0.2">
      <c r="A150" s="11">
        <v>148</v>
      </c>
      <c r="B150" s="11" t="s">
        <v>150</v>
      </c>
      <c r="C150" s="11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2">
        <f t="shared" si="8"/>
        <v>1</v>
      </c>
      <c r="P150" s="13">
        <f t="shared" si="9"/>
        <v>20</v>
      </c>
      <c r="Q150" s="11" t="s">
        <v>8310</v>
      </c>
      <c r="R150" s="11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x14ac:dyDescent="0.2">
      <c r="A151" s="11">
        <v>149</v>
      </c>
      <c r="B151" s="11" t="s">
        <v>151</v>
      </c>
      <c r="C151" s="11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2">
        <f t="shared" si="8"/>
        <v>1</v>
      </c>
      <c r="P151" s="13">
        <f t="shared" si="9"/>
        <v>15.33</v>
      </c>
      <c r="Q151" s="11" t="s">
        <v>8310</v>
      </c>
      <c r="R151" s="1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x14ac:dyDescent="0.2">
      <c r="A152" s="11">
        <v>150</v>
      </c>
      <c r="B152" s="11" t="s">
        <v>152</v>
      </c>
      <c r="C152" s="11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2">
        <f t="shared" si="8"/>
        <v>24</v>
      </c>
      <c r="P152" s="13">
        <f t="shared" si="9"/>
        <v>449.43</v>
      </c>
      <c r="Q152" s="11" t="s">
        <v>8310</v>
      </c>
      <c r="R152" s="11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x14ac:dyDescent="0.2">
      <c r="A153" s="11">
        <v>151</v>
      </c>
      <c r="B153" s="11" t="s">
        <v>153</v>
      </c>
      <c r="C153" s="11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2">
        <f t="shared" si="8"/>
        <v>1</v>
      </c>
      <c r="P153" s="13">
        <f t="shared" si="9"/>
        <v>28</v>
      </c>
      <c r="Q153" s="11" t="s">
        <v>8310</v>
      </c>
      <c r="R153" s="11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x14ac:dyDescent="0.2">
      <c r="A154" s="11">
        <v>152</v>
      </c>
      <c r="B154" s="11" t="s">
        <v>154</v>
      </c>
      <c r="C154" s="11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2">
        <f t="shared" si="8"/>
        <v>1</v>
      </c>
      <c r="P154" s="13">
        <f t="shared" si="9"/>
        <v>15</v>
      </c>
      <c r="Q154" s="11" t="s">
        <v>8310</v>
      </c>
      <c r="R154" s="11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x14ac:dyDescent="0.2">
      <c r="A155" s="11">
        <v>153</v>
      </c>
      <c r="B155" s="11" t="s">
        <v>155</v>
      </c>
      <c r="C155" s="11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2">
        <f t="shared" si="8"/>
        <v>1</v>
      </c>
      <c r="P155" s="13">
        <f t="shared" si="9"/>
        <v>35.9</v>
      </c>
      <c r="Q155" s="11" t="s">
        <v>8310</v>
      </c>
      <c r="R155" s="11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x14ac:dyDescent="0.2">
      <c r="A156" s="11">
        <v>154</v>
      </c>
      <c r="B156" s="11" t="s">
        <v>156</v>
      </c>
      <c r="C156" s="11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2">
        <f t="shared" si="8"/>
        <v>3</v>
      </c>
      <c r="P156" s="13">
        <f t="shared" si="9"/>
        <v>13.33</v>
      </c>
      <c r="Q156" s="11" t="s">
        <v>8310</v>
      </c>
      <c r="R156" s="11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x14ac:dyDescent="0.2">
      <c r="A157" s="11">
        <v>155</v>
      </c>
      <c r="B157" s="11" t="s">
        <v>157</v>
      </c>
      <c r="C157" s="11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2">
        <f t="shared" si="8"/>
        <v>1</v>
      </c>
      <c r="P157" s="13">
        <f t="shared" si="9"/>
        <v>20.25</v>
      </c>
      <c r="Q157" s="11" t="s">
        <v>8310</v>
      </c>
      <c r="R157" s="11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x14ac:dyDescent="0.2">
      <c r="A158" s="11">
        <v>156</v>
      </c>
      <c r="B158" s="11" t="s">
        <v>158</v>
      </c>
      <c r="C158" s="11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2">
        <f t="shared" si="8"/>
        <v>6</v>
      </c>
      <c r="P158" s="13">
        <f t="shared" si="9"/>
        <v>119</v>
      </c>
      <c r="Q158" s="11" t="s">
        <v>8310</v>
      </c>
      <c r="R158" s="11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x14ac:dyDescent="0.2">
      <c r="A159" s="11">
        <v>157</v>
      </c>
      <c r="B159" s="11" t="s">
        <v>159</v>
      </c>
      <c r="C159" s="11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2">
        <f t="shared" si="8"/>
        <v>1</v>
      </c>
      <c r="P159" s="13">
        <f t="shared" si="9"/>
        <v>4</v>
      </c>
      <c r="Q159" s="11" t="s">
        <v>8310</v>
      </c>
      <c r="R159" s="11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x14ac:dyDescent="0.2">
      <c r="A160" s="11">
        <v>158</v>
      </c>
      <c r="B160" s="11" t="s">
        <v>160</v>
      </c>
      <c r="C160" s="11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2">
        <f t="shared" si="8"/>
        <v>0</v>
      </c>
      <c r="P160" s="13" t="e">
        <f t="shared" si="9"/>
        <v>#DIV/0!</v>
      </c>
      <c r="Q160" s="11" t="s">
        <v>8310</v>
      </c>
      <c r="R160" s="11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x14ac:dyDescent="0.2">
      <c r="A161" s="11">
        <v>159</v>
      </c>
      <c r="B161" s="11" t="s">
        <v>161</v>
      </c>
      <c r="C161" s="11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2">
        <f t="shared" si="8"/>
        <v>1</v>
      </c>
      <c r="P161" s="13">
        <f t="shared" si="9"/>
        <v>10</v>
      </c>
      <c r="Q161" s="11" t="s">
        <v>8310</v>
      </c>
      <c r="R161" s="1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x14ac:dyDescent="0.2">
      <c r="A162" s="11">
        <v>160</v>
      </c>
      <c r="B162" s="11" t="s">
        <v>162</v>
      </c>
      <c r="C162" s="11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2">
        <f t="shared" si="8"/>
        <v>0</v>
      </c>
      <c r="P162" s="13" t="e">
        <f t="shared" si="9"/>
        <v>#DIV/0!</v>
      </c>
      <c r="Q162" s="11" t="s">
        <v>8310</v>
      </c>
      <c r="R162" s="11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x14ac:dyDescent="0.2">
      <c r="A163" s="11">
        <v>161</v>
      </c>
      <c r="B163" s="11" t="s">
        <v>163</v>
      </c>
      <c r="C163" s="11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2">
        <f t="shared" si="8"/>
        <v>1</v>
      </c>
      <c r="P163" s="13">
        <f t="shared" si="9"/>
        <v>5</v>
      </c>
      <c r="Q163" s="11" t="s">
        <v>8310</v>
      </c>
      <c r="R163" s="11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x14ac:dyDescent="0.2">
      <c r="A164" s="11">
        <v>162</v>
      </c>
      <c r="B164" s="11" t="s">
        <v>164</v>
      </c>
      <c r="C164" s="11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2">
        <f t="shared" si="8"/>
        <v>16</v>
      </c>
      <c r="P164" s="13">
        <f t="shared" si="9"/>
        <v>43.5</v>
      </c>
      <c r="Q164" s="11" t="s">
        <v>8310</v>
      </c>
      <c r="R164" s="11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x14ac:dyDescent="0.2">
      <c r="A165" s="11">
        <v>163</v>
      </c>
      <c r="B165" s="11" t="s">
        <v>165</v>
      </c>
      <c r="C165" s="11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2">
        <f t="shared" si="8"/>
        <v>0</v>
      </c>
      <c r="P165" s="13" t="e">
        <f t="shared" si="9"/>
        <v>#DIV/0!</v>
      </c>
      <c r="Q165" s="11" t="s">
        <v>8310</v>
      </c>
      <c r="R165" s="11" t="s">
        <v>8314</v>
      </c>
      <c r="S165" s="14">
        <f t="shared" si="10"/>
        <v>42243.961273148147</v>
      </c>
      <c r="T165" s="14">
        <f t="shared" si="11"/>
        <v>42278</v>
      </c>
    </row>
    <row r="166" spans="1:20" x14ac:dyDescent="0.2">
      <c r="A166" s="11">
        <v>164</v>
      </c>
      <c r="B166" s="11" t="s">
        <v>166</v>
      </c>
      <c r="C166" s="11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2">
        <f t="shared" si="8"/>
        <v>1</v>
      </c>
      <c r="P166" s="13">
        <f t="shared" si="9"/>
        <v>91.43</v>
      </c>
      <c r="Q166" s="11" t="s">
        <v>8310</v>
      </c>
      <c r="R166" s="11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x14ac:dyDescent="0.2">
      <c r="A167" s="11">
        <v>165</v>
      </c>
      <c r="B167" s="11" t="s">
        <v>167</v>
      </c>
      <c r="C167" s="11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2">
        <f t="shared" si="8"/>
        <v>0</v>
      </c>
      <c r="P167" s="13" t="e">
        <f t="shared" si="9"/>
        <v>#DIV/0!</v>
      </c>
      <c r="Q167" s="11" t="s">
        <v>8310</v>
      </c>
      <c r="R167" s="11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x14ac:dyDescent="0.2">
      <c r="A168" s="11">
        <v>166</v>
      </c>
      <c r="B168" s="11" t="s">
        <v>168</v>
      </c>
      <c r="C168" s="11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2">
        <f t="shared" si="8"/>
        <v>60</v>
      </c>
      <c r="P168" s="13">
        <f t="shared" si="9"/>
        <v>3000</v>
      </c>
      <c r="Q168" s="11" t="s">
        <v>8310</v>
      </c>
      <c r="R168" s="11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x14ac:dyDescent="0.2">
      <c r="A169" s="11">
        <v>167</v>
      </c>
      <c r="B169" s="11" t="s">
        <v>169</v>
      </c>
      <c r="C169" s="11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2">
        <f t="shared" si="8"/>
        <v>1</v>
      </c>
      <c r="P169" s="13">
        <f t="shared" si="9"/>
        <v>5.5</v>
      </c>
      <c r="Q169" s="11" t="s">
        <v>8310</v>
      </c>
      <c r="R169" s="11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x14ac:dyDescent="0.2">
      <c r="A170" s="11">
        <v>168</v>
      </c>
      <c r="B170" s="11" t="s">
        <v>170</v>
      </c>
      <c r="C170" s="11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2">
        <f t="shared" si="8"/>
        <v>5</v>
      </c>
      <c r="P170" s="13">
        <f t="shared" si="9"/>
        <v>108.33</v>
      </c>
      <c r="Q170" s="11" t="s">
        <v>8310</v>
      </c>
      <c r="R170" s="11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x14ac:dyDescent="0.2">
      <c r="A171" s="11">
        <v>169</v>
      </c>
      <c r="B171" s="11" t="s">
        <v>171</v>
      </c>
      <c r="C171" s="11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2">
        <f t="shared" si="8"/>
        <v>23</v>
      </c>
      <c r="P171" s="13">
        <f t="shared" si="9"/>
        <v>56</v>
      </c>
      <c r="Q171" s="11" t="s">
        <v>8310</v>
      </c>
      <c r="R171" s="1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x14ac:dyDescent="0.2">
      <c r="A172" s="11">
        <v>170</v>
      </c>
      <c r="B172" s="11" t="s">
        <v>172</v>
      </c>
      <c r="C172" s="11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2">
        <f t="shared" si="8"/>
        <v>4</v>
      </c>
      <c r="P172" s="13">
        <f t="shared" si="9"/>
        <v>32.5</v>
      </c>
      <c r="Q172" s="11" t="s">
        <v>8310</v>
      </c>
      <c r="R172" s="11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x14ac:dyDescent="0.2">
      <c r="A173" s="11">
        <v>171</v>
      </c>
      <c r="B173" s="11" t="s">
        <v>173</v>
      </c>
      <c r="C173" s="11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2">
        <f t="shared" si="8"/>
        <v>1</v>
      </c>
      <c r="P173" s="13">
        <f t="shared" si="9"/>
        <v>1</v>
      </c>
      <c r="Q173" s="11" t="s">
        <v>8310</v>
      </c>
      <c r="R173" s="11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x14ac:dyDescent="0.2">
      <c r="A174" s="11">
        <v>172</v>
      </c>
      <c r="B174" s="11" t="s">
        <v>174</v>
      </c>
      <c r="C174" s="11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2">
        <f t="shared" si="8"/>
        <v>0</v>
      </c>
      <c r="P174" s="13" t="e">
        <f t="shared" si="9"/>
        <v>#DIV/0!</v>
      </c>
      <c r="Q174" s="11" t="s">
        <v>8310</v>
      </c>
      <c r="R174" s="11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x14ac:dyDescent="0.2">
      <c r="A175" s="11">
        <v>173</v>
      </c>
      <c r="B175" s="11" t="s">
        <v>175</v>
      </c>
      <c r="C175" s="11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2">
        <f t="shared" si="8"/>
        <v>0</v>
      </c>
      <c r="P175" s="13" t="e">
        <f t="shared" si="9"/>
        <v>#DIV/0!</v>
      </c>
      <c r="Q175" s="11" t="s">
        <v>8310</v>
      </c>
      <c r="R175" s="11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x14ac:dyDescent="0.2">
      <c r="A176" s="11">
        <v>174</v>
      </c>
      <c r="B176" s="11" t="s">
        <v>176</v>
      </c>
      <c r="C176" s="11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2">
        <f t="shared" si="8"/>
        <v>0</v>
      </c>
      <c r="P176" s="13" t="e">
        <f t="shared" si="9"/>
        <v>#DIV/0!</v>
      </c>
      <c r="Q176" s="11" t="s">
        <v>8310</v>
      </c>
      <c r="R176" s="11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x14ac:dyDescent="0.2">
      <c r="A177" s="11">
        <v>175</v>
      </c>
      <c r="B177" s="11" t="s">
        <v>177</v>
      </c>
      <c r="C177" s="11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2">
        <f t="shared" si="8"/>
        <v>7</v>
      </c>
      <c r="P177" s="13">
        <f t="shared" si="9"/>
        <v>49.88</v>
      </c>
      <c r="Q177" s="11" t="s">
        <v>8310</v>
      </c>
      <c r="R177" s="11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x14ac:dyDescent="0.2">
      <c r="A178" s="11">
        <v>176</v>
      </c>
      <c r="B178" s="11" t="s">
        <v>178</v>
      </c>
      <c r="C178" s="11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2">
        <f t="shared" si="8"/>
        <v>0</v>
      </c>
      <c r="P178" s="13" t="e">
        <f t="shared" si="9"/>
        <v>#DIV/0!</v>
      </c>
      <c r="Q178" s="11" t="s">
        <v>8310</v>
      </c>
      <c r="R178" s="11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x14ac:dyDescent="0.2">
      <c r="A179" s="11">
        <v>177</v>
      </c>
      <c r="B179" s="11" t="s">
        <v>179</v>
      </c>
      <c r="C179" s="11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2">
        <f t="shared" si="8"/>
        <v>40</v>
      </c>
      <c r="P179" s="13">
        <f t="shared" si="9"/>
        <v>25.71</v>
      </c>
      <c r="Q179" s="11" t="s">
        <v>8310</v>
      </c>
      <c r="R179" s="11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x14ac:dyDescent="0.2">
      <c r="A180" s="11">
        <v>178</v>
      </c>
      <c r="B180" s="11" t="s">
        <v>180</v>
      </c>
      <c r="C180" s="11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2">
        <f t="shared" si="8"/>
        <v>0</v>
      </c>
      <c r="P180" s="13" t="e">
        <f t="shared" si="9"/>
        <v>#DIV/0!</v>
      </c>
      <c r="Q180" s="11" t="s">
        <v>8310</v>
      </c>
      <c r="R180" s="11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x14ac:dyDescent="0.2">
      <c r="A181" s="11">
        <v>179</v>
      </c>
      <c r="B181" s="11" t="s">
        <v>181</v>
      </c>
      <c r="C181" s="11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2">
        <f t="shared" si="8"/>
        <v>20</v>
      </c>
      <c r="P181" s="13">
        <f t="shared" si="9"/>
        <v>100</v>
      </c>
      <c r="Q181" s="11" t="s">
        <v>8310</v>
      </c>
      <c r="R181" s="1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x14ac:dyDescent="0.2">
      <c r="A182" s="11">
        <v>180</v>
      </c>
      <c r="B182" s="11" t="s">
        <v>182</v>
      </c>
      <c r="C182" s="11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2">
        <f t="shared" si="8"/>
        <v>34</v>
      </c>
      <c r="P182" s="13">
        <f t="shared" si="9"/>
        <v>30.85</v>
      </c>
      <c r="Q182" s="11" t="s">
        <v>8310</v>
      </c>
      <c r="R182" s="11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x14ac:dyDescent="0.2">
      <c r="A183" s="11">
        <v>181</v>
      </c>
      <c r="B183" s="11" t="s">
        <v>183</v>
      </c>
      <c r="C183" s="11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2">
        <f t="shared" si="8"/>
        <v>22</v>
      </c>
      <c r="P183" s="13">
        <f t="shared" si="9"/>
        <v>180.5</v>
      </c>
      <c r="Q183" s="11" t="s">
        <v>8310</v>
      </c>
      <c r="R183" s="11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x14ac:dyDescent="0.2">
      <c r="A184" s="11">
        <v>182</v>
      </c>
      <c r="B184" s="11" t="s">
        <v>184</v>
      </c>
      <c r="C184" s="11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2">
        <f t="shared" si="8"/>
        <v>0</v>
      </c>
      <c r="P184" s="13" t="e">
        <f t="shared" si="9"/>
        <v>#DIV/0!</v>
      </c>
      <c r="Q184" s="11" t="s">
        <v>8310</v>
      </c>
      <c r="R184" s="11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">
      <c r="A185" s="11">
        <v>183</v>
      </c>
      <c r="B185" s="11" t="s">
        <v>185</v>
      </c>
      <c r="C185" s="11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2">
        <f t="shared" si="8"/>
        <v>36</v>
      </c>
      <c r="P185" s="13">
        <f t="shared" si="9"/>
        <v>373.5</v>
      </c>
      <c r="Q185" s="11" t="s">
        <v>8310</v>
      </c>
      <c r="R185" s="11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x14ac:dyDescent="0.2">
      <c r="A186" s="11">
        <v>184</v>
      </c>
      <c r="B186" s="11" t="s">
        <v>186</v>
      </c>
      <c r="C186" s="11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2">
        <f t="shared" si="8"/>
        <v>4</v>
      </c>
      <c r="P186" s="13">
        <f t="shared" si="9"/>
        <v>25.5</v>
      </c>
      <c r="Q186" s="11" t="s">
        <v>8310</v>
      </c>
      <c r="R186" s="11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">
      <c r="A187" s="11">
        <v>185</v>
      </c>
      <c r="B187" s="11" t="s">
        <v>187</v>
      </c>
      <c r="C187" s="11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2">
        <f t="shared" si="8"/>
        <v>6</v>
      </c>
      <c r="P187" s="13">
        <f t="shared" si="9"/>
        <v>220</v>
      </c>
      <c r="Q187" s="11" t="s">
        <v>8310</v>
      </c>
      <c r="R187" s="11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x14ac:dyDescent="0.2">
      <c r="A188" s="11">
        <v>186</v>
      </c>
      <c r="B188" s="11" t="s">
        <v>188</v>
      </c>
      <c r="C188" s="11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2">
        <f t="shared" si="8"/>
        <v>0</v>
      </c>
      <c r="P188" s="13" t="e">
        <f t="shared" si="9"/>
        <v>#DIV/0!</v>
      </c>
      <c r="Q188" s="11" t="s">
        <v>8310</v>
      </c>
      <c r="R188" s="11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x14ac:dyDescent="0.2">
      <c r="A189" s="11">
        <v>187</v>
      </c>
      <c r="B189" s="11" t="s">
        <v>189</v>
      </c>
      <c r="C189" s="11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2">
        <f t="shared" si="8"/>
        <v>16</v>
      </c>
      <c r="P189" s="13">
        <f t="shared" si="9"/>
        <v>160</v>
      </c>
      <c r="Q189" s="11" t="s">
        <v>8310</v>
      </c>
      <c r="R189" s="11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x14ac:dyDescent="0.2">
      <c r="A190" s="11">
        <v>188</v>
      </c>
      <c r="B190" s="11" t="s">
        <v>190</v>
      </c>
      <c r="C190" s="11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2">
        <f t="shared" si="8"/>
        <v>0</v>
      </c>
      <c r="P190" s="13" t="e">
        <f t="shared" si="9"/>
        <v>#DIV/0!</v>
      </c>
      <c r="Q190" s="11" t="s">
        <v>8310</v>
      </c>
      <c r="R190" s="11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x14ac:dyDescent="0.2">
      <c r="A191" s="11">
        <v>189</v>
      </c>
      <c r="B191" s="11" t="s">
        <v>191</v>
      </c>
      <c r="C191" s="11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2">
        <f t="shared" si="8"/>
        <v>1</v>
      </c>
      <c r="P191" s="13">
        <f t="shared" si="9"/>
        <v>69</v>
      </c>
      <c r="Q191" s="11" t="s">
        <v>8310</v>
      </c>
      <c r="R191" s="1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">
      <c r="A192" s="11">
        <v>190</v>
      </c>
      <c r="B192" s="11" t="s">
        <v>192</v>
      </c>
      <c r="C192" s="11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2">
        <f t="shared" si="8"/>
        <v>1</v>
      </c>
      <c r="P192" s="13">
        <f t="shared" si="9"/>
        <v>50</v>
      </c>
      <c r="Q192" s="11" t="s">
        <v>8310</v>
      </c>
      <c r="R192" s="11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x14ac:dyDescent="0.2">
      <c r="A193" s="11">
        <v>191</v>
      </c>
      <c r="B193" s="11" t="s">
        <v>193</v>
      </c>
      <c r="C193" s="11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2">
        <f t="shared" si="8"/>
        <v>5</v>
      </c>
      <c r="P193" s="13">
        <f t="shared" si="9"/>
        <v>83.33</v>
      </c>
      <c r="Q193" s="11" t="s">
        <v>8310</v>
      </c>
      <c r="R193" s="11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x14ac:dyDescent="0.2">
      <c r="A194" s="11">
        <v>192</v>
      </c>
      <c r="B194" s="11" t="s">
        <v>194</v>
      </c>
      <c r="C194" s="11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2">
        <f t="shared" ref="O194:O257" si="12">ROUNDUP(SUM(E194/D194*100),0)</f>
        <v>1</v>
      </c>
      <c r="P194" s="13">
        <f t="shared" ref="P194:P257" si="13">ROUND(SUM(E194/L194),2)</f>
        <v>5.67</v>
      </c>
      <c r="Q194" s="11" t="s">
        <v>8310</v>
      </c>
      <c r="R194" s="11" t="s">
        <v>8314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</row>
    <row r="195" spans="1:20" x14ac:dyDescent="0.2">
      <c r="A195" s="11">
        <v>193</v>
      </c>
      <c r="B195" s="11" t="s">
        <v>195</v>
      </c>
      <c r="C195" s="11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2">
        <f t="shared" si="12"/>
        <v>0</v>
      </c>
      <c r="P195" s="13" t="e">
        <f t="shared" si="13"/>
        <v>#DIV/0!</v>
      </c>
      <c r="Q195" s="11" t="s">
        <v>8310</v>
      </c>
      <c r="R195" s="11" t="s">
        <v>8314</v>
      </c>
      <c r="S195" s="14">
        <f t="shared" si="14"/>
        <v>41911.934791666667</v>
      </c>
      <c r="T195" s="14">
        <f t="shared" si="15"/>
        <v>41971.976458333331</v>
      </c>
    </row>
    <row r="196" spans="1:20" x14ac:dyDescent="0.2">
      <c r="A196" s="11">
        <v>194</v>
      </c>
      <c r="B196" s="11" t="s">
        <v>196</v>
      </c>
      <c r="C196" s="11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2">
        <f t="shared" si="12"/>
        <v>1</v>
      </c>
      <c r="P196" s="13">
        <f t="shared" si="13"/>
        <v>1</v>
      </c>
      <c r="Q196" s="11" t="s">
        <v>8310</v>
      </c>
      <c r="R196" s="11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x14ac:dyDescent="0.2">
      <c r="A197" s="11">
        <v>195</v>
      </c>
      <c r="B197" s="11" t="s">
        <v>197</v>
      </c>
      <c r="C197" s="11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2">
        <f t="shared" si="12"/>
        <v>0</v>
      </c>
      <c r="P197" s="13" t="e">
        <f t="shared" si="13"/>
        <v>#DIV/0!</v>
      </c>
      <c r="Q197" s="11" t="s">
        <v>8310</v>
      </c>
      <c r="R197" s="11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x14ac:dyDescent="0.2">
      <c r="A198" s="11">
        <v>196</v>
      </c>
      <c r="B198" s="11" t="s">
        <v>198</v>
      </c>
      <c r="C198" s="11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2">
        <f t="shared" si="12"/>
        <v>42</v>
      </c>
      <c r="P198" s="13">
        <f t="shared" si="13"/>
        <v>77.11</v>
      </c>
      <c r="Q198" s="11" t="s">
        <v>8310</v>
      </c>
      <c r="R198" s="11" t="s">
        <v>8314</v>
      </c>
      <c r="S198" s="14">
        <f t="shared" si="14"/>
        <v>42259.542800925927</v>
      </c>
      <c r="T198" s="14">
        <f t="shared" si="15"/>
        <v>42287.875</v>
      </c>
    </row>
    <row r="199" spans="1:20" x14ac:dyDescent="0.2">
      <c r="A199" s="11">
        <v>197</v>
      </c>
      <c r="B199" s="11" t="s">
        <v>199</v>
      </c>
      <c r="C199" s="11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2">
        <f t="shared" si="12"/>
        <v>11</v>
      </c>
      <c r="P199" s="13">
        <f t="shared" si="13"/>
        <v>32.75</v>
      </c>
      <c r="Q199" s="11" t="s">
        <v>8310</v>
      </c>
      <c r="R199" s="11" t="s">
        <v>8314</v>
      </c>
      <c r="S199" s="14">
        <f t="shared" si="14"/>
        <v>42741.848379629635</v>
      </c>
      <c r="T199" s="14">
        <f t="shared" si="15"/>
        <v>42783.875</v>
      </c>
    </row>
    <row r="200" spans="1:20" x14ac:dyDescent="0.2">
      <c r="A200" s="11">
        <v>198</v>
      </c>
      <c r="B200" s="11" t="s">
        <v>200</v>
      </c>
      <c r="C200" s="11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2">
        <f t="shared" si="12"/>
        <v>2</v>
      </c>
      <c r="P200" s="13">
        <f t="shared" si="13"/>
        <v>46.5</v>
      </c>
      <c r="Q200" s="11" t="s">
        <v>8310</v>
      </c>
      <c r="R200" s="11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x14ac:dyDescent="0.2">
      <c r="A201" s="11">
        <v>199</v>
      </c>
      <c r="B201" s="11" t="s">
        <v>201</v>
      </c>
      <c r="C201" s="11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2">
        <f t="shared" si="12"/>
        <v>0</v>
      </c>
      <c r="P201" s="13" t="e">
        <f t="shared" si="13"/>
        <v>#DIV/0!</v>
      </c>
      <c r="Q201" s="11" t="s">
        <v>8310</v>
      </c>
      <c r="R201" s="1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x14ac:dyDescent="0.2">
      <c r="A202" s="11">
        <v>200</v>
      </c>
      <c r="B202" s="11" t="s">
        <v>202</v>
      </c>
      <c r="C202" s="11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2">
        <f t="shared" si="12"/>
        <v>27</v>
      </c>
      <c r="P202" s="13">
        <f t="shared" si="13"/>
        <v>87.31</v>
      </c>
      <c r="Q202" s="11" t="s">
        <v>8310</v>
      </c>
      <c r="R202" s="11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x14ac:dyDescent="0.2">
      <c r="A203" s="11">
        <v>201</v>
      </c>
      <c r="B203" s="11" t="s">
        <v>203</v>
      </c>
      <c r="C203" s="11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2">
        <f t="shared" si="12"/>
        <v>59</v>
      </c>
      <c r="P203" s="13">
        <f t="shared" si="13"/>
        <v>54.29</v>
      </c>
      <c r="Q203" s="11" t="s">
        <v>8310</v>
      </c>
      <c r="R203" s="11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">
      <c r="A204" s="11">
        <v>202</v>
      </c>
      <c r="B204" s="11" t="s">
        <v>204</v>
      </c>
      <c r="C204" s="11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2">
        <f t="shared" si="12"/>
        <v>0</v>
      </c>
      <c r="P204" s="13" t="e">
        <f t="shared" si="13"/>
        <v>#DIV/0!</v>
      </c>
      <c r="Q204" s="11" t="s">
        <v>8310</v>
      </c>
      <c r="R204" s="11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x14ac:dyDescent="0.2">
      <c r="A205" s="11">
        <v>203</v>
      </c>
      <c r="B205" s="11" t="s">
        <v>205</v>
      </c>
      <c r="C205" s="11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2">
        <f t="shared" si="12"/>
        <v>30</v>
      </c>
      <c r="P205" s="13">
        <f t="shared" si="13"/>
        <v>93.25</v>
      </c>
      <c r="Q205" s="11" t="s">
        <v>8310</v>
      </c>
      <c r="R205" s="11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x14ac:dyDescent="0.2">
      <c r="A206" s="11">
        <v>204</v>
      </c>
      <c r="B206" s="11" t="s">
        <v>206</v>
      </c>
      <c r="C206" s="11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2">
        <f t="shared" si="12"/>
        <v>51</v>
      </c>
      <c r="P206" s="13">
        <f t="shared" si="13"/>
        <v>117.68</v>
      </c>
      <c r="Q206" s="11" t="s">
        <v>8310</v>
      </c>
      <c r="R206" s="11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x14ac:dyDescent="0.2">
      <c r="A207" s="11">
        <v>205</v>
      </c>
      <c r="B207" s="11" t="s">
        <v>207</v>
      </c>
      <c r="C207" s="11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2">
        <f t="shared" si="12"/>
        <v>17</v>
      </c>
      <c r="P207" s="13">
        <f t="shared" si="13"/>
        <v>76.47</v>
      </c>
      <c r="Q207" s="11" t="s">
        <v>8310</v>
      </c>
      <c r="R207" s="11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x14ac:dyDescent="0.2">
      <c r="A208" s="11">
        <v>206</v>
      </c>
      <c r="B208" s="11" t="s">
        <v>208</v>
      </c>
      <c r="C208" s="11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2">
        <f t="shared" si="12"/>
        <v>0</v>
      </c>
      <c r="P208" s="13" t="e">
        <f t="shared" si="13"/>
        <v>#DIV/0!</v>
      </c>
      <c r="Q208" s="11" t="s">
        <v>8310</v>
      </c>
      <c r="R208" s="11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x14ac:dyDescent="0.2">
      <c r="A209" s="11">
        <v>207</v>
      </c>
      <c r="B209" s="11" t="s">
        <v>209</v>
      </c>
      <c r="C209" s="11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2">
        <f t="shared" si="12"/>
        <v>16</v>
      </c>
      <c r="P209" s="13">
        <f t="shared" si="13"/>
        <v>163.85</v>
      </c>
      <c r="Q209" s="11" t="s">
        <v>8310</v>
      </c>
      <c r="R209" s="11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x14ac:dyDescent="0.2">
      <c r="A210" s="11">
        <v>208</v>
      </c>
      <c r="B210" s="11" t="s">
        <v>210</v>
      </c>
      <c r="C210" s="11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2">
        <f t="shared" si="12"/>
        <v>0</v>
      </c>
      <c r="P210" s="13" t="e">
        <f t="shared" si="13"/>
        <v>#DIV/0!</v>
      </c>
      <c r="Q210" s="11" t="s">
        <v>8310</v>
      </c>
      <c r="R210" s="11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x14ac:dyDescent="0.2">
      <c r="A211" s="11">
        <v>209</v>
      </c>
      <c r="B211" s="11" t="s">
        <v>211</v>
      </c>
      <c r="C211" s="11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2">
        <f t="shared" si="12"/>
        <v>0</v>
      </c>
      <c r="P211" s="13" t="e">
        <f t="shared" si="13"/>
        <v>#DIV/0!</v>
      </c>
      <c r="Q211" s="11" t="s">
        <v>8310</v>
      </c>
      <c r="R211" s="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x14ac:dyDescent="0.2">
      <c r="A212" s="11">
        <v>210</v>
      </c>
      <c r="B212" s="11" t="s">
        <v>212</v>
      </c>
      <c r="C212" s="11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2">
        <f t="shared" si="12"/>
        <v>26</v>
      </c>
      <c r="P212" s="13">
        <f t="shared" si="13"/>
        <v>91.82</v>
      </c>
      <c r="Q212" s="11" t="s">
        <v>8310</v>
      </c>
      <c r="R212" s="11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x14ac:dyDescent="0.2">
      <c r="A213" s="11">
        <v>211</v>
      </c>
      <c r="B213" s="11" t="s">
        <v>213</v>
      </c>
      <c r="C213" s="11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2">
        <f t="shared" si="12"/>
        <v>45</v>
      </c>
      <c r="P213" s="13">
        <f t="shared" si="13"/>
        <v>185.83</v>
      </c>
      <c r="Q213" s="11" t="s">
        <v>8310</v>
      </c>
      <c r="R213" s="11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x14ac:dyDescent="0.2">
      <c r="A214" s="11">
        <v>212</v>
      </c>
      <c r="B214" s="11" t="s">
        <v>214</v>
      </c>
      <c r="C214" s="11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2">
        <f t="shared" si="12"/>
        <v>1</v>
      </c>
      <c r="P214" s="13">
        <f t="shared" si="13"/>
        <v>1</v>
      </c>
      <c r="Q214" s="11" t="s">
        <v>8310</v>
      </c>
      <c r="R214" s="11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x14ac:dyDescent="0.2">
      <c r="A215" s="11">
        <v>213</v>
      </c>
      <c r="B215" s="11" t="s">
        <v>215</v>
      </c>
      <c r="C215" s="11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2">
        <f t="shared" si="12"/>
        <v>1</v>
      </c>
      <c r="P215" s="13">
        <f t="shared" si="13"/>
        <v>20</v>
      </c>
      <c r="Q215" s="11" t="s">
        <v>8310</v>
      </c>
      <c r="R215" s="11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x14ac:dyDescent="0.2">
      <c r="A216" s="11">
        <v>214</v>
      </c>
      <c r="B216" s="11" t="s">
        <v>216</v>
      </c>
      <c r="C216" s="11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2">
        <f t="shared" si="12"/>
        <v>1</v>
      </c>
      <c r="P216" s="13">
        <f t="shared" si="13"/>
        <v>1</v>
      </c>
      <c r="Q216" s="11" t="s">
        <v>8310</v>
      </c>
      <c r="R216" s="11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x14ac:dyDescent="0.2">
      <c r="A217" s="11">
        <v>215</v>
      </c>
      <c r="B217" s="11" t="s">
        <v>217</v>
      </c>
      <c r="C217" s="11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2">
        <f t="shared" si="12"/>
        <v>1</v>
      </c>
      <c r="P217" s="13">
        <f t="shared" si="13"/>
        <v>10</v>
      </c>
      <c r="Q217" s="11" t="s">
        <v>8310</v>
      </c>
      <c r="R217" s="11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x14ac:dyDescent="0.2">
      <c r="A218" s="11">
        <v>216</v>
      </c>
      <c r="B218" s="11" t="s">
        <v>218</v>
      </c>
      <c r="C218" s="11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2">
        <f t="shared" si="12"/>
        <v>56</v>
      </c>
      <c r="P218" s="13">
        <f t="shared" si="13"/>
        <v>331.54</v>
      </c>
      <c r="Q218" s="11" t="s">
        <v>8310</v>
      </c>
      <c r="R218" s="11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">
      <c r="A219" s="11">
        <v>217</v>
      </c>
      <c r="B219" s="11" t="s">
        <v>219</v>
      </c>
      <c r="C219" s="11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2">
        <f t="shared" si="12"/>
        <v>12</v>
      </c>
      <c r="P219" s="13">
        <f t="shared" si="13"/>
        <v>314.29000000000002</v>
      </c>
      <c r="Q219" s="11" t="s">
        <v>8310</v>
      </c>
      <c r="R219" s="11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x14ac:dyDescent="0.2">
      <c r="A220" s="11">
        <v>218</v>
      </c>
      <c r="B220" s="11" t="s">
        <v>220</v>
      </c>
      <c r="C220" s="11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2">
        <f t="shared" si="12"/>
        <v>2</v>
      </c>
      <c r="P220" s="13">
        <f t="shared" si="13"/>
        <v>100</v>
      </c>
      <c r="Q220" s="11" t="s">
        <v>8310</v>
      </c>
      <c r="R220" s="11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x14ac:dyDescent="0.2">
      <c r="A221" s="11">
        <v>219</v>
      </c>
      <c r="B221" s="11" t="s">
        <v>221</v>
      </c>
      <c r="C221" s="11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2">
        <f t="shared" si="12"/>
        <v>18</v>
      </c>
      <c r="P221" s="13">
        <f t="shared" si="13"/>
        <v>115.99</v>
      </c>
      <c r="Q221" s="11" t="s">
        <v>8310</v>
      </c>
      <c r="R221" s="1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x14ac:dyDescent="0.2">
      <c r="A222" s="11">
        <v>220</v>
      </c>
      <c r="B222" s="11" t="s">
        <v>222</v>
      </c>
      <c r="C222" s="11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2">
        <f t="shared" si="12"/>
        <v>1</v>
      </c>
      <c r="P222" s="13">
        <f t="shared" si="13"/>
        <v>120</v>
      </c>
      <c r="Q222" s="11" t="s">
        <v>8310</v>
      </c>
      <c r="R222" s="11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2">
      <c r="A223" s="11">
        <v>221</v>
      </c>
      <c r="B223" s="11" t="s">
        <v>223</v>
      </c>
      <c r="C223" s="11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2">
        <f t="shared" si="12"/>
        <v>0</v>
      </c>
      <c r="P223" s="13" t="e">
        <f t="shared" si="13"/>
        <v>#DIV/0!</v>
      </c>
      <c r="Q223" s="11" t="s">
        <v>8310</v>
      </c>
      <c r="R223" s="11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x14ac:dyDescent="0.2">
      <c r="A224" s="11">
        <v>222</v>
      </c>
      <c r="B224" s="11" t="s">
        <v>224</v>
      </c>
      <c r="C224" s="11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2">
        <f t="shared" si="12"/>
        <v>13</v>
      </c>
      <c r="P224" s="13">
        <f t="shared" si="13"/>
        <v>65</v>
      </c>
      <c r="Q224" s="11" t="s">
        <v>8310</v>
      </c>
      <c r="R224" s="11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x14ac:dyDescent="0.2">
      <c r="A225" s="11">
        <v>223</v>
      </c>
      <c r="B225" s="11" t="s">
        <v>225</v>
      </c>
      <c r="C225" s="11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2">
        <f t="shared" si="12"/>
        <v>0</v>
      </c>
      <c r="P225" s="13" t="e">
        <f t="shared" si="13"/>
        <v>#DIV/0!</v>
      </c>
      <c r="Q225" s="11" t="s">
        <v>8310</v>
      </c>
      <c r="R225" s="11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x14ac:dyDescent="0.2">
      <c r="A226" s="11">
        <v>224</v>
      </c>
      <c r="B226" s="11" t="s">
        <v>226</v>
      </c>
      <c r="C226" s="11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2">
        <f t="shared" si="12"/>
        <v>0</v>
      </c>
      <c r="P226" s="13" t="e">
        <f t="shared" si="13"/>
        <v>#DIV/0!</v>
      </c>
      <c r="Q226" s="11" t="s">
        <v>8310</v>
      </c>
      <c r="R226" s="11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x14ac:dyDescent="0.2">
      <c r="A227" s="11">
        <v>225</v>
      </c>
      <c r="B227" s="11" t="s">
        <v>227</v>
      </c>
      <c r="C227" s="11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2">
        <f t="shared" si="12"/>
        <v>0</v>
      </c>
      <c r="P227" s="13" t="e">
        <f t="shared" si="13"/>
        <v>#DIV/0!</v>
      </c>
      <c r="Q227" s="11" t="s">
        <v>8310</v>
      </c>
      <c r="R227" s="11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x14ac:dyDescent="0.2">
      <c r="A228" s="11">
        <v>226</v>
      </c>
      <c r="B228" s="11" t="s">
        <v>228</v>
      </c>
      <c r="C228" s="11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2">
        <f t="shared" si="12"/>
        <v>1</v>
      </c>
      <c r="P228" s="13">
        <f t="shared" si="13"/>
        <v>125</v>
      </c>
      <c r="Q228" s="11" t="s">
        <v>8310</v>
      </c>
      <c r="R228" s="11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x14ac:dyDescent="0.2">
      <c r="A229" s="11">
        <v>227</v>
      </c>
      <c r="B229" s="11" t="s">
        <v>229</v>
      </c>
      <c r="C229" s="11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2">
        <f t="shared" si="12"/>
        <v>0</v>
      </c>
      <c r="P229" s="13" t="e">
        <f t="shared" si="13"/>
        <v>#DIV/0!</v>
      </c>
      <c r="Q229" s="11" t="s">
        <v>8310</v>
      </c>
      <c r="R229" s="11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x14ac:dyDescent="0.2">
      <c r="A230" s="11">
        <v>228</v>
      </c>
      <c r="B230" s="11" t="s">
        <v>230</v>
      </c>
      <c r="C230" s="11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2">
        <f t="shared" si="12"/>
        <v>0</v>
      </c>
      <c r="P230" s="13" t="e">
        <f t="shared" si="13"/>
        <v>#DIV/0!</v>
      </c>
      <c r="Q230" s="11" t="s">
        <v>8310</v>
      </c>
      <c r="R230" s="11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x14ac:dyDescent="0.2">
      <c r="A231" s="11">
        <v>229</v>
      </c>
      <c r="B231" s="11" t="s">
        <v>231</v>
      </c>
      <c r="C231" s="11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2">
        <f t="shared" si="12"/>
        <v>0</v>
      </c>
      <c r="P231" s="13" t="e">
        <f t="shared" si="13"/>
        <v>#DIV/0!</v>
      </c>
      <c r="Q231" s="11" t="s">
        <v>8310</v>
      </c>
      <c r="R231" s="1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x14ac:dyDescent="0.2">
      <c r="A232" s="11">
        <v>230</v>
      </c>
      <c r="B232" s="11" t="s">
        <v>232</v>
      </c>
      <c r="C232" s="11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2">
        <f t="shared" si="12"/>
        <v>1</v>
      </c>
      <c r="P232" s="13">
        <f t="shared" si="13"/>
        <v>30</v>
      </c>
      <c r="Q232" s="11" t="s">
        <v>8310</v>
      </c>
      <c r="R232" s="11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x14ac:dyDescent="0.2">
      <c r="A233" s="11">
        <v>231</v>
      </c>
      <c r="B233" s="11" t="s">
        <v>233</v>
      </c>
      <c r="C233" s="11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2">
        <f t="shared" si="12"/>
        <v>0</v>
      </c>
      <c r="P233" s="13" t="e">
        <f t="shared" si="13"/>
        <v>#DIV/0!</v>
      </c>
      <c r="Q233" s="11" t="s">
        <v>8310</v>
      </c>
      <c r="R233" s="11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x14ac:dyDescent="0.2">
      <c r="A234" s="11">
        <v>232</v>
      </c>
      <c r="B234" s="11" t="s">
        <v>234</v>
      </c>
      <c r="C234" s="11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2">
        <f t="shared" si="12"/>
        <v>3</v>
      </c>
      <c r="P234" s="13">
        <f t="shared" si="13"/>
        <v>15.71</v>
      </c>
      <c r="Q234" s="11" t="s">
        <v>8310</v>
      </c>
      <c r="R234" s="11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x14ac:dyDescent="0.2">
      <c r="A235" s="11">
        <v>233</v>
      </c>
      <c r="B235" s="11" t="s">
        <v>235</v>
      </c>
      <c r="C235" s="11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2">
        <f t="shared" si="12"/>
        <v>0</v>
      </c>
      <c r="P235" s="13" t="e">
        <f t="shared" si="13"/>
        <v>#DIV/0!</v>
      </c>
      <c r="Q235" s="11" t="s">
        <v>8310</v>
      </c>
      <c r="R235" s="11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x14ac:dyDescent="0.2">
      <c r="A236" s="11">
        <v>234</v>
      </c>
      <c r="B236" s="11" t="s">
        <v>236</v>
      </c>
      <c r="C236" s="11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2">
        <f t="shared" si="12"/>
        <v>41</v>
      </c>
      <c r="P236" s="13">
        <f t="shared" si="13"/>
        <v>80.2</v>
      </c>
      <c r="Q236" s="11" t="s">
        <v>8310</v>
      </c>
      <c r="R236" s="11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x14ac:dyDescent="0.2">
      <c r="A237" s="11">
        <v>235</v>
      </c>
      <c r="B237" s="11" t="s">
        <v>237</v>
      </c>
      <c r="C237" s="11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2">
        <f t="shared" si="12"/>
        <v>0</v>
      </c>
      <c r="P237" s="13" t="e">
        <f t="shared" si="13"/>
        <v>#DIV/0!</v>
      </c>
      <c r="Q237" s="11" t="s">
        <v>8310</v>
      </c>
      <c r="R237" s="11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x14ac:dyDescent="0.2">
      <c r="A238" s="11">
        <v>236</v>
      </c>
      <c r="B238" s="11" t="s">
        <v>238</v>
      </c>
      <c r="C238" s="11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2">
        <f t="shared" si="12"/>
        <v>0</v>
      </c>
      <c r="P238" s="13" t="e">
        <f t="shared" si="13"/>
        <v>#DIV/0!</v>
      </c>
      <c r="Q238" s="11" t="s">
        <v>8310</v>
      </c>
      <c r="R238" s="11" t="s">
        <v>8314</v>
      </c>
      <c r="S238" s="14">
        <f t="shared" si="14"/>
        <v>42321.08447916666</v>
      </c>
      <c r="T238" s="14">
        <f t="shared" si="15"/>
        <v>42374</v>
      </c>
    </row>
    <row r="239" spans="1:20" x14ac:dyDescent="0.2">
      <c r="A239" s="11">
        <v>237</v>
      </c>
      <c r="B239" s="11" t="s">
        <v>239</v>
      </c>
      <c r="C239" s="11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2">
        <f t="shared" si="12"/>
        <v>1</v>
      </c>
      <c r="P239" s="13">
        <f t="shared" si="13"/>
        <v>50</v>
      </c>
      <c r="Q239" s="11" t="s">
        <v>8310</v>
      </c>
      <c r="R239" s="11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x14ac:dyDescent="0.2">
      <c r="A240" s="11">
        <v>238</v>
      </c>
      <c r="B240" s="11" t="s">
        <v>240</v>
      </c>
      <c r="C240" s="11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2">
        <f t="shared" si="12"/>
        <v>0</v>
      </c>
      <c r="P240" s="13" t="e">
        <f t="shared" si="13"/>
        <v>#DIV/0!</v>
      </c>
      <c r="Q240" s="11" t="s">
        <v>8310</v>
      </c>
      <c r="R240" s="11" t="s">
        <v>8314</v>
      </c>
      <c r="S240" s="14">
        <f t="shared" si="14"/>
        <v>42713.962499999994</v>
      </c>
      <c r="T240" s="14">
        <f t="shared" si="15"/>
        <v>42734.375</v>
      </c>
    </row>
    <row r="241" spans="1:20" x14ac:dyDescent="0.2">
      <c r="A241" s="11">
        <v>239</v>
      </c>
      <c r="B241" s="11" t="s">
        <v>241</v>
      </c>
      <c r="C241" s="11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2">
        <f t="shared" si="12"/>
        <v>25</v>
      </c>
      <c r="P241" s="13">
        <f t="shared" si="13"/>
        <v>50</v>
      </c>
      <c r="Q241" s="11" t="s">
        <v>8310</v>
      </c>
      <c r="R241" s="11" t="s">
        <v>8314</v>
      </c>
      <c r="S241" s="14">
        <f t="shared" si="14"/>
        <v>42297.110300925924</v>
      </c>
      <c r="T241" s="14">
        <f t="shared" si="15"/>
        <v>42316.5</v>
      </c>
    </row>
    <row r="242" spans="1:20" x14ac:dyDescent="0.2">
      <c r="A242" s="11">
        <v>240</v>
      </c>
      <c r="B242" s="11" t="s">
        <v>242</v>
      </c>
      <c r="C242" s="11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2">
        <f t="shared" si="12"/>
        <v>108</v>
      </c>
      <c r="P242" s="13">
        <f t="shared" si="13"/>
        <v>117.85</v>
      </c>
      <c r="Q242" s="11" t="s">
        <v>8310</v>
      </c>
      <c r="R242" s="11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x14ac:dyDescent="0.2">
      <c r="A243" s="11">
        <v>241</v>
      </c>
      <c r="B243" s="11" t="s">
        <v>243</v>
      </c>
      <c r="C243" s="11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2">
        <f t="shared" si="12"/>
        <v>113</v>
      </c>
      <c r="P243" s="13">
        <f t="shared" si="13"/>
        <v>109.04</v>
      </c>
      <c r="Q243" s="11" t="s">
        <v>8310</v>
      </c>
      <c r="R243" s="11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x14ac:dyDescent="0.2">
      <c r="A244" s="11">
        <v>242</v>
      </c>
      <c r="B244" s="11" t="s">
        <v>244</v>
      </c>
      <c r="C244" s="11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2">
        <f t="shared" si="12"/>
        <v>114</v>
      </c>
      <c r="P244" s="13">
        <f t="shared" si="13"/>
        <v>73.02</v>
      </c>
      <c r="Q244" s="11" t="s">
        <v>8310</v>
      </c>
      <c r="R244" s="11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x14ac:dyDescent="0.2">
      <c r="A245" s="11">
        <v>243</v>
      </c>
      <c r="B245" s="11" t="s">
        <v>245</v>
      </c>
      <c r="C245" s="11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2">
        <f t="shared" si="12"/>
        <v>103</v>
      </c>
      <c r="P245" s="13">
        <f t="shared" si="13"/>
        <v>78.2</v>
      </c>
      <c r="Q245" s="11" t="s">
        <v>8310</v>
      </c>
      <c r="R245" s="11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x14ac:dyDescent="0.2">
      <c r="A246" s="11">
        <v>244</v>
      </c>
      <c r="B246" s="15">
        <v>39756</v>
      </c>
      <c r="C246" s="11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2">
        <f t="shared" si="12"/>
        <v>114</v>
      </c>
      <c r="P246" s="13">
        <f t="shared" si="13"/>
        <v>47.4</v>
      </c>
      <c r="Q246" s="11" t="s">
        <v>8310</v>
      </c>
      <c r="R246" s="11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x14ac:dyDescent="0.2">
      <c r="A247" s="11">
        <v>245</v>
      </c>
      <c r="B247" s="11" t="s">
        <v>246</v>
      </c>
      <c r="C247" s="11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2">
        <f t="shared" si="12"/>
        <v>104</v>
      </c>
      <c r="P247" s="13">
        <f t="shared" si="13"/>
        <v>54.02</v>
      </c>
      <c r="Q247" s="11" t="s">
        <v>8310</v>
      </c>
      <c r="R247" s="11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x14ac:dyDescent="0.2">
      <c r="A248" s="11">
        <v>246</v>
      </c>
      <c r="B248" s="11" t="s">
        <v>247</v>
      </c>
      <c r="C248" s="11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2">
        <f t="shared" si="12"/>
        <v>306</v>
      </c>
      <c r="P248" s="13">
        <f t="shared" si="13"/>
        <v>68.489999999999995</v>
      </c>
      <c r="Q248" s="11" t="s">
        <v>8310</v>
      </c>
      <c r="R248" s="11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x14ac:dyDescent="0.2">
      <c r="A249" s="11">
        <v>247</v>
      </c>
      <c r="B249" s="11" t="s">
        <v>248</v>
      </c>
      <c r="C249" s="11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2">
        <f t="shared" si="12"/>
        <v>135</v>
      </c>
      <c r="P249" s="13">
        <f t="shared" si="13"/>
        <v>108.15</v>
      </c>
      <c r="Q249" s="11" t="s">
        <v>8310</v>
      </c>
      <c r="R249" s="11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x14ac:dyDescent="0.2">
      <c r="A250" s="11">
        <v>248</v>
      </c>
      <c r="B250" s="11" t="s">
        <v>249</v>
      </c>
      <c r="C250" s="11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2">
        <f t="shared" si="12"/>
        <v>102</v>
      </c>
      <c r="P250" s="13">
        <f t="shared" si="13"/>
        <v>589.95000000000005</v>
      </c>
      <c r="Q250" s="11" t="s">
        <v>8310</v>
      </c>
      <c r="R250" s="11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x14ac:dyDescent="0.2">
      <c r="A251" s="11">
        <v>249</v>
      </c>
      <c r="B251" s="11" t="s">
        <v>250</v>
      </c>
      <c r="C251" s="11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2">
        <f t="shared" si="12"/>
        <v>113</v>
      </c>
      <c r="P251" s="13">
        <f t="shared" si="13"/>
        <v>48.05</v>
      </c>
      <c r="Q251" s="11" t="s">
        <v>8310</v>
      </c>
      <c r="R251" s="1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x14ac:dyDescent="0.2">
      <c r="A252" s="11">
        <v>250</v>
      </c>
      <c r="B252" s="11" t="s">
        <v>251</v>
      </c>
      <c r="C252" s="11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2">
        <f t="shared" si="12"/>
        <v>106</v>
      </c>
      <c r="P252" s="13">
        <f t="shared" si="13"/>
        <v>72.48</v>
      </c>
      <c r="Q252" s="11" t="s">
        <v>8310</v>
      </c>
      <c r="R252" s="11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x14ac:dyDescent="0.2">
      <c r="A253" s="11">
        <v>251</v>
      </c>
      <c r="B253" s="11" t="s">
        <v>252</v>
      </c>
      <c r="C253" s="11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2">
        <f t="shared" si="12"/>
        <v>126</v>
      </c>
      <c r="P253" s="13">
        <f t="shared" si="13"/>
        <v>57.08</v>
      </c>
      <c r="Q253" s="11" t="s">
        <v>8310</v>
      </c>
      <c r="R253" s="11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x14ac:dyDescent="0.2">
      <c r="A254" s="11">
        <v>252</v>
      </c>
      <c r="B254" s="11" t="s">
        <v>253</v>
      </c>
      <c r="C254" s="11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2">
        <f t="shared" si="12"/>
        <v>185</v>
      </c>
      <c r="P254" s="13">
        <f t="shared" si="13"/>
        <v>85.44</v>
      </c>
      <c r="Q254" s="11" t="s">
        <v>8310</v>
      </c>
      <c r="R254" s="11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x14ac:dyDescent="0.2">
      <c r="A255" s="11">
        <v>253</v>
      </c>
      <c r="B255" s="11" t="s">
        <v>254</v>
      </c>
      <c r="C255" s="11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2">
        <f t="shared" si="12"/>
        <v>101</v>
      </c>
      <c r="P255" s="13">
        <f t="shared" si="13"/>
        <v>215.86</v>
      </c>
      <c r="Q255" s="11" t="s">
        <v>8310</v>
      </c>
      <c r="R255" s="11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x14ac:dyDescent="0.2">
      <c r="A256" s="11">
        <v>254</v>
      </c>
      <c r="B256" s="11" t="s">
        <v>255</v>
      </c>
      <c r="C256" s="11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2">
        <f t="shared" si="12"/>
        <v>117</v>
      </c>
      <c r="P256" s="13">
        <f t="shared" si="13"/>
        <v>89.39</v>
      </c>
      <c r="Q256" s="11" t="s">
        <v>8310</v>
      </c>
      <c r="R256" s="11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x14ac:dyDescent="0.2">
      <c r="A257" s="11">
        <v>255</v>
      </c>
      <c r="B257" s="11" t="s">
        <v>256</v>
      </c>
      <c r="C257" s="11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2">
        <f t="shared" si="12"/>
        <v>107</v>
      </c>
      <c r="P257" s="13">
        <f t="shared" si="13"/>
        <v>45.42</v>
      </c>
      <c r="Q257" s="11" t="s">
        <v>8310</v>
      </c>
      <c r="R257" s="11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x14ac:dyDescent="0.2">
      <c r="A258" s="11">
        <v>256</v>
      </c>
      <c r="B258" s="11" t="s">
        <v>257</v>
      </c>
      <c r="C258" s="11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2">
        <f t="shared" ref="O258:O321" si="16">ROUNDUP(SUM(E258/D258*100),0)</f>
        <v>140</v>
      </c>
      <c r="P258" s="13">
        <f t="shared" ref="P258:P321" si="17">ROUND(SUM(E258/L258),2)</f>
        <v>65.760000000000005</v>
      </c>
      <c r="Q258" s="11" t="s">
        <v>8310</v>
      </c>
      <c r="R258" s="11" t="s">
        <v>8315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x14ac:dyDescent="0.2">
      <c r="A259" s="11">
        <v>257</v>
      </c>
      <c r="B259" s="11" t="s">
        <v>258</v>
      </c>
      <c r="C259" s="11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2">
        <f t="shared" si="16"/>
        <v>107</v>
      </c>
      <c r="P259" s="13">
        <f t="shared" si="17"/>
        <v>66.7</v>
      </c>
      <c r="Q259" s="11" t="s">
        <v>8310</v>
      </c>
      <c r="R259" s="11" t="s">
        <v>8315</v>
      </c>
      <c r="S259" s="14">
        <f t="shared" si="18"/>
        <v>42479.626875000002</v>
      </c>
      <c r="T259" s="14">
        <f t="shared" si="19"/>
        <v>42509.626875000002</v>
      </c>
    </row>
    <row r="260" spans="1:20" x14ac:dyDescent="0.2">
      <c r="A260" s="11">
        <v>258</v>
      </c>
      <c r="B260" s="11" t="s">
        <v>259</v>
      </c>
      <c r="C260" s="11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2">
        <f t="shared" si="16"/>
        <v>192</v>
      </c>
      <c r="P260" s="13">
        <f t="shared" si="17"/>
        <v>83.35</v>
      </c>
      <c r="Q260" s="11" t="s">
        <v>8310</v>
      </c>
      <c r="R260" s="11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x14ac:dyDescent="0.2">
      <c r="A261" s="11">
        <v>259</v>
      </c>
      <c r="B261" s="11" t="s">
        <v>260</v>
      </c>
      <c r="C261" s="11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2">
        <f t="shared" si="16"/>
        <v>132</v>
      </c>
      <c r="P261" s="13">
        <f t="shared" si="17"/>
        <v>105.05</v>
      </c>
      <c r="Q261" s="11" t="s">
        <v>8310</v>
      </c>
      <c r="R261" s="1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x14ac:dyDescent="0.2">
      <c r="A262" s="11">
        <v>260</v>
      </c>
      <c r="B262" s="11" t="s">
        <v>261</v>
      </c>
      <c r="C262" s="11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2">
        <f t="shared" si="16"/>
        <v>107</v>
      </c>
      <c r="P262" s="13">
        <f t="shared" si="17"/>
        <v>120.91</v>
      </c>
      <c r="Q262" s="11" t="s">
        <v>8310</v>
      </c>
      <c r="R262" s="11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x14ac:dyDescent="0.2">
      <c r="A263" s="11">
        <v>261</v>
      </c>
      <c r="B263" s="11" t="s">
        <v>262</v>
      </c>
      <c r="C263" s="11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2">
        <f t="shared" si="16"/>
        <v>108</v>
      </c>
      <c r="P263" s="13">
        <f t="shared" si="17"/>
        <v>97.64</v>
      </c>
      <c r="Q263" s="11" t="s">
        <v>8310</v>
      </c>
      <c r="R263" s="11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x14ac:dyDescent="0.2">
      <c r="A264" s="11">
        <v>262</v>
      </c>
      <c r="B264" s="11" t="s">
        <v>263</v>
      </c>
      <c r="C264" s="11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2">
        <f t="shared" si="16"/>
        <v>240</v>
      </c>
      <c r="P264" s="13">
        <f t="shared" si="17"/>
        <v>41.38</v>
      </c>
      <c r="Q264" s="11" t="s">
        <v>8310</v>
      </c>
      <c r="R264" s="11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x14ac:dyDescent="0.2">
      <c r="A265" s="11">
        <v>263</v>
      </c>
      <c r="B265" s="11" t="s">
        <v>264</v>
      </c>
      <c r="C265" s="11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2">
        <f t="shared" si="16"/>
        <v>119</v>
      </c>
      <c r="P265" s="13">
        <f t="shared" si="17"/>
        <v>30.65</v>
      </c>
      <c r="Q265" s="11" t="s">
        <v>8310</v>
      </c>
      <c r="R265" s="11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x14ac:dyDescent="0.2">
      <c r="A266" s="11">
        <v>264</v>
      </c>
      <c r="B266" s="11" t="s">
        <v>265</v>
      </c>
      <c r="C266" s="11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2">
        <f t="shared" si="16"/>
        <v>119</v>
      </c>
      <c r="P266" s="13">
        <f t="shared" si="17"/>
        <v>64.95</v>
      </c>
      <c r="Q266" s="11" t="s">
        <v>8310</v>
      </c>
      <c r="R266" s="11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x14ac:dyDescent="0.2">
      <c r="A267" s="11">
        <v>265</v>
      </c>
      <c r="B267" s="11" t="s">
        <v>266</v>
      </c>
      <c r="C267" s="11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2">
        <f t="shared" si="16"/>
        <v>112</v>
      </c>
      <c r="P267" s="13">
        <f t="shared" si="17"/>
        <v>95.78</v>
      </c>
      <c r="Q267" s="11" t="s">
        <v>8310</v>
      </c>
      <c r="R267" s="11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x14ac:dyDescent="0.2">
      <c r="A268" s="11">
        <v>266</v>
      </c>
      <c r="B268" s="11" t="s">
        <v>267</v>
      </c>
      <c r="C268" s="11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2">
        <f t="shared" si="16"/>
        <v>146</v>
      </c>
      <c r="P268" s="13">
        <f t="shared" si="17"/>
        <v>40.42</v>
      </c>
      <c r="Q268" s="11" t="s">
        <v>8310</v>
      </c>
      <c r="R268" s="11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x14ac:dyDescent="0.2">
      <c r="A269" s="11">
        <v>267</v>
      </c>
      <c r="B269" s="11" t="s">
        <v>268</v>
      </c>
      <c r="C269" s="11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2">
        <f t="shared" si="16"/>
        <v>132</v>
      </c>
      <c r="P269" s="13">
        <f t="shared" si="17"/>
        <v>78.58</v>
      </c>
      <c r="Q269" s="11" t="s">
        <v>8310</v>
      </c>
      <c r="R269" s="11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x14ac:dyDescent="0.2">
      <c r="A270" s="11">
        <v>268</v>
      </c>
      <c r="B270" s="11" t="s">
        <v>269</v>
      </c>
      <c r="C270" s="11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2">
        <f t="shared" si="16"/>
        <v>112</v>
      </c>
      <c r="P270" s="13">
        <f t="shared" si="17"/>
        <v>50.18</v>
      </c>
      <c r="Q270" s="11" t="s">
        <v>8310</v>
      </c>
      <c r="R270" s="11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x14ac:dyDescent="0.2">
      <c r="A271" s="11">
        <v>269</v>
      </c>
      <c r="B271" s="11" t="s">
        <v>270</v>
      </c>
      <c r="C271" s="11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2">
        <f t="shared" si="16"/>
        <v>148</v>
      </c>
      <c r="P271" s="13">
        <f t="shared" si="17"/>
        <v>92.25</v>
      </c>
      <c r="Q271" s="11" t="s">
        <v>8310</v>
      </c>
      <c r="R271" s="1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x14ac:dyDescent="0.2">
      <c r="A272" s="11">
        <v>270</v>
      </c>
      <c r="B272" s="11" t="s">
        <v>271</v>
      </c>
      <c r="C272" s="11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2">
        <f t="shared" si="16"/>
        <v>153</v>
      </c>
      <c r="P272" s="13">
        <f t="shared" si="17"/>
        <v>57.54</v>
      </c>
      <c r="Q272" s="11" t="s">
        <v>8310</v>
      </c>
      <c r="R272" s="11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x14ac:dyDescent="0.2">
      <c r="A273" s="11">
        <v>271</v>
      </c>
      <c r="B273" s="11" t="s">
        <v>272</v>
      </c>
      <c r="C273" s="11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2">
        <f t="shared" si="16"/>
        <v>105</v>
      </c>
      <c r="P273" s="13">
        <f t="shared" si="17"/>
        <v>109.42</v>
      </c>
      <c r="Q273" s="11" t="s">
        <v>8310</v>
      </c>
      <c r="R273" s="11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x14ac:dyDescent="0.2">
      <c r="A274" s="11">
        <v>272</v>
      </c>
      <c r="B274" s="11" t="s">
        <v>273</v>
      </c>
      <c r="C274" s="11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2">
        <f t="shared" si="16"/>
        <v>178</v>
      </c>
      <c r="P274" s="13">
        <f t="shared" si="17"/>
        <v>81.89</v>
      </c>
      <c r="Q274" s="11" t="s">
        <v>8310</v>
      </c>
      <c r="R274" s="11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x14ac:dyDescent="0.2">
      <c r="A275" s="11">
        <v>273</v>
      </c>
      <c r="B275" s="11" t="s">
        <v>274</v>
      </c>
      <c r="C275" s="11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2">
        <f t="shared" si="16"/>
        <v>108</v>
      </c>
      <c r="P275" s="13">
        <f t="shared" si="17"/>
        <v>45.67</v>
      </c>
      <c r="Q275" s="11" t="s">
        <v>8310</v>
      </c>
      <c r="R275" s="11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x14ac:dyDescent="0.2">
      <c r="A276" s="11">
        <v>274</v>
      </c>
      <c r="B276" s="11" t="s">
        <v>275</v>
      </c>
      <c r="C276" s="11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2">
        <f t="shared" si="16"/>
        <v>156</v>
      </c>
      <c r="P276" s="13">
        <f t="shared" si="17"/>
        <v>55.22</v>
      </c>
      <c r="Q276" s="11" t="s">
        <v>8310</v>
      </c>
      <c r="R276" s="11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x14ac:dyDescent="0.2">
      <c r="A277" s="11">
        <v>275</v>
      </c>
      <c r="B277" s="11" t="s">
        <v>276</v>
      </c>
      <c r="C277" s="11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2">
        <f t="shared" si="16"/>
        <v>109</v>
      </c>
      <c r="P277" s="13">
        <f t="shared" si="17"/>
        <v>65.3</v>
      </c>
      <c r="Q277" s="11" t="s">
        <v>8310</v>
      </c>
      <c r="R277" s="11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x14ac:dyDescent="0.2">
      <c r="A278" s="11">
        <v>276</v>
      </c>
      <c r="B278" s="11" t="s">
        <v>277</v>
      </c>
      <c r="C278" s="11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2">
        <f t="shared" si="16"/>
        <v>148</v>
      </c>
      <c r="P278" s="13">
        <f t="shared" si="17"/>
        <v>95.23</v>
      </c>
      <c r="Q278" s="11" t="s">
        <v>8310</v>
      </c>
      <c r="R278" s="11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x14ac:dyDescent="0.2">
      <c r="A279" s="11">
        <v>277</v>
      </c>
      <c r="B279" s="11" t="s">
        <v>278</v>
      </c>
      <c r="C279" s="11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2">
        <f t="shared" si="16"/>
        <v>111</v>
      </c>
      <c r="P279" s="13">
        <f t="shared" si="17"/>
        <v>75.44</v>
      </c>
      <c r="Q279" s="11" t="s">
        <v>8310</v>
      </c>
      <c r="R279" s="11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x14ac:dyDescent="0.2">
      <c r="A280" s="11">
        <v>278</v>
      </c>
      <c r="B280" s="11" t="s">
        <v>279</v>
      </c>
      <c r="C280" s="11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2">
        <f t="shared" si="16"/>
        <v>151</v>
      </c>
      <c r="P280" s="13">
        <f t="shared" si="17"/>
        <v>97.82</v>
      </c>
      <c r="Q280" s="11" t="s">
        <v>8310</v>
      </c>
      <c r="R280" s="11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x14ac:dyDescent="0.2">
      <c r="A281" s="11">
        <v>279</v>
      </c>
      <c r="B281" s="11" t="s">
        <v>280</v>
      </c>
      <c r="C281" s="11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2">
        <f t="shared" si="16"/>
        <v>158</v>
      </c>
      <c r="P281" s="13">
        <f t="shared" si="17"/>
        <v>87.69</v>
      </c>
      <c r="Q281" s="11" t="s">
        <v>8310</v>
      </c>
      <c r="R281" s="1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x14ac:dyDescent="0.2">
      <c r="A282" s="11">
        <v>280</v>
      </c>
      <c r="B282" s="11" t="s">
        <v>281</v>
      </c>
      <c r="C282" s="11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2">
        <f t="shared" si="16"/>
        <v>157</v>
      </c>
      <c r="P282" s="13">
        <f t="shared" si="17"/>
        <v>54.75</v>
      </c>
      <c r="Q282" s="11" t="s">
        <v>8310</v>
      </c>
      <c r="R282" s="11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x14ac:dyDescent="0.2">
      <c r="A283" s="11">
        <v>281</v>
      </c>
      <c r="B283" s="11" t="s">
        <v>282</v>
      </c>
      <c r="C283" s="11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2">
        <f t="shared" si="16"/>
        <v>121</v>
      </c>
      <c r="P283" s="13">
        <f t="shared" si="17"/>
        <v>83.95</v>
      </c>
      <c r="Q283" s="11" t="s">
        <v>8310</v>
      </c>
      <c r="R283" s="11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x14ac:dyDescent="0.2">
      <c r="A284" s="11">
        <v>282</v>
      </c>
      <c r="B284" s="11" t="s">
        <v>283</v>
      </c>
      <c r="C284" s="11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2">
        <f t="shared" si="16"/>
        <v>102</v>
      </c>
      <c r="P284" s="13">
        <f t="shared" si="17"/>
        <v>254.39</v>
      </c>
      <c r="Q284" s="11" t="s">
        <v>8310</v>
      </c>
      <c r="R284" s="11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x14ac:dyDescent="0.2">
      <c r="A285" s="11">
        <v>283</v>
      </c>
      <c r="B285" s="11" t="s">
        <v>284</v>
      </c>
      <c r="C285" s="11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2">
        <f t="shared" si="16"/>
        <v>115</v>
      </c>
      <c r="P285" s="13">
        <f t="shared" si="17"/>
        <v>101.83</v>
      </c>
      <c r="Q285" s="11" t="s">
        <v>8310</v>
      </c>
      <c r="R285" s="11" t="s">
        <v>8315</v>
      </c>
      <c r="S285" s="14">
        <f t="shared" si="18"/>
        <v>40675.71</v>
      </c>
      <c r="T285" s="14">
        <f t="shared" si="19"/>
        <v>40695.207638888889</v>
      </c>
    </row>
    <row r="286" spans="1:20" x14ac:dyDescent="0.2">
      <c r="A286" s="11">
        <v>284</v>
      </c>
      <c r="B286" s="11" t="s">
        <v>285</v>
      </c>
      <c r="C286" s="11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2">
        <f t="shared" si="16"/>
        <v>105</v>
      </c>
      <c r="P286" s="13">
        <f t="shared" si="17"/>
        <v>55.07</v>
      </c>
      <c r="Q286" s="11" t="s">
        <v>8310</v>
      </c>
      <c r="R286" s="11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x14ac:dyDescent="0.2">
      <c r="A287" s="11">
        <v>285</v>
      </c>
      <c r="B287" s="11" t="s">
        <v>286</v>
      </c>
      <c r="C287" s="11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2">
        <f t="shared" si="16"/>
        <v>229</v>
      </c>
      <c r="P287" s="13">
        <f t="shared" si="17"/>
        <v>56.9</v>
      </c>
      <c r="Q287" s="11" t="s">
        <v>8310</v>
      </c>
      <c r="R287" s="11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x14ac:dyDescent="0.2">
      <c r="A288" s="11">
        <v>286</v>
      </c>
      <c r="B288" s="11" t="s">
        <v>287</v>
      </c>
      <c r="C288" s="11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2">
        <f t="shared" si="16"/>
        <v>110</v>
      </c>
      <c r="P288" s="13">
        <f t="shared" si="17"/>
        <v>121.28</v>
      </c>
      <c r="Q288" s="11" t="s">
        <v>8310</v>
      </c>
      <c r="R288" s="11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x14ac:dyDescent="0.2">
      <c r="A289" s="11">
        <v>287</v>
      </c>
      <c r="B289" s="11" t="s">
        <v>288</v>
      </c>
      <c r="C289" s="11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2">
        <f t="shared" si="16"/>
        <v>177</v>
      </c>
      <c r="P289" s="13">
        <f t="shared" si="17"/>
        <v>91.19</v>
      </c>
      <c r="Q289" s="11" t="s">
        <v>8310</v>
      </c>
      <c r="R289" s="11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x14ac:dyDescent="0.2">
      <c r="A290" s="11">
        <v>288</v>
      </c>
      <c r="B290" s="11" t="s">
        <v>289</v>
      </c>
      <c r="C290" s="11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2">
        <f t="shared" si="16"/>
        <v>104</v>
      </c>
      <c r="P290" s="13">
        <f t="shared" si="17"/>
        <v>115.45</v>
      </c>
      <c r="Q290" s="11" t="s">
        <v>8310</v>
      </c>
      <c r="R290" s="11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x14ac:dyDescent="0.2">
      <c r="A291" s="11">
        <v>289</v>
      </c>
      <c r="B291" s="11" t="s">
        <v>290</v>
      </c>
      <c r="C291" s="11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2">
        <f t="shared" si="16"/>
        <v>105</v>
      </c>
      <c r="P291" s="13">
        <f t="shared" si="17"/>
        <v>67.77</v>
      </c>
      <c r="Q291" s="11" t="s">
        <v>8310</v>
      </c>
      <c r="R291" s="1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x14ac:dyDescent="0.2">
      <c r="A292" s="11">
        <v>290</v>
      </c>
      <c r="B292" s="11" t="s">
        <v>291</v>
      </c>
      <c r="C292" s="11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2">
        <f t="shared" si="16"/>
        <v>107</v>
      </c>
      <c r="P292" s="13">
        <f t="shared" si="17"/>
        <v>28.58</v>
      </c>
      <c r="Q292" s="11" t="s">
        <v>8310</v>
      </c>
      <c r="R292" s="11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x14ac:dyDescent="0.2">
      <c r="A293" s="11">
        <v>291</v>
      </c>
      <c r="B293" s="11" t="s">
        <v>292</v>
      </c>
      <c r="C293" s="11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2">
        <f t="shared" si="16"/>
        <v>121</v>
      </c>
      <c r="P293" s="13">
        <f t="shared" si="17"/>
        <v>46.88</v>
      </c>
      <c r="Q293" s="11" t="s">
        <v>8310</v>
      </c>
      <c r="R293" s="11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x14ac:dyDescent="0.2">
      <c r="A294" s="11">
        <v>292</v>
      </c>
      <c r="B294" s="11" t="s">
        <v>293</v>
      </c>
      <c r="C294" s="11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2">
        <f t="shared" si="16"/>
        <v>102</v>
      </c>
      <c r="P294" s="13">
        <f t="shared" si="17"/>
        <v>154.41999999999999</v>
      </c>
      <c r="Q294" s="11" t="s">
        <v>8310</v>
      </c>
      <c r="R294" s="11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x14ac:dyDescent="0.2">
      <c r="A295" s="11">
        <v>293</v>
      </c>
      <c r="B295" s="11" t="s">
        <v>294</v>
      </c>
      <c r="C295" s="11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2">
        <f t="shared" si="16"/>
        <v>102</v>
      </c>
      <c r="P295" s="13">
        <f t="shared" si="17"/>
        <v>201.22</v>
      </c>
      <c r="Q295" s="11" t="s">
        <v>8310</v>
      </c>
      <c r="R295" s="11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x14ac:dyDescent="0.2">
      <c r="A296" s="11">
        <v>294</v>
      </c>
      <c r="B296" s="11" t="s">
        <v>295</v>
      </c>
      <c r="C296" s="11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2">
        <f t="shared" si="16"/>
        <v>100</v>
      </c>
      <c r="P296" s="13">
        <f t="shared" si="17"/>
        <v>100</v>
      </c>
      <c r="Q296" s="11" t="s">
        <v>8310</v>
      </c>
      <c r="R296" s="11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x14ac:dyDescent="0.2">
      <c r="A297" s="11">
        <v>295</v>
      </c>
      <c r="B297" s="11" t="s">
        <v>296</v>
      </c>
      <c r="C297" s="11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2">
        <f t="shared" si="16"/>
        <v>134</v>
      </c>
      <c r="P297" s="13">
        <f t="shared" si="17"/>
        <v>100.08</v>
      </c>
      <c r="Q297" s="11" t="s">
        <v>8310</v>
      </c>
      <c r="R297" s="11" t="s">
        <v>8315</v>
      </c>
      <c r="S297" s="14">
        <f t="shared" si="18"/>
        <v>41519.004733796297</v>
      </c>
      <c r="T297" s="14">
        <f t="shared" si="19"/>
        <v>41579</v>
      </c>
    </row>
    <row r="298" spans="1:20" x14ac:dyDescent="0.2">
      <c r="A298" s="11">
        <v>296</v>
      </c>
      <c r="B298" s="11" t="s">
        <v>297</v>
      </c>
      <c r="C298" s="11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2">
        <f t="shared" si="16"/>
        <v>119</v>
      </c>
      <c r="P298" s="13">
        <f t="shared" si="17"/>
        <v>230.09</v>
      </c>
      <c r="Q298" s="11" t="s">
        <v>8310</v>
      </c>
      <c r="R298" s="11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x14ac:dyDescent="0.2">
      <c r="A299" s="11">
        <v>297</v>
      </c>
      <c r="B299" s="11" t="s">
        <v>298</v>
      </c>
      <c r="C299" s="11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2">
        <f t="shared" si="16"/>
        <v>101</v>
      </c>
      <c r="P299" s="13">
        <f t="shared" si="17"/>
        <v>141.75</v>
      </c>
      <c r="Q299" s="11" t="s">
        <v>8310</v>
      </c>
      <c r="R299" s="11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x14ac:dyDescent="0.2">
      <c r="A300" s="11">
        <v>298</v>
      </c>
      <c r="B300" s="11" t="s">
        <v>299</v>
      </c>
      <c r="C300" s="11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2">
        <f t="shared" si="16"/>
        <v>109</v>
      </c>
      <c r="P300" s="13">
        <f t="shared" si="17"/>
        <v>56.34</v>
      </c>
      <c r="Q300" s="11" t="s">
        <v>8310</v>
      </c>
      <c r="R300" s="11" t="s">
        <v>8315</v>
      </c>
      <c r="S300" s="14">
        <f t="shared" si="18"/>
        <v>41709.463518518518</v>
      </c>
      <c r="T300" s="14">
        <f t="shared" si="19"/>
        <v>41768.875</v>
      </c>
    </row>
    <row r="301" spans="1:20" x14ac:dyDescent="0.2">
      <c r="A301" s="11">
        <v>299</v>
      </c>
      <c r="B301" s="11" t="s">
        <v>300</v>
      </c>
      <c r="C301" s="11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2">
        <f t="shared" si="16"/>
        <v>179</v>
      </c>
      <c r="P301" s="13">
        <f t="shared" si="17"/>
        <v>73.34</v>
      </c>
      <c r="Q301" s="11" t="s">
        <v>8310</v>
      </c>
      <c r="R301" s="1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x14ac:dyDescent="0.2">
      <c r="A302" s="11">
        <v>300</v>
      </c>
      <c r="B302" s="11" t="s">
        <v>301</v>
      </c>
      <c r="C302" s="11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2">
        <f t="shared" si="16"/>
        <v>102</v>
      </c>
      <c r="P302" s="13">
        <f t="shared" si="17"/>
        <v>85.34</v>
      </c>
      <c r="Q302" s="11" t="s">
        <v>8310</v>
      </c>
      <c r="R302" s="11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x14ac:dyDescent="0.2">
      <c r="A303" s="11">
        <v>301</v>
      </c>
      <c r="B303" s="11" t="s">
        <v>302</v>
      </c>
      <c r="C303" s="11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2">
        <f t="shared" si="16"/>
        <v>119</v>
      </c>
      <c r="P303" s="13">
        <f t="shared" si="17"/>
        <v>61.5</v>
      </c>
      <c r="Q303" s="11" t="s">
        <v>8310</v>
      </c>
      <c r="R303" s="11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x14ac:dyDescent="0.2">
      <c r="A304" s="11">
        <v>302</v>
      </c>
      <c r="B304" s="11" t="s">
        <v>303</v>
      </c>
      <c r="C304" s="11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2">
        <f t="shared" si="16"/>
        <v>101</v>
      </c>
      <c r="P304" s="13">
        <f t="shared" si="17"/>
        <v>93.02</v>
      </c>
      <c r="Q304" s="11" t="s">
        <v>8310</v>
      </c>
      <c r="R304" s="11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x14ac:dyDescent="0.2">
      <c r="A305" s="11">
        <v>303</v>
      </c>
      <c r="B305" s="11" t="s">
        <v>304</v>
      </c>
      <c r="C305" s="11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2">
        <f t="shared" si="16"/>
        <v>138</v>
      </c>
      <c r="P305" s="13">
        <f t="shared" si="17"/>
        <v>50.29</v>
      </c>
      <c r="Q305" s="11" t="s">
        <v>8310</v>
      </c>
      <c r="R305" s="11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x14ac:dyDescent="0.2">
      <c r="A306" s="11">
        <v>304</v>
      </c>
      <c r="B306" s="11" t="s">
        <v>305</v>
      </c>
      <c r="C306" s="11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2">
        <f t="shared" si="16"/>
        <v>232</v>
      </c>
      <c r="P306" s="13">
        <f t="shared" si="17"/>
        <v>106.43</v>
      </c>
      <c r="Q306" s="11" t="s">
        <v>8310</v>
      </c>
      <c r="R306" s="11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x14ac:dyDescent="0.2">
      <c r="A307" s="11">
        <v>305</v>
      </c>
      <c r="B307" s="11" t="s">
        <v>306</v>
      </c>
      <c r="C307" s="11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2">
        <f t="shared" si="16"/>
        <v>131</v>
      </c>
      <c r="P307" s="13">
        <f t="shared" si="17"/>
        <v>51.72</v>
      </c>
      <c r="Q307" s="11" t="s">
        <v>8310</v>
      </c>
      <c r="R307" s="11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x14ac:dyDescent="0.2">
      <c r="A308" s="11">
        <v>306</v>
      </c>
      <c r="B308" s="11" t="s">
        <v>307</v>
      </c>
      <c r="C308" s="11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2">
        <f t="shared" si="16"/>
        <v>293</v>
      </c>
      <c r="P308" s="13">
        <f t="shared" si="17"/>
        <v>36.61</v>
      </c>
      <c r="Q308" s="11" t="s">
        <v>8310</v>
      </c>
      <c r="R308" s="11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">
      <c r="A309" s="11">
        <v>307</v>
      </c>
      <c r="B309" s="11" t="s">
        <v>308</v>
      </c>
      <c r="C309" s="11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2">
        <f t="shared" si="16"/>
        <v>112</v>
      </c>
      <c r="P309" s="13">
        <f t="shared" si="17"/>
        <v>42.52</v>
      </c>
      <c r="Q309" s="11" t="s">
        <v>8310</v>
      </c>
      <c r="R309" s="11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x14ac:dyDescent="0.2">
      <c r="A310" s="11">
        <v>308</v>
      </c>
      <c r="B310" s="11" t="s">
        <v>309</v>
      </c>
      <c r="C310" s="11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2">
        <f t="shared" si="16"/>
        <v>106</v>
      </c>
      <c r="P310" s="13">
        <f t="shared" si="17"/>
        <v>62.71</v>
      </c>
      <c r="Q310" s="11" t="s">
        <v>8310</v>
      </c>
      <c r="R310" s="11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x14ac:dyDescent="0.2">
      <c r="A311" s="11">
        <v>309</v>
      </c>
      <c r="B311" s="11" t="s">
        <v>310</v>
      </c>
      <c r="C311" s="11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2">
        <f t="shared" si="16"/>
        <v>119</v>
      </c>
      <c r="P311" s="13">
        <f t="shared" si="17"/>
        <v>89.96</v>
      </c>
      <c r="Q311" s="11" t="s">
        <v>8310</v>
      </c>
      <c r="R311" s="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x14ac:dyDescent="0.2">
      <c r="A312" s="11">
        <v>310</v>
      </c>
      <c r="B312" s="11" t="s">
        <v>311</v>
      </c>
      <c r="C312" s="11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2">
        <f t="shared" si="16"/>
        <v>105</v>
      </c>
      <c r="P312" s="13">
        <f t="shared" si="17"/>
        <v>28.92</v>
      </c>
      <c r="Q312" s="11" t="s">
        <v>8310</v>
      </c>
      <c r="R312" s="11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x14ac:dyDescent="0.2">
      <c r="A313" s="11">
        <v>311</v>
      </c>
      <c r="B313" s="11" t="s">
        <v>312</v>
      </c>
      <c r="C313" s="11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2">
        <f t="shared" si="16"/>
        <v>105</v>
      </c>
      <c r="P313" s="13">
        <f t="shared" si="17"/>
        <v>138.80000000000001</v>
      </c>
      <c r="Q313" s="11" t="s">
        <v>8310</v>
      </c>
      <c r="R313" s="11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x14ac:dyDescent="0.2">
      <c r="A314" s="11">
        <v>312</v>
      </c>
      <c r="B314" s="11" t="s">
        <v>313</v>
      </c>
      <c r="C314" s="11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2">
        <f t="shared" si="16"/>
        <v>112</v>
      </c>
      <c r="P314" s="13">
        <f t="shared" si="17"/>
        <v>61.3</v>
      </c>
      <c r="Q314" s="11" t="s">
        <v>8310</v>
      </c>
      <c r="R314" s="11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x14ac:dyDescent="0.2">
      <c r="A315" s="11">
        <v>313</v>
      </c>
      <c r="B315" s="11" t="s">
        <v>314</v>
      </c>
      <c r="C315" s="11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2">
        <f t="shared" si="16"/>
        <v>105</v>
      </c>
      <c r="P315" s="13">
        <f t="shared" si="17"/>
        <v>80.2</v>
      </c>
      <c r="Q315" s="11" t="s">
        <v>8310</v>
      </c>
      <c r="R315" s="11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x14ac:dyDescent="0.2">
      <c r="A316" s="11">
        <v>314</v>
      </c>
      <c r="B316" s="11" t="s">
        <v>315</v>
      </c>
      <c r="C316" s="11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2">
        <f t="shared" si="16"/>
        <v>386</v>
      </c>
      <c r="P316" s="13">
        <f t="shared" si="17"/>
        <v>32.1</v>
      </c>
      <c r="Q316" s="11" t="s">
        <v>8310</v>
      </c>
      <c r="R316" s="11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x14ac:dyDescent="0.2">
      <c r="A317" s="11">
        <v>315</v>
      </c>
      <c r="B317" s="11" t="s">
        <v>316</v>
      </c>
      <c r="C317" s="11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2">
        <f t="shared" si="16"/>
        <v>102</v>
      </c>
      <c r="P317" s="13">
        <f t="shared" si="17"/>
        <v>200.89</v>
      </c>
      <c r="Q317" s="11" t="s">
        <v>8310</v>
      </c>
      <c r="R317" s="11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x14ac:dyDescent="0.2">
      <c r="A318" s="11">
        <v>316</v>
      </c>
      <c r="B318" s="11" t="s">
        <v>317</v>
      </c>
      <c r="C318" s="11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2">
        <f t="shared" si="16"/>
        <v>114</v>
      </c>
      <c r="P318" s="13">
        <f t="shared" si="17"/>
        <v>108.01</v>
      </c>
      <c r="Q318" s="11" t="s">
        <v>8310</v>
      </c>
      <c r="R318" s="11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x14ac:dyDescent="0.2">
      <c r="A319" s="11">
        <v>317</v>
      </c>
      <c r="B319" s="11" t="s">
        <v>318</v>
      </c>
      <c r="C319" s="11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2">
        <f t="shared" si="16"/>
        <v>101</v>
      </c>
      <c r="P319" s="13">
        <f t="shared" si="17"/>
        <v>95.7</v>
      </c>
      <c r="Q319" s="11" t="s">
        <v>8310</v>
      </c>
      <c r="R319" s="11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x14ac:dyDescent="0.2">
      <c r="A320" s="11">
        <v>318</v>
      </c>
      <c r="B320" s="11" t="s">
        <v>319</v>
      </c>
      <c r="C320" s="11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2">
        <f t="shared" si="16"/>
        <v>284</v>
      </c>
      <c r="P320" s="13">
        <f t="shared" si="17"/>
        <v>49.88</v>
      </c>
      <c r="Q320" s="11" t="s">
        <v>8310</v>
      </c>
      <c r="R320" s="11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x14ac:dyDescent="0.2">
      <c r="A321" s="11">
        <v>319</v>
      </c>
      <c r="B321" s="11" t="s">
        <v>320</v>
      </c>
      <c r="C321" s="11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2">
        <f t="shared" si="16"/>
        <v>113</v>
      </c>
      <c r="P321" s="13">
        <f t="shared" si="17"/>
        <v>110.47</v>
      </c>
      <c r="Q321" s="11" t="s">
        <v>8310</v>
      </c>
      <c r="R321" s="1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x14ac:dyDescent="0.2">
      <c r="A322" s="11">
        <v>320</v>
      </c>
      <c r="B322" s="11" t="s">
        <v>321</v>
      </c>
      <c r="C322" s="11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2">
        <f t="shared" ref="O322:O385" si="20">ROUNDUP(SUM(E322/D322*100),0)</f>
        <v>107</v>
      </c>
      <c r="P322" s="13">
        <f t="shared" ref="P322:P385" si="21">ROUND(SUM(E322/L322),2)</f>
        <v>134.91</v>
      </c>
      <c r="Q322" s="11" t="s">
        <v>8310</v>
      </c>
      <c r="R322" s="11" t="s">
        <v>8315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</row>
    <row r="323" spans="1:20" x14ac:dyDescent="0.2">
      <c r="A323" s="11">
        <v>321</v>
      </c>
      <c r="B323" s="11" t="s">
        <v>322</v>
      </c>
      <c r="C323" s="11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2">
        <f t="shared" si="20"/>
        <v>103</v>
      </c>
      <c r="P323" s="13">
        <f t="shared" si="21"/>
        <v>106.62</v>
      </c>
      <c r="Q323" s="11" t="s">
        <v>8310</v>
      </c>
      <c r="R323" s="11" t="s">
        <v>8315</v>
      </c>
      <c r="S323" s="14">
        <f t="shared" si="22"/>
        <v>42647.446597222224</v>
      </c>
      <c r="T323" s="14">
        <f t="shared" si="23"/>
        <v>42682.488263888896</v>
      </c>
    </row>
    <row r="324" spans="1:20" x14ac:dyDescent="0.2">
      <c r="A324" s="11">
        <v>322</v>
      </c>
      <c r="B324" s="11" t="s">
        <v>323</v>
      </c>
      <c r="C324" s="11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2">
        <f t="shared" si="20"/>
        <v>108</v>
      </c>
      <c r="P324" s="13">
        <f t="shared" si="21"/>
        <v>145.04</v>
      </c>
      <c r="Q324" s="11" t="s">
        <v>8310</v>
      </c>
      <c r="R324" s="11" t="s">
        <v>8315</v>
      </c>
      <c r="S324" s="14">
        <f t="shared" si="22"/>
        <v>42473.57</v>
      </c>
      <c r="T324" s="14">
        <f t="shared" si="23"/>
        <v>42503.57</v>
      </c>
    </row>
    <row r="325" spans="1:20" x14ac:dyDescent="0.2">
      <c r="A325" s="11">
        <v>323</v>
      </c>
      <c r="B325" s="11" t="s">
        <v>324</v>
      </c>
      <c r="C325" s="11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2">
        <f t="shared" si="20"/>
        <v>124</v>
      </c>
      <c r="P325" s="13">
        <f t="shared" si="21"/>
        <v>114.59</v>
      </c>
      <c r="Q325" s="11" t="s">
        <v>8310</v>
      </c>
      <c r="R325" s="11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x14ac:dyDescent="0.2">
      <c r="A326" s="11">
        <v>324</v>
      </c>
      <c r="B326" s="11" t="s">
        <v>325</v>
      </c>
      <c r="C326" s="11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2">
        <f t="shared" si="20"/>
        <v>102</v>
      </c>
      <c r="P326" s="13">
        <f t="shared" si="21"/>
        <v>105.32</v>
      </c>
      <c r="Q326" s="11" t="s">
        <v>8310</v>
      </c>
      <c r="R326" s="11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x14ac:dyDescent="0.2">
      <c r="A327" s="11">
        <v>325</v>
      </c>
      <c r="B327" s="11" t="s">
        <v>326</v>
      </c>
      <c r="C327" s="11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2">
        <f t="shared" si="20"/>
        <v>105</v>
      </c>
      <c r="P327" s="13">
        <f t="shared" si="21"/>
        <v>70.92</v>
      </c>
      <c r="Q327" s="11" t="s">
        <v>8310</v>
      </c>
      <c r="R327" s="11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x14ac:dyDescent="0.2">
      <c r="A328" s="11">
        <v>326</v>
      </c>
      <c r="B328" s="11" t="s">
        <v>327</v>
      </c>
      <c r="C328" s="11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2">
        <f t="shared" si="20"/>
        <v>113</v>
      </c>
      <c r="P328" s="13">
        <f t="shared" si="21"/>
        <v>147.16999999999999</v>
      </c>
      <c r="Q328" s="11" t="s">
        <v>8310</v>
      </c>
      <c r="R328" s="11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x14ac:dyDescent="0.2">
      <c r="A329" s="11">
        <v>327</v>
      </c>
      <c r="B329" s="11" t="s">
        <v>328</v>
      </c>
      <c r="C329" s="11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2">
        <f t="shared" si="20"/>
        <v>137</v>
      </c>
      <c r="P329" s="13">
        <f t="shared" si="21"/>
        <v>160.47</v>
      </c>
      <c r="Q329" s="11" t="s">
        <v>8310</v>
      </c>
      <c r="R329" s="11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x14ac:dyDescent="0.2">
      <c r="A330" s="11">
        <v>328</v>
      </c>
      <c r="B330" s="11" t="s">
        <v>329</v>
      </c>
      <c r="C330" s="11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2">
        <f t="shared" si="20"/>
        <v>104</v>
      </c>
      <c r="P330" s="13">
        <f t="shared" si="21"/>
        <v>156.05000000000001</v>
      </c>
      <c r="Q330" s="11" t="s">
        <v>8310</v>
      </c>
      <c r="R330" s="11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x14ac:dyDescent="0.2">
      <c r="A331" s="11">
        <v>329</v>
      </c>
      <c r="B331" s="11" t="s">
        <v>330</v>
      </c>
      <c r="C331" s="11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2">
        <f t="shared" si="20"/>
        <v>106</v>
      </c>
      <c r="P331" s="13">
        <f t="shared" si="21"/>
        <v>63.17</v>
      </c>
      <c r="Q331" s="11" t="s">
        <v>8310</v>
      </c>
      <c r="R331" s="1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x14ac:dyDescent="0.2">
      <c r="A332" s="11">
        <v>330</v>
      </c>
      <c r="B332" s="11" t="s">
        <v>331</v>
      </c>
      <c r="C332" s="11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2">
        <f t="shared" si="20"/>
        <v>102</v>
      </c>
      <c r="P332" s="13">
        <f t="shared" si="21"/>
        <v>104.82</v>
      </c>
      <c r="Q332" s="11" t="s">
        <v>8310</v>
      </c>
      <c r="R332" s="11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x14ac:dyDescent="0.2">
      <c r="A333" s="11">
        <v>331</v>
      </c>
      <c r="B333" s="11" t="s">
        <v>332</v>
      </c>
      <c r="C333" s="11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2">
        <f t="shared" si="20"/>
        <v>107</v>
      </c>
      <c r="P333" s="13">
        <f t="shared" si="21"/>
        <v>97.36</v>
      </c>
      <c r="Q333" s="11" t="s">
        <v>8310</v>
      </c>
      <c r="R333" s="11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x14ac:dyDescent="0.2">
      <c r="A334" s="11">
        <v>332</v>
      </c>
      <c r="B334" s="11" t="s">
        <v>333</v>
      </c>
      <c r="C334" s="11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2">
        <f t="shared" si="20"/>
        <v>114</v>
      </c>
      <c r="P334" s="13">
        <f t="shared" si="21"/>
        <v>203.63</v>
      </c>
      <c r="Q334" s="11" t="s">
        <v>8310</v>
      </c>
      <c r="R334" s="11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x14ac:dyDescent="0.2">
      <c r="A335" s="11">
        <v>333</v>
      </c>
      <c r="B335" s="11" t="s">
        <v>334</v>
      </c>
      <c r="C335" s="11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2">
        <f t="shared" si="20"/>
        <v>126</v>
      </c>
      <c r="P335" s="13">
        <f t="shared" si="21"/>
        <v>188.31</v>
      </c>
      <c r="Q335" s="11" t="s">
        <v>8310</v>
      </c>
      <c r="R335" s="11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x14ac:dyDescent="0.2">
      <c r="A336" s="11">
        <v>334</v>
      </c>
      <c r="B336" s="11" t="s">
        <v>335</v>
      </c>
      <c r="C336" s="11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2">
        <f t="shared" si="20"/>
        <v>102</v>
      </c>
      <c r="P336" s="13">
        <f t="shared" si="21"/>
        <v>146.65</v>
      </c>
      <c r="Q336" s="11" t="s">
        <v>8310</v>
      </c>
      <c r="R336" s="11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x14ac:dyDescent="0.2">
      <c r="A337" s="11">
        <v>335</v>
      </c>
      <c r="B337" s="11" t="s">
        <v>336</v>
      </c>
      <c r="C337" s="11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2">
        <f t="shared" si="20"/>
        <v>103</v>
      </c>
      <c r="P337" s="13">
        <f t="shared" si="21"/>
        <v>109.19</v>
      </c>
      <c r="Q337" s="11" t="s">
        <v>8310</v>
      </c>
      <c r="R337" s="11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x14ac:dyDescent="0.2">
      <c r="A338" s="11">
        <v>336</v>
      </c>
      <c r="B338" s="11" t="s">
        <v>337</v>
      </c>
      <c r="C338" s="11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2">
        <f t="shared" si="20"/>
        <v>117</v>
      </c>
      <c r="P338" s="13">
        <f t="shared" si="21"/>
        <v>59.25</v>
      </c>
      <c r="Q338" s="11" t="s">
        <v>8310</v>
      </c>
      <c r="R338" s="11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x14ac:dyDescent="0.2">
      <c r="A339" s="11">
        <v>337</v>
      </c>
      <c r="B339" s="11" t="s">
        <v>338</v>
      </c>
      <c r="C339" s="11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2">
        <f t="shared" si="20"/>
        <v>102</v>
      </c>
      <c r="P339" s="13">
        <f t="shared" si="21"/>
        <v>97.9</v>
      </c>
      <c r="Q339" s="11" t="s">
        <v>8310</v>
      </c>
      <c r="R339" s="11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x14ac:dyDescent="0.2">
      <c r="A340" s="11">
        <v>338</v>
      </c>
      <c r="B340" s="11" t="s">
        <v>339</v>
      </c>
      <c r="C340" s="11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2">
        <f t="shared" si="20"/>
        <v>111</v>
      </c>
      <c r="P340" s="13">
        <f t="shared" si="21"/>
        <v>70</v>
      </c>
      <c r="Q340" s="11" t="s">
        <v>8310</v>
      </c>
      <c r="R340" s="11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x14ac:dyDescent="0.2">
      <c r="A341" s="11">
        <v>339</v>
      </c>
      <c r="B341" s="11" t="s">
        <v>340</v>
      </c>
      <c r="C341" s="11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2">
        <f t="shared" si="20"/>
        <v>109</v>
      </c>
      <c r="P341" s="13">
        <f t="shared" si="21"/>
        <v>72.87</v>
      </c>
      <c r="Q341" s="11" t="s">
        <v>8310</v>
      </c>
      <c r="R341" s="1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x14ac:dyDescent="0.2">
      <c r="A342" s="11">
        <v>340</v>
      </c>
      <c r="B342" s="11" t="s">
        <v>341</v>
      </c>
      <c r="C342" s="11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2">
        <f t="shared" si="20"/>
        <v>126</v>
      </c>
      <c r="P342" s="13">
        <f t="shared" si="21"/>
        <v>146.35</v>
      </c>
      <c r="Q342" s="11" t="s">
        <v>8310</v>
      </c>
      <c r="R342" s="11" t="s">
        <v>8315</v>
      </c>
      <c r="S342" s="14">
        <f t="shared" si="22"/>
        <v>42772.669062500005</v>
      </c>
      <c r="T342" s="14">
        <f t="shared" si="23"/>
        <v>42802.875</v>
      </c>
    </row>
    <row r="343" spans="1:20" x14ac:dyDescent="0.2">
      <c r="A343" s="11">
        <v>341</v>
      </c>
      <c r="B343" s="11" t="s">
        <v>342</v>
      </c>
      <c r="C343" s="11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2">
        <f t="shared" si="20"/>
        <v>107</v>
      </c>
      <c r="P343" s="13">
        <f t="shared" si="21"/>
        <v>67.91</v>
      </c>
      <c r="Q343" s="11" t="s">
        <v>8310</v>
      </c>
      <c r="R343" s="11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x14ac:dyDescent="0.2">
      <c r="A344" s="11">
        <v>342</v>
      </c>
      <c r="B344" s="11" t="s">
        <v>343</v>
      </c>
      <c r="C344" s="11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2">
        <f t="shared" si="20"/>
        <v>101</v>
      </c>
      <c r="P344" s="13">
        <f t="shared" si="21"/>
        <v>169.85</v>
      </c>
      <c r="Q344" s="11" t="s">
        <v>8310</v>
      </c>
      <c r="R344" s="11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x14ac:dyDescent="0.2">
      <c r="A345" s="11">
        <v>343</v>
      </c>
      <c r="B345" s="11" t="s">
        <v>344</v>
      </c>
      <c r="C345" s="11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2">
        <f t="shared" si="20"/>
        <v>103</v>
      </c>
      <c r="P345" s="13">
        <f t="shared" si="21"/>
        <v>58.41</v>
      </c>
      <c r="Q345" s="11" t="s">
        <v>8310</v>
      </c>
      <c r="R345" s="11" t="s">
        <v>8315</v>
      </c>
      <c r="S345" s="14">
        <f t="shared" si="22"/>
        <v>41926.73778935185</v>
      </c>
      <c r="T345" s="14">
        <f t="shared" si="23"/>
        <v>41957.125</v>
      </c>
    </row>
    <row r="346" spans="1:20" x14ac:dyDescent="0.2">
      <c r="A346" s="11">
        <v>344</v>
      </c>
      <c r="B346" s="11" t="s">
        <v>345</v>
      </c>
      <c r="C346" s="11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2">
        <f t="shared" si="20"/>
        <v>103</v>
      </c>
      <c r="P346" s="13">
        <f t="shared" si="21"/>
        <v>119.99</v>
      </c>
      <c r="Q346" s="11" t="s">
        <v>8310</v>
      </c>
      <c r="R346" s="11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x14ac:dyDescent="0.2">
      <c r="A347" s="11">
        <v>345</v>
      </c>
      <c r="B347" s="11" t="s">
        <v>346</v>
      </c>
      <c r="C347" s="11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2">
        <f t="shared" si="20"/>
        <v>124</v>
      </c>
      <c r="P347" s="13">
        <f t="shared" si="21"/>
        <v>99.86</v>
      </c>
      <c r="Q347" s="11" t="s">
        <v>8310</v>
      </c>
      <c r="R347" s="11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x14ac:dyDescent="0.2">
      <c r="A348" s="11">
        <v>346</v>
      </c>
      <c r="B348" s="11" t="s">
        <v>347</v>
      </c>
      <c r="C348" s="11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2">
        <f t="shared" si="20"/>
        <v>171</v>
      </c>
      <c r="P348" s="13">
        <f t="shared" si="21"/>
        <v>90.58</v>
      </c>
      <c r="Q348" s="11" t="s">
        <v>8310</v>
      </c>
      <c r="R348" s="11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x14ac:dyDescent="0.2">
      <c r="A349" s="11">
        <v>347</v>
      </c>
      <c r="B349" s="11" t="s">
        <v>348</v>
      </c>
      <c r="C349" s="11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2">
        <f t="shared" si="20"/>
        <v>112</v>
      </c>
      <c r="P349" s="13">
        <f t="shared" si="21"/>
        <v>117.77</v>
      </c>
      <c r="Q349" s="11" t="s">
        <v>8310</v>
      </c>
      <c r="R349" s="11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x14ac:dyDescent="0.2">
      <c r="A350" s="11">
        <v>348</v>
      </c>
      <c r="B350" s="11" t="s">
        <v>349</v>
      </c>
      <c r="C350" s="11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2">
        <f t="shared" si="20"/>
        <v>103</v>
      </c>
      <c r="P350" s="13">
        <f t="shared" si="21"/>
        <v>86.55</v>
      </c>
      <c r="Q350" s="11" t="s">
        <v>8310</v>
      </c>
      <c r="R350" s="11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x14ac:dyDescent="0.2">
      <c r="A351" s="11">
        <v>349</v>
      </c>
      <c r="B351" s="11" t="s">
        <v>350</v>
      </c>
      <c r="C351" s="11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2">
        <f t="shared" si="20"/>
        <v>107</v>
      </c>
      <c r="P351" s="13">
        <f t="shared" si="21"/>
        <v>71.900000000000006</v>
      </c>
      <c r="Q351" s="11" t="s">
        <v>8310</v>
      </c>
      <c r="R351" s="1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x14ac:dyDescent="0.2">
      <c r="A352" s="11">
        <v>350</v>
      </c>
      <c r="B352" s="11" t="s">
        <v>351</v>
      </c>
      <c r="C352" s="11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2">
        <f t="shared" si="20"/>
        <v>115</v>
      </c>
      <c r="P352" s="13">
        <f t="shared" si="21"/>
        <v>129.82</v>
      </c>
      <c r="Q352" s="11" t="s">
        <v>8310</v>
      </c>
      <c r="R352" s="11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x14ac:dyDescent="0.2">
      <c r="A353" s="11">
        <v>351</v>
      </c>
      <c r="B353" s="11" t="s">
        <v>352</v>
      </c>
      <c r="C353" s="11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2">
        <f t="shared" si="20"/>
        <v>128</v>
      </c>
      <c r="P353" s="13">
        <f t="shared" si="21"/>
        <v>44.91</v>
      </c>
      <c r="Q353" s="11" t="s">
        <v>8310</v>
      </c>
      <c r="R353" s="11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x14ac:dyDescent="0.2">
      <c r="A354" s="11">
        <v>352</v>
      </c>
      <c r="B354" s="11" t="s">
        <v>353</v>
      </c>
      <c r="C354" s="11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2">
        <f t="shared" si="20"/>
        <v>117</v>
      </c>
      <c r="P354" s="13">
        <f t="shared" si="21"/>
        <v>40.76</v>
      </c>
      <c r="Q354" s="11" t="s">
        <v>8310</v>
      </c>
      <c r="R354" s="11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x14ac:dyDescent="0.2">
      <c r="A355" s="11">
        <v>353</v>
      </c>
      <c r="B355" s="11" t="s">
        <v>354</v>
      </c>
      <c r="C355" s="11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2">
        <f t="shared" si="20"/>
        <v>109</v>
      </c>
      <c r="P355" s="13">
        <f t="shared" si="21"/>
        <v>103.52</v>
      </c>
      <c r="Q355" s="11" t="s">
        <v>8310</v>
      </c>
      <c r="R355" s="11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x14ac:dyDescent="0.2">
      <c r="A356" s="11">
        <v>354</v>
      </c>
      <c r="B356" s="11" t="s">
        <v>355</v>
      </c>
      <c r="C356" s="11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2">
        <f t="shared" si="20"/>
        <v>104</v>
      </c>
      <c r="P356" s="13">
        <f t="shared" si="21"/>
        <v>125.45</v>
      </c>
      <c r="Q356" s="11" t="s">
        <v>8310</v>
      </c>
      <c r="R356" s="11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x14ac:dyDescent="0.2">
      <c r="A357" s="11">
        <v>355</v>
      </c>
      <c r="B357" s="11" t="s">
        <v>356</v>
      </c>
      <c r="C357" s="11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2">
        <f t="shared" si="20"/>
        <v>117</v>
      </c>
      <c r="P357" s="13">
        <f t="shared" si="21"/>
        <v>246.61</v>
      </c>
      <c r="Q357" s="11" t="s">
        <v>8310</v>
      </c>
      <c r="R357" s="11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x14ac:dyDescent="0.2">
      <c r="A358" s="11">
        <v>356</v>
      </c>
      <c r="B358" s="11" t="s">
        <v>357</v>
      </c>
      <c r="C358" s="11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2">
        <f t="shared" si="20"/>
        <v>103</v>
      </c>
      <c r="P358" s="13">
        <f t="shared" si="21"/>
        <v>79.400000000000006</v>
      </c>
      <c r="Q358" s="11" t="s">
        <v>8310</v>
      </c>
      <c r="R358" s="11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x14ac:dyDescent="0.2">
      <c r="A359" s="11">
        <v>357</v>
      </c>
      <c r="B359" s="11" t="s">
        <v>358</v>
      </c>
      <c r="C359" s="11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2">
        <f t="shared" si="20"/>
        <v>174</v>
      </c>
      <c r="P359" s="13">
        <f t="shared" si="21"/>
        <v>86.14</v>
      </c>
      <c r="Q359" s="11" t="s">
        <v>8310</v>
      </c>
      <c r="R359" s="11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x14ac:dyDescent="0.2">
      <c r="A360" s="11">
        <v>358</v>
      </c>
      <c r="B360" s="11" t="s">
        <v>359</v>
      </c>
      <c r="C360" s="11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2">
        <f t="shared" si="20"/>
        <v>104</v>
      </c>
      <c r="P360" s="13">
        <f t="shared" si="21"/>
        <v>193.05</v>
      </c>
      <c r="Q360" s="11" t="s">
        <v>8310</v>
      </c>
      <c r="R360" s="11" t="s">
        <v>8315</v>
      </c>
      <c r="S360" s="14">
        <f t="shared" si="22"/>
        <v>42507.860196759255</v>
      </c>
      <c r="T360" s="14">
        <f t="shared" si="23"/>
        <v>42536.625</v>
      </c>
    </row>
    <row r="361" spans="1:20" x14ac:dyDescent="0.2">
      <c r="A361" s="11">
        <v>359</v>
      </c>
      <c r="B361" s="11" t="s">
        <v>360</v>
      </c>
      <c r="C361" s="11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2">
        <f t="shared" si="20"/>
        <v>105</v>
      </c>
      <c r="P361" s="13">
        <f t="shared" si="21"/>
        <v>84.02</v>
      </c>
      <c r="Q361" s="11" t="s">
        <v>8310</v>
      </c>
      <c r="R361" s="1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x14ac:dyDescent="0.2">
      <c r="A362" s="11">
        <v>360</v>
      </c>
      <c r="B362" s="11" t="s">
        <v>361</v>
      </c>
      <c r="C362" s="11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2">
        <f t="shared" si="20"/>
        <v>102</v>
      </c>
      <c r="P362" s="13">
        <f t="shared" si="21"/>
        <v>139.83000000000001</v>
      </c>
      <c r="Q362" s="11" t="s">
        <v>8310</v>
      </c>
      <c r="R362" s="11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x14ac:dyDescent="0.2">
      <c r="A363" s="11">
        <v>361</v>
      </c>
      <c r="B363" s="11" t="s">
        <v>362</v>
      </c>
      <c r="C363" s="11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2">
        <f t="shared" si="20"/>
        <v>112</v>
      </c>
      <c r="P363" s="13">
        <f t="shared" si="21"/>
        <v>109.82</v>
      </c>
      <c r="Q363" s="11" t="s">
        <v>8310</v>
      </c>
      <c r="R363" s="11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x14ac:dyDescent="0.2">
      <c r="A364" s="11">
        <v>362</v>
      </c>
      <c r="B364" s="11" t="s">
        <v>363</v>
      </c>
      <c r="C364" s="11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2">
        <f t="shared" si="20"/>
        <v>125</v>
      </c>
      <c r="P364" s="13">
        <f t="shared" si="21"/>
        <v>139.53</v>
      </c>
      <c r="Q364" s="11" t="s">
        <v>8310</v>
      </c>
      <c r="R364" s="11" t="s">
        <v>8315</v>
      </c>
      <c r="S364" s="14">
        <f t="shared" si="22"/>
        <v>41837.210543981484</v>
      </c>
      <c r="T364" s="14">
        <f t="shared" si="23"/>
        <v>41859</v>
      </c>
    </row>
    <row r="365" spans="1:20" x14ac:dyDescent="0.2">
      <c r="A365" s="11">
        <v>363</v>
      </c>
      <c r="B365" s="11" t="s">
        <v>364</v>
      </c>
      <c r="C365" s="11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2">
        <f t="shared" si="20"/>
        <v>102</v>
      </c>
      <c r="P365" s="13">
        <f t="shared" si="21"/>
        <v>347.85</v>
      </c>
      <c r="Q365" s="11" t="s">
        <v>8310</v>
      </c>
      <c r="R365" s="11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x14ac:dyDescent="0.2">
      <c r="A366" s="11">
        <v>364</v>
      </c>
      <c r="B366" s="11" t="s">
        <v>365</v>
      </c>
      <c r="C366" s="11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2">
        <f t="shared" si="20"/>
        <v>111</v>
      </c>
      <c r="P366" s="13">
        <f t="shared" si="21"/>
        <v>68.239999999999995</v>
      </c>
      <c r="Q366" s="11" t="s">
        <v>8310</v>
      </c>
      <c r="R366" s="11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x14ac:dyDescent="0.2">
      <c r="A367" s="11">
        <v>365</v>
      </c>
      <c r="B367" s="11" t="s">
        <v>366</v>
      </c>
      <c r="C367" s="11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2">
        <f t="shared" si="20"/>
        <v>104</v>
      </c>
      <c r="P367" s="13">
        <f t="shared" si="21"/>
        <v>239.94</v>
      </c>
      <c r="Q367" s="11" t="s">
        <v>8310</v>
      </c>
      <c r="R367" s="11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x14ac:dyDescent="0.2">
      <c r="A368" s="11">
        <v>366</v>
      </c>
      <c r="B368" s="11" t="s">
        <v>367</v>
      </c>
      <c r="C368" s="11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2">
        <f t="shared" si="20"/>
        <v>102</v>
      </c>
      <c r="P368" s="13">
        <f t="shared" si="21"/>
        <v>287.31</v>
      </c>
      <c r="Q368" s="11" t="s">
        <v>8310</v>
      </c>
      <c r="R368" s="11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x14ac:dyDescent="0.2">
      <c r="A369" s="11">
        <v>367</v>
      </c>
      <c r="B369" s="11" t="s">
        <v>368</v>
      </c>
      <c r="C369" s="11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2">
        <f t="shared" si="20"/>
        <v>104</v>
      </c>
      <c r="P369" s="13">
        <f t="shared" si="21"/>
        <v>86.85</v>
      </c>
      <c r="Q369" s="11" t="s">
        <v>8310</v>
      </c>
      <c r="R369" s="11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x14ac:dyDescent="0.2">
      <c r="A370" s="11">
        <v>368</v>
      </c>
      <c r="B370" s="11" t="s">
        <v>369</v>
      </c>
      <c r="C370" s="11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2">
        <f t="shared" si="20"/>
        <v>105</v>
      </c>
      <c r="P370" s="13">
        <f t="shared" si="21"/>
        <v>81.849999999999994</v>
      </c>
      <c r="Q370" s="11" t="s">
        <v>8310</v>
      </c>
      <c r="R370" s="11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x14ac:dyDescent="0.2">
      <c r="A371" s="11">
        <v>369</v>
      </c>
      <c r="B371" s="11" t="s">
        <v>370</v>
      </c>
      <c r="C371" s="11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2">
        <f t="shared" si="20"/>
        <v>111</v>
      </c>
      <c r="P371" s="13">
        <f t="shared" si="21"/>
        <v>42.87</v>
      </c>
      <c r="Q371" s="11" t="s">
        <v>8310</v>
      </c>
      <c r="R371" s="1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x14ac:dyDescent="0.2">
      <c r="A372" s="11">
        <v>370</v>
      </c>
      <c r="B372" s="11" t="s">
        <v>371</v>
      </c>
      <c r="C372" s="11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2">
        <f t="shared" si="20"/>
        <v>123</v>
      </c>
      <c r="P372" s="13">
        <f t="shared" si="21"/>
        <v>709.42</v>
      </c>
      <c r="Q372" s="11" t="s">
        <v>8310</v>
      </c>
      <c r="R372" s="11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x14ac:dyDescent="0.2">
      <c r="A373" s="11">
        <v>371</v>
      </c>
      <c r="B373" s="11" t="s">
        <v>372</v>
      </c>
      <c r="C373" s="11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2">
        <f t="shared" si="20"/>
        <v>115</v>
      </c>
      <c r="P373" s="13">
        <f t="shared" si="21"/>
        <v>161.26</v>
      </c>
      <c r="Q373" s="11" t="s">
        <v>8310</v>
      </c>
      <c r="R373" s="11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x14ac:dyDescent="0.2">
      <c r="A374" s="11">
        <v>372</v>
      </c>
      <c r="B374" s="11" t="s">
        <v>373</v>
      </c>
      <c r="C374" s="11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2">
        <f t="shared" si="20"/>
        <v>126</v>
      </c>
      <c r="P374" s="13">
        <f t="shared" si="21"/>
        <v>41.78</v>
      </c>
      <c r="Q374" s="11" t="s">
        <v>8310</v>
      </c>
      <c r="R374" s="11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x14ac:dyDescent="0.2">
      <c r="A375" s="11">
        <v>373</v>
      </c>
      <c r="B375" s="11" t="s">
        <v>374</v>
      </c>
      <c r="C375" s="11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2">
        <f t="shared" si="20"/>
        <v>107</v>
      </c>
      <c r="P375" s="13">
        <f t="shared" si="21"/>
        <v>89.89</v>
      </c>
      <c r="Q375" s="11" t="s">
        <v>8310</v>
      </c>
      <c r="R375" s="11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x14ac:dyDescent="0.2">
      <c r="A376" s="11">
        <v>374</v>
      </c>
      <c r="B376" s="11" t="s">
        <v>375</v>
      </c>
      <c r="C376" s="11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2">
        <f t="shared" si="20"/>
        <v>131</v>
      </c>
      <c r="P376" s="13">
        <f t="shared" si="21"/>
        <v>45.05</v>
      </c>
      <c r="Q376" s="11" t="s">
        <v>8310</v>
      </c>
      <c r="R376" s="11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x14ac:dyDescent="0.2">
      <c r="A377" s="11">
        <v>375</v>
      </c>
      <c r="B377" s="11" t="s">
        <v>376</v>
      </c>
      <c r="C377" s="11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2">
        <f t="shared" si="20"/>
        <v>120</v>
      </c>
      <c r="P377" s="13">
        <f t="shared" si="21"/>
        <v>42.86</v>
      </c>
      <c r="Q377" s="11" t="s">
        <v>8310</v>
      </c>
      <c r="R377" s="11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x14ac:dyDescent="0.2">
      <c r="A378" s="11">
        <v>376</v>
      </c>
      <c r="B378" s="11" t="s">
        <v>377</v>
      </c>
      <c r="C378" s="11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2">
        <f t="shared" si="20"/>
        <v>106</v>
      </c>
      <c r="P378" s="13">
        <f t="shared" si="21"/>
        <v>54.08</v>
      </c>
      <c r="Q378" s="11" t="s">
        <v>8310</v>
      </c>
      <c r="R378" s="11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x14ac:dyDescent="0.2">
      <c r="A379" s="11">
        <v>377</v>
      </c>
      <c r="B379" s="11" t="s">
        <v>378</v>
      </c>
      <c r="C379" s="11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2">
        <f t="shared" si="20"/>
        <v>115</v>
      </c>
      <c r="P379" s="13">
        <f t="shared" si="21"/>
        <v>103.22</v>
      </c>
      <c r="Q379" s="11" t="s">
        <v>8310</v>
      </c>
      <c r="R379" s="11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x14ac:dyDescent="0.2">
      <c r="A380" s="11">
        <v>378</v>
      </c>
      <c r="B380" s="11" t="s">
        <v>379</v>
      </c>
      <c r="C380" s="11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2">
        <f t="shared" si="20"/>
        <v>112</v>
      </c>
      <c r="P380" s="13">
        <f t="shared" si="21"/>
        <v>40.4</v>
      </c>
      <c r="Q380" s="11" t="s">
        <v>8310</v>
      </c>
      <c r="R380" s="11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x14ac:dyDescent="0.2">
      <c r="A381" s="11">
        <v>379</v>
      </c>
      <c r="B381" s="11" t="s">
        <v>380</v>
      </c>
      <c r="C381" s="11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2">
        <f t="shared" si="20"/>
        <v>117</v>
      </c>
      <c r="P381" s="13">
        <f t="shared" si="21"/>
        <v>116.86</v>
      </c>
      <c r="Q381" s="11" t="s">
        <v>8310</v>
      </c>
      <c r="R381" s="1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x14ac:dyDescent="0.2">
      <c r="A382" s="11">
        <v>380</v>
      </c>
      <c r="B382" s="11" t="s">
        <v>381</v>
      </c>
      <c r="C382" s="11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2">
        <f t="shared" si="20"/>
        <v>142</v>
      </c>
      <c r="P382" s="13">
        <f t="shared" si="21"/>
        <v>115.51</v>
      </c>
      <c r="Q382" s="11" t="s">
        <v>8310</v>
      </c>
      <c r="R382" s="11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x14ac:dyDescent="0.2">
      <c r="A383" s="11">
        <v>381</v>
      </c>
      <c r="B383" s="11" t="s">
        <v>382</v>
      </c>
      <c r="C383" s="11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2">
        <f t="shared" si="20"/>
        <v>105</v>
      </c>
      <c r="P383" s="13">
        <f t="shared" si="21"/>
        <v>104.31</v>
      </c>
      <c r="Q383" s="11" t="s">
        <v>8310</v>
      </c>
      <c r="R383" s="11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x14ac:dyDescent="0.2">
      <c r="A384" s="11">
        <v>382</v>
      </c>
      <c r="B384" s="11" t="s">
        <v>383</v>
      </c>
      <c r="C384" s="11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2">
        <f t="shared" si="20"/>
        <v>256</v>
      </c>
      <c r="P384" s="13">
        <f t="shared" si="21"/>
        <v>69.77</v>
      </c>
      <c r="Q384" s="11" t="s">
        <v>8310</v>
      </c>
      <c r="R384" s="11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x14ac:dyDescent="0.2">
      <c r="A385" s="11">
        <v>383</v>
      </c>
      <c r="B385" s="11" t="s">
        <v>384</v>
      </c>
      <c r="C385" s="11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2">
        <f t="shared" si="20"/>
        <v>207</v>
      </c>
      <c r="P385" s="13">
        <f t="shared" si="21"/>
        <v>43.02</v>
      </c>
      <c r="Q385" s="11" t="s">
        <v>8310</v>
      </c>
      <c r="R385" s="11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x14ac:dyDescent="0.2">
      <c r="A386" s="11">
        <v>384</v>
      </c>
      <c r="B386" s="11" t="s">
        <v>385</v>
      </c>
      <c r="C386" s="11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2">
        <f t="shared" ref="O386:O449" si="24">ROUNDUP(SUM(E386/D386*100),0)</f>
        <v>113</v>
      </c>
      <c r="P386" s="13">
        <f t="shared" ref="P386:P449" si="25">ROUND(SUM(E386/L386),2)</f>
        <v>58.54</v>
      </c>
      <c r="Q386" s="11" t="s">
        <v>8310</v>
      </c>
      <c r="R386" s="11" t="s">
        <v>8315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</row>
    <row r="387" spans="1:20" x14ac:dyDescent="0.2">
      <c r="A387" s="11">
        <v>385</v>
      </c>
      <c r="B387" s="11" t="s">
        <v>386</v>
      </c>
      <c r="C387" s="11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2">
        <f t="shared" si="24"/>
        <v>106</v>
      </c>
      <c r="P387" s="13">
        <f t="shared" si="25"/>
        <v>111.8</v>
      </c>
      <c r="Q387" s="11" t="s">
        <v>8310</v>
      </c>
      <c r="R387" s="11" t="s">
        <v>8315</v>
      </c>
      <c r="S387" s="14">
        <f t="shared" si="26"/>
        <v>41934.584502314814</v>
      </c>
      <c r="T387" s="14">
        <f t="shared" si="27"/>
        <v>41964.626168981486</v>
      </c>
    </row>
    <row r="388" spans="1:20" x14ac:dyDescent="0.2">
      <c r="A388" s="11">
        <v>386</v>
      </c>
      <c r="B388" s="11" t="s">
        <v>387</v>
      </c>
      <c r="C388" s="11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2">
        <f t="shared" si="24"/>
        <v>101</v>
      </c>
      <c r="P388" s="13">
        <f t="shared" si="25"/>
        <v>46.23</v>
      </c>
      <c r="Q388" s="11" t="s">
        <v>8310</v>
      </c>
      <c r="R388" s="11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x14ac:dyDescent="0.2">
      <c r="A389" s="11">
        <v>387</v>
      </c>
      <c r="B389" s="11" t="s">
        <v>388</v>
      </c>
      <c r="C389" s="11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2">
        <f t="shared" si="24"/>
        <v>214</v>
      </c>
      <c r="P389" s="13">
        <f t="shared" si="25"/>
        <v>144.69</v>
      </c>
      <c r="Q389" s="11" t="s">
        <v>8310</v>
      </c>
      <c r="R389" s="11" t="s">
        <v>8315</v>
      </c>
      <c r="S389" s="14">
        <f t="shared" si="26"/>
        <v>42200.67659722222</v>
      </c>
      <c r="T389" s="14">
        <f t="shared" si="27"/>
        <v>42231.25</v>
      </c>
    </row>
    <row r="390" spans="1:20" x14ac:dyDescent="0.2">
      <c r="A390" s="11">
        <v>388</v>
      </c>
      <c r="B390" s="11" t="s">
        <v>389</v>
      </c>
      <c r="C390" s="11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2">
        <f t="shared" si="24"/>
        <v>127</v>
      </c>
      <c r="P390" s="13">
        <f t="shared" si="25"/>
        <v>88.85</v>
      </c>
      <c r="Q390" s="11" t="s">
        <v>8310</v>
      </c>
      <c r="R390" s="11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x14ac:dyDescent="0.2">
      <c r="A391" s="11">
        <v>389</v>
      </c>
      <c r="B391" s="11" t="s">
        <v>390</v>
      </c>
      <c r="C391" s="11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2">
        <f t="shared" si="24"/>
        <v>182</v>
      </c>
      <c r="P391" s="13">
        <f t="shared" si="25"/>
        <v>81.75</v>
      </c>
      <c r="Q391" s="11" t="s">
        <v>8310</v>
      </c>
      <c r="R391" s="1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x14ac:dyDescent="0.2">
      <c r="A392" s="11">
        <v>390</v>
      </c>
      <c r="B392" s="11" t="s">
        <v>391</v>
      </c>
      <c r="C392" s="11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2">
        <f t="shared" si="24"/>
        <v>100</v>
      </c>
      <c r="P392" s="13">
        <f t="shared" si="25"/>
        <v>71.430000000000007</v>
      </c>
      <c r="Q392" s="11" t="s">
        <v>8310</v>
      </c>
      <c r="R392" s="11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x14ac:dyDescent="0.2">
      <c r="A393" s="11">
        <v>391</v>
      </c>
      <c r="B393" s="11" t="s">
        <v>392</v>
      </c>
      <c r="C393" s="11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2">
        <f t="shared" si="24"/>
        <v>101</v>
      </c>
      <c r="P393" s="13">
        <f t="shared" si="25"/>
        <v>104.26</v>
      </c>
      <c r="Q393" s="11" t="s">
        <v>8310</v>
      </c>
      <c r="R393" s="11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x14ac:dyDescent="0.2">
      <c r="A394" s="11">
        <v>392</v>
      </c>
      <c r="B394" s="11" t="s">
        <v>393</v>
      </c>
      <c r="C394" s="11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2">
        <f t="shared" si="24"/>
        <v>101</v>
      </c>
      <c r="P394" s="13">
        <f t="shared" si="25"/>
        <v>90.62</v>
      </c>
      <c r="Q394" s="11" t="s">
        <v>8310</v>
      </c>
      <c r="R394" s="11" t="s">
        <v>8315</v>
      </c>
      <c r="S394" s="14">
        <f t="shared" si="26"/>
        <v>40763.717256944445</v>
      </c>
      <c r="T394" s="14">
        <f t="shared" si="27"/>
        <v>40794.125</v>
      </c>
    </row>
    <row r="395" spans="1:20" x14ac:dyDescent="0.2">
      <c r="A395" s="11">
        <v>393</v>
      </c>
      <c r="B395" s="11" t="s">
        <v>394</v>
      </c>
      <c r="C395" s="11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2">
        <f t="shared" si="24"/>
        <v>111</v>
      </c>
      <c r="P395" s="13">
        <f t="shared" si="25"/>
        <v>157.33000000000001</v>
      </c>
      <c r="Q395" s="11" t="s">
        <v>8310</v>
      </c>
      <c r="R395" s="11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x14ac:dyDescent="0.2">
      <c r="A396" s="11">
        <v>394</v>
      </c>
      <c r="B396" s="11" t="s">
        <v>395</v>
      </c>
      <c r="C396" s="11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2">
        <f t="shared" si="24"/>
        <v>112</v>
      </c>
      <c r="P396" s="13">
        <f t="shared" si="25"/>
        <v>105.18</v>
      </c>
      <c r="Q396" s="11" t="s">
        <v>8310</v>
      </c>
      <c r="R396" s="11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x14ac:dyDescent="0.2">
      <c r="A397" s="11">
        <v>395</v>
      </c>
      <c r="B397" s="11" t="s">
        <v>396</v>
      </c>
      <c r="C397" s="11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2">
        <f t="shared" si="24"/>
        <v>109</v>
      </c>
      <c r="P397" s="13">
        <f t="shared" si="25"/>
        <v>58.72</v>
      </c>
      <c r="Q397" s="11" t="s">
        <v>8310</v>
      </c>
      <c r="R397" s="11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x14ac:dyDescent="0.2">
      <c r="A398" s="11">
        <v>396</v>
      </c>
      <c r="B398" s="11" t="s">
        <v>397</v>
      </c>
      <c r="C398" s="11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2">
        <f t="shared" si="24"/>
        <v>107</v>
      </c>
      <c r="P398" s="13">
        <f t="shared" si="25"/>
        <v>81.63</v>
      </c>
      <c r="Q398" s="11" t="s">
        <v>8310</v>
      </c>
      <c r="R398" s="11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x14ac:dyDescent="0.2">
      <c r="A399" s="11">
        <v>397</v>
      </c>
      <c r="B399" s="11" t="s">
        <v>398</v>
      </c>
      <c r="C399" s="11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2">
        <f t="shared" si="24"/>
        <v>104</v>
      </c>
      <c r="P399" s="13">
        <f t="shared" si="25"/>
        <v>56.46</v>
      </c>
      <c r="Q399" s="11" t="s">
        <v>8310</v>
      </c>
      <c r="R399" s="11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x14ac:dyDescent="0.2">
      <c r="A400" s="11">
        <v>398</v>
      </c>
      <c r="B400" s="11" t="s">
        <v>399</v>
      </c>
      <c r="C400" s="11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2">
        <f t="shared" si="24"/>
        <v>126</v>
      </c>
      <c r="P400" s="13">
        <f t="shared" si="25"/>
        <v>140.1</v>
      </c>
      <c r="Q400" s="11" t="s">
        <v>8310</v>
      </c>
      <c r="R400" s="11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x14ac:dyDescent="0.2">
      <c r="A401" s="11">
        <v>399</v>
      </c>
      <c r="B401" s="11" t="s">
        <v>400</v>
      </c>
      <c r="C401" s="11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2">
        <f t="shared" si="24"/>
        <v>107</v>
      </c>
      <c r="P401" s="13">
        <f t="shared" si="25"/>
        <v>224.85</v>
      </c>
      <c r="Q401" s="11" t="s">
        <v>8310</v>
      </c>
      <c r="R401" s="11" t="s">
        <v>8315</v>
      </c>
      <c r="S401" s="14">
        <f t="shared" si="26"/>
        <v>42687.875775462962</v>
      </c>
      <c r="T401" s="14">
        <f t="shared" si="27"/>
        <v>42718.5</v>
      </c>
    </row>
    <row r="402" spans="1:20" x14ac:dyDescent="0.2">
      <c r="A402" s="11">
        <v>400</v>
      </c>
      <c r="B402" s="11" t="s">
        <v>401</v>
      </c>
      <c r="C402" s="11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2">
        <f t="shared" si="24"/>
        <v>113</v>
      </c>
      <c r="P402" s="13">
        <f t="shared" si="25"/>
        <v>181.13</v>
      </c>
      <c r="Q402" s="11" t="s">
        <v>8310</v>
      </c>
      <c r="R402" s="11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x14ac:dyDescent="0.2">
      <c r="A403" s="11">
        <v>401</v>
      </c>
      <c r="B403" s="11" t="s">
        <v>402</v>
      </c>
      <c r="C403" s="11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2">
        <f t="shared" si="24"/>
        <v>104</v>
      </c>
      <c r="P403" s="13">
        <f t="shared" si="25"/>
        <v>711.04</v>
      </c>
      <c r="Q403" s="11" t="s">
        <v>8310</v>
      </c>
      <c r="R403" s="11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x14ac:dyDescent="0.2">
      <c r="A404" s="11">
        <v>402</v>
      </c>
      <c r="B404" s="11" t="s">
        <v>403</v>
      </c>
      <c r="C404" s="11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2">
        <f t="shared" si="24"/>
        <v>142</v>
      </c>
      <c r="P404" s="13">
        <f t="shared" si="25"/>
        <v>65.88</v>
      </c>
      <c r="Q404" s="11" t="s">
        <v>8310</v>
      </c>
      <c r="R404" s="11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x14ac:dyDescent="0.2">
      <c r="A405" s="11">
        <v>403</v>
      </c>
      <c r="B405" s="11" t="s">
        <v>404</v>
      </c>
      <c r="C405" s="11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2">
        <f t="shared" si="24"/>
        <v>106</v>
      </c>
      <c r="P405" s="13">
        <f t="shared" si="25"/>
        <v>75.19</v>
      </c>
      <c r="Q405" s="11" t="s">
        <v>8310</v>
      </c>
      <c r="R405" s="11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x14ac:dyDescent="0.2">
      <c r="A406" s="11">
        <v>404</v>
      </c>
      <c r="B406" s="11" t="s">
        <v>405</v>
      </c>
      <c r="C406" s="11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2">
        <f t="shared" si="24"/>
        <v>104</v>
      </c>
      <c r="P406" s="13">
        <f t="shared" si="25"/>
        <v>133.13999999999999</v>
      </c>
      <c r="Q406" s="11" t="s">
        <v>8310</v>
      </c>
      <c r="R406" s="11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x14ac:dyDescent="0.2">
      <c r="A407" s="11">
        <v>405</v>
      </c>
      <c r="B407" s="11" t="s">
        <v>406</v>
      </c>
      <c r="C407" s="11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2">
        <f t="shared" si="24"/>
        <v>108</v>
      </c>
      <c r="P407" s="13">
        <f t="shared" si="25"/>
        <v>55.2</v>
      </c>
      <c r="Q407" s="11" t="s">
        <v>8310</v>
      </c>
      <c r="R407" s="11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x14ac:dyDescent="0.2">
      <c r="A408" s="11">
        <v>406</v>
      </c>
      <c r="B408" s="11" t="s">
        <v>407</v>
      </c>
      <c r="C408" s="11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2">
        <f t="shared" si="24"/>
        <v>108</v>
      </c>
      <c r="P408" s="13">
        <f t="shared" si="25"/>
        <v>86.16</v>
      </c>
      <c r="Q408" s="11" t="s">
        <v>8310</v>
      </c>
      <c r="R408" s="11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x14ac:dyDescent="0.2">
      <c r="A409" s="11">
        <v>407</v>
      </c>
      <c r="B409" s="11" t="s">
        <v>408</v>
      </c>
      <c r="C409" s="11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2">
        <f t="shared" si="24"/>
        <v>102</v>
      </c>
      <c r="P409" s="13">
        <f t="shared" si="25"/>
        <v>92.32</v>
      </c>
      <c r="Q409" s="11" t="s">
        <v>8310</v>
      </c>
      <c r="R409" s="11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x14ac:dyDescent="0.2">
      <c r="A410" s="11">
        <v>408</v>
      </c>
      <c r="B410" s="11" t="s">
        <v>409</v>
      </c>
      <c r="C410" s="11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2">
        <f t="shared" si="24"/>
        <v>102</v>
      </c>
      <c r="P410" s="13">
        <f t="shared" si="25"/>
        <v>160.16</v>
      </c>
      <c r="Q410" s="11" t="s">
        <v>8310</v>
      </c>
      <c r="R410" s="11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x14ac:dyDescent="0.2">
      <c r="A411" s="11">
        <v>409</v>
      </c>
      <c r="B411" s="11" t="s">
        <v>410</v>
      </c>
      <c r="C411" s="11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2">
        <f t="shared" si="24"/>
        <v>137</v>
      </c>
      <c r="P411" s="13">
        <f t="shared" si="25"/>
        <v>45.6</v>
      </c>
      <c r="Q411" s="11" t="s">
        <v>8310</v>
      </c>
      <c r="R411" s="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x14ac:dyDescent="0.2">
      <c r="A412" s="11">
        <v>410</v>
      </c>
      <c r="B412" s="11" t="s">
        <v>411</v>
      </c>
      <c r="C412" s="11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2">
        <f t="shared" si="24"/>
        <v>129</v>
      </c>
      <c r="P412" s="13">
        <f t="shared" si="25"/>
        <v>183.29</v>
      </c>
      <c r="Q412" s="11" t="s">
        <v>8310</v>
      </c>
      <c r="R412" s="11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x14ac:dyDescent="0.2">
      <c r="A413" s="11">
        <v>411</v>
      </c>
      <c r="B413" s="11" t="s">
        <v>412</v>
      </c>
      <c r="C413" s="11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2">
        <f t="shared" si="24"/>
        <v>102</v>
      </c>
      <c r="P413" s="13">
        <f t="shared" si="25"/>
        <v>125.79</v>
      </c>
      <c r="Q413" s="11" t="s">
        <v>8310</v>
      </c>
      <c r="R413" s="11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x14ac:dyDescent="0.2">
      <c r="A414" s="11">
        <v>412</v>
      </c>
      <c r="B414" s="11" t="s">
        <v>413</v>
      </c>
      <c r="C414" s="11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2">
        <f t="shared" si="24"/>
        <v>127</v>
      </c>
      <c r="P414" s="13">
        <f t="shared" si="25"/>
        <v>57.65</v>
      </c>
      <c r="Q414" s="11" t="s">
        <v>8310</v>
      </c>
      <c r="R414" s="11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x14ac:dyDescent="0.2">
      <c r="A415" s="11">
        <v>413</v>
      </c>
      <c r="B415" s="11" t="s">
        <v>414</v>
      </c>
      <c r="C415" s="11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2">
        <f t="shared" si="24"/>
        <v>106</v>
      </c>
      <c r="P415" s="13">
        <f t="shared" si="25"/>
        <v>78.66</v>
      </c>
      <c r="Q415" s="11" t="s">
        <v>8310</v>
      </c>
      <c r="R415" s="11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x14ac:dyDescent="0.2">
      <c r="A416" s="11">
        <v>414</v>
      </c>
      <c r="B416" s="11" t="s">
        <v>415</v>
      </c>
      <c r="C416" s="11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2">
        <f t="shared" si="24"/>
        <v>103</v>
      </c>
      <c r="P416" s="13">
        <f t="shared" si="25"/>
        <v>91.48</v>
      </c>
      <c r="Q416" s="11" t="s">
        <v>8310</v>
      </c>
      <c r="R416" s="11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x14ac:dyDescent="0.2">
      <c r="A417" s="11">
        <v>415</v>
      </c>
      <c r="B417" s="11" t="s">
        <v>416</v>
      </c>
      <c r="C417" s="11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2">
        <f t="shared" si="24"/>
        <v>103</v>
      </c>
      <c r="P417" s="13">
        <f t="shared" si="25"/>
        <v>68.099999999999994</v>
      </c>
      <c r="Q417" s="11" t="s">
        <v>8310</v>
      </c>
      <c r="R417" s="11" t="s">
        <v>8315</v>
      </c>
      <c r="S417" s="14">
        <f t="shared" si="26"/>
        <v>41904.851875</v>
      </c>
      <c r="T417" s="14">
        <f t="shared" si="27"/>
        <v>41929.5</v>
      </c>
    </row>
    <row r="418" spans="1:20" x14ac:dyDescent="0.2">
      <c r="A418" s="11">
        <v>416</v>
      </c>
      <c r="B418" s="11" t="s">
        <v>417</v>
      </c>
      <c r="C418" s="11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2">
        <f t="shared" si="24"/>
        <v>121</v>
      </c>
      <c r="P418" s="13">
        <f t="shared" si="25"/>
        <v>48.09</v>
      </c>
      <c r="Q418" s="11" t="s">
        <v>8310</v>
      </c>
      <c r="R418" s="11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x14ac:dyDescent="0.2">
      <c r="A419" s="11">
        <v>417</v>
      </c>
      <c r="B419" s="11" t="s">
        <v>418</v>
      </c>
      <c r="C419" s="11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2">
        <f t="shared" si="24"/>
        <v>101</v>
      </c>
      <c r="P419" s="13">
        <f t="shared" si="25"/>
        <v>202.42</v>
      </c>
      <c r="Q419" s="11" t="s">
        <v>8310</v>
      </c>
      <c r="R419" s="11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x14ac:dyDescent="0.2">
      <c r="A420" s="11">
        <v>418</v>
      </c>
      <c r="B420" s="11" t="s">
        <v>419</v>
      </c>
      <c r="C420" s="11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2">
        <f t="shared" si="24"/>
        <v>101</v>
      </c>
      <c r="P420" s="13">
        <f t="shared" si="25"/>
        <v>216.75</v>
      </c>
      <c r="Q420" s="11" t="s">
        <v>8310</v>
      </c>
      <c r="R420" s="11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x14ac:dyDescent="0.2">
      <c r="A421" s="11">
        <v>419</v>
      </c>
      <c r="B421" s="11" t="s">
        <v>420</v>
      </c>
      <c r="C421" s="11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2">
        <f t="shared" si="24"/>
        <v>101</v>
      </c>
      <c r="P421" s="13">
        <f t="shared" si="25"/>
        <v>110.07</v>
      </c>
      <c r="Q421" s="11" t="s">
        <v>8310</v>
      </c>
      <c r="R421" s="1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x14ac:dyDescent="0.2">
      <c r="A422" s="11">
        <v>420</v>
      </c>
      <c r="B422" s="11" t="s">
        <v>421</v>
      </c>
      <c r="C422" s="11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2">
        <f t="shared" si="24"/>
        <v>1</v>
      </c>
      <c r="P422" s="13">
        <f t="shared" si="25"/>
        <v>4.83</v>
      </c>
      <c r="Q422" s="11" t="s">
        <v>8310</v>
      </c>
      <c r="R422" s="11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x14ac:dyDescent="0.2">
      <c r="A423" s="11">
        <v>421</v>
      </c>
      <c r="B423" s="11" t="s">
        <v>422</v>
      </c>
      <c r="C423" s="11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2">
        <f t="shared" si="24"/>
        <v>3</v>
      </c>
      <c r="P423" s="13">
        <f t="shared" si="25"/>
        <v>50.17</v>
      </c>
      <c r="Q423" s="11" t="s">
        <v>8310</v>
      </c>
      <c r="R423" s="11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x14ac:dyDescent="0.2">
      <c r="A424" s="11">
        <v>422</v>
      </c>
      <c r="B424" s="11" t="s">
        <v>423</v>
      </c>
      <c r="C424" s="11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2">
        <f t="shared" si="24"/>
        <v>2</v>
      </c>
      <c r="P424" s="13">
        <f t="shared" si="25"/>
        <v>35.83</v>
      </c>
      <c r="Q424" s="11" t="s">
        <v>8310</v>
      </c>
      <c r="R424" s="11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x14ac:dyDescent="0.2">
      <c r="A425" s="11">
        <v>423</v>
      </c>
      <c r="B425" s="11" t="s">
        <v>424</v>
      </c>
      <c r="C425" s="11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2">
        <f t="shared" si="24"/>
        <v>1</v>
      </c>
      <c r="P425" s="13">
        <f t="shared" si="25"/>
        <v>11.77</v>
      </c>
      <c r="Q425" s="11" t="s">
        <v>8310</v>
      </c>
      <c r="R425" s="11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x14ac:dyDescent="0.2">
      <c r="A426" s="11">
        <v>424</v>
      </c>
      <c r="B426" s="11" t="s">
        <v>425</v>
      </c>
      <c r="C426" s="11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2">
        <f t="shared" si="24"/>
        <v>7</v>
      </c>
      <c r="P426" s="13">
        <f t="shared" si="25"/>
        <v>40.78</v>
      </c>
      <c r="Q426" s="11" t="s">
        <v>8310</v>
      </c>
      <c r="R426" s="11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x14ac:dyDescent="0.2">
      <c r="A427" s="11">
        <v>425</v>
      </c>
      <c r="B427" s="11" t="s">
        <v>426</v>
      </c>
      <c r="C427" s="11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2">
        <f t="shared" si="24"/>
        <v>1</v>
      </c>
      <c r="P427" s="13">
        <f t="shared" si="25"/>
        <v>3</v>
      </c>
      <c r="Q427" s="11" t="s">
        <v>8310</v>
      </c>
      <c r="R427" s="11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x14ac:dyDescent="0.2">
      <c r="A428" s="11">
        <v>426</v>
      </c>
      <c r="B428" s="11" t="s">
        <v>427</v>
      </c>
      <c r="C428" s="11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2">
        <f t="shared" si="24"/>
        <v>2</v>
      </c>
      <c r="P428" s="13">
        <f t="shared" si="25"/>
        <v>16.63</v>
      </c>
      <c r="Q428" s="11" t="s">
        <v>8310</v>
      </c>
      <c r="R428" s="11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x14ac:dyDescent="0.2">
      <c r="A429" s="11">
        <v>427</v>
      </c>
      <c r="B429" s="11" t="s">
        <v>428</v>
      </c>
      <c r="C429" s="11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2">
        <f t="shared" si="24"/>
        <v>0</v>
      </c>
      <c r="P429" s="13" t="e">
        <f t="shared" si="25"/>
        <v>#DIV/0!</v>
      </c>
      <c r="Q429" s="11" t="s">
        <v>8310</v>
      </c>
      <c r="R429" s="11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x14ac:dyDescent="0.2">
      <c r="A430" s="11">
        <v>428</v>
      </c>
      <c r="B430" s="11" t="s">
        <v>429</v>
      </c>
      <c r="C430" s="11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2">
        <f t="shared" si="24"/>
        <v>6</v>
      </c>
      <c r="P430" s="13">
        <f t="shared" si="25"/>
        <v>52</v>
      </c>
      <c r="Q430" s="11" t="s">
        <v>8310</v>
      </c>
      <c r="R430" s="11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x14ac:dyDescent="0.2">
      <c r="A431" s="11">
        <v>429</v>
      </c>
      <c r="B431" s="11" t="s">
        <v>430</v>
      </c>
      <c r="C431" s="11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2">
        <f t="shared" si="24"/>
        <v>0</v>
      </c>
      <c r="P431" s="13" t="e">
        <f t="shared" si="25"/>
        <v>#DIV/0!</v>
      </c>
      <c r="Q431" s="11" t="s">
        <v>8310</v>
      </c>
      <c r="R431" s="1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x14ac:dyDescent="0.2">
      <c r="A432" s="11">
        <v>430</v>
      </c>
      <c r="B432" s="11" t="s">
        <v>431</v>
      </c>
      <c r="C432" s="11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2">
        <f t="shared" si="24"/>
        <v>3</v>
      </c>
      <c r="P432" s="13">
        <f t="shared" si="25"/>
        <v>4.8</v>
      </c>
      <c r="Q432" s="11" t="s">
        <v>8310</v>
      </c>
      <c r="R432" s="11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x14ac:dyDescent="0.2">
      <c r="A433" s="11">
        <v>431</v>
      </c>
      <c r="B433" s="11" t="s">
        <v>432</v>
      </c>
      <c r="C433" s="11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2">
        <f t="shared" si="24"/>
        <v>14</v>
      </c>
      <c r="P433" s="13">
        <f t="shared" si="25"/>
        <v>51.88</v>
      </c>
      <c r="Q433" s="11" t="s">
        <v>8310</v>
      </c>
      <c r="R433" s="11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x14ac:dyDescent="0.2">
      <c r="A434" s="11">
        <v>432</v>
      </c>
      <c r="B434" s="11" t="s">
        <v>433</v>
      </c>
      <c r="C434" s="11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2">
        <f t="shared" si="24"/>
        <v>10</v>
      </c>
      <c r="P434" s="13">
        <f t="shared" si="25"/>
        <v>71.25</v>
      </c>
      <c r="Q434" s="11" t="s">
        <v>8310</v>
      </c>
      <c r="R434" s="11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x14ac:dyDescent="0.2">
      <c r="A435" s="11">
        <v>433</v>
      </c>
      <c r="B435" s="11" t="s">
        <v>434</v>
      </c>
      <c r="C435" s="11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2">
        <f t="shared" si="24"/>
        <v>0</v>
      </c>
      <c r="P435" s="13" t="e">
        <f t="shared" si="25"/>
        <v>#DIV/0!</v>
      </c>
      <c r="Q435" s="11" t="s">
        <v>8310</v>
      </c>
      <c r="R435" s="11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x14ac:dyDescent="0.2">
      <c r="A436" s="11">
        <v>434</v>
      </c>
      <c r="B436" s="11" t="s">
        <v>435</v>
      </c>
      <c r="C436" s="11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2">
        <f t="shared" si="24"/>
        <v>5</v>
      </c>
      <c r="P436" s="13">
        <f t="shared" si="25"/>
        <v>62.5</v>
      </c>
      <c r="Q436" s="11" t="s">
        <v>8310</v>
      </c>
      <c r="R436" s="11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x14ac:dyDescent="0.2">
      <c r="A437" s="11">
        <v>435</v>
      </c>
      <c r="B437" s="11" t="s">
        <v>436</v>
      </c>
      <c r="C437" s="11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2">
        <f t="shared" si="24"/>
        <v>1</v>
      </c>
      <c r="P437" s="13">
        <f t="shared" si="25"/>
        <v>1</v>
      </c>
      <c r="Q437" s="11" t="s">
        <v>8310</v>
      </c>
      <c r="R437" s="11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x14ac:dyDescent="0.2">
      <c r="A438" s="11">
        <v>436</v>
      </c>
      <c r="B438" s="11" t="s">
        <v>437</v>
      </c>
      <c r="C438" s="11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2">
        <f t="shared" si="24"/>
        <v>0</v>
      </c>
      <c r="P438" s="13" t="e">
        <f t="shared" si="25"/>
        <v>#DIV/0!</v>
      </c>
      <c r="Q438" s="11" t="s">
        <v>8310</v>
      </c>
      <c r="R438" s="11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x14ac:dyDescent="0.2">
      <c r="A439" s="11">
        <v>437</v>
      </c>
      <c r="B439" s="11" t="s">
        <v>438</v>
      </c>
      <c r="C439" s="11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2">
        <f t="shared" si="24"/>
        <v>0</v>
      </c>
      <c r="P439" s="13" t="e">
        <f t="shared" si="25"/>
        <v>#DIV/0!</v>
      </c>
      <c r="Q439" s="11" t="s">
        <v>8310</v>
      </c>
      <c r="R439" s="11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x14ac:dyDescent="0.2">
      <c r="A440" s="11">
        <v>438</v>
      </c>
      <c r="B440" s="11" t="s">
        <v>439</v>
      </c>
      <c r="C440" s="11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2">
        <f t="shared" si="24"/>
        <v>10</v>
      </c>
      <c r="P440" s="13">
        <f t="shared" si="25"/>
        <v>170.55</v>
      </c>
      <c r="Q440" s="11" t="s">
        <v>8310</v>
      </c>
      <c r="R440" s="11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x14ac:dyDescent="0.2">
      <c r="A441" s="11">
        <v>439</v>
      </c>
      <c r="B441" s="11" t="s">
        <v>440</v>
      </c>
      <c r="C441" s="11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2">
        <f t="shared" si="24"/>
        <v>0</v>
      </c>
      <c r="P441" s="13" t="e">
        <f t="shared" si="25"/>
        <v>#DIV/0!</v>
      </c>
      <c r="Q441" s="11" t="s">
        <v>8310</v>
      </c>
      <c r="R441" s="1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x14ac:dyDescent="0.2">
      <c r="A442" s="11">
        <v>440</v>
      </c>
      <c r="B442" s="11" t="s">
        <v>441</v>
      </c>
      <c r="C442" s="11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2">
        <f t="shared" si="24"/>
        <v>1</v>
      </c>
      <c r="P442" s="13">
        <f t="shared" si="25"/>
        <v>5</v>
      </c>
      <c r="Q442" s="11" t="s">
        <v>8310</v>
      </c>
      <c r="R442" s="11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x14ac:dyDescent="0.2">
      <c r="A443" s="11">
        <v>441</v>
      </c>
      <c r="B443" s="11" t="s">
        <v>442</v>
      </c>
      <c r="C443" s="11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2">
        <f t="shared" si="24"/>
        <v>0</v>
      </c>
      <c r="P443" s="13" t="e">
        <f t="shared" si="25"/>
        <v>#DIV/0!</v>
      </c>
      <c r="Q443" s="11" t="s">
        <v>8310</v>
      </c>
      <c r="R443" s="11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">
      <c r="A444" s="11">
        <v>442</v>
      </c>
      <c r="B444" s="11" t="s">
        <v>443</v>
      </c>
      <c r="C444" s="11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2">
        <f t="shared" si="24"/>
        <v>40</v>
      </c>
      <c r="P444" s="13">
        <f t="shared" si="25"/>
        <v>393.59</v>
      </c>
      <c r="Q444" s="11" t="s">
        <v>8310</v>
      </c>
      <c r="R444" s="11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x14ac:dyDescent="0.2">
      <c r="A445" s="11">
        <v>443</v>
      </c>
      <c r="B445" s="11" t="s">
        <v>444</v>
      </c>
      <c r="C445" s="11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2">
        <f t="shared" si="24"/>
        <v>1</v>
      </c>
      <c r="P445" s="13">
        <f t="shared" si="25"/>
        <v>5</v>
      </c>
      <c r="Q445" s="11" t="s">
        <v>8310</v>
      </c>
      <c r="R445" s="11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x14ac:dyDescent="0.2">
      <c r="A446" s="11">
        <v>444</v>
      </c>
      <c r="B446" s="11" t="s">
        <v>445</v>
      </c>
      <c r="C446" s="11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2">
        <f t="shared" si="24"/>
        <v>5</v>
      </c>
      <c r="P446" s="13">
        <f t="shared" si="25"/>
        <v>50</v>
      </c>
      <c r="Q446" s="11" t="s">
        <v>8310</v>
      </c>
      <c r="R446" s="11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x14ac:dyDescent="0.2">
      <c r="A447" s="11">
        <v>445</v>
      </c>
      <c r="B447" s="11" t="s">
        <v>446</v>
      </c>
      <c r="C447" s="11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2">
        <f t="shared" si="24"/>
        <v>1</v>
      </c>
      <c r="P447" s="13">
        <f t="shared" si="25"/>
        <v>1</v>
      </c>
      <c r="Q447" s="11" t="s">
        <v>8310</v>
      </c>
      <c r="R447" s="11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x14ac:dyDescent="0.2">
      <c r="A448" s="11">
        <v>446</v>
      </c>
      <c r="B448" s="11" t="s">
        <v>447</v>
      </c>
      <c r="C448" s="11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2">
        <f t="shared" si="24"/>
        <v>8</v>
      </c>
      <c r="P448" s="13">
        <f t="shared" si="25"/>
        <v>47.88</v>
      </c>
      <c r="Q448" s="11" t="s">
        <v>8310</v>
      </c>
      <c r="R448" s="11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x14ac:dyDescent="0.2">
      <c r="A449" s="11">
        <v>447</v>
      </c>
      <c r="B449" s="11" t="s">
        <v>448</v>
      </c>
      <c r="C449" s="11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2">
        <f t="shared" si="24"/>
        <v>1</v>
      </c>
      <c r="P449" s="13">
        <f t="shared" si="25"/>
        <v>5</v>
      </c>
      <c r="Q449" s="11" t="s">
        <v>8310</v>
      </c>
      <c r="R449" s="11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x14ac:dyDescent="0.2">
      <c r="A450" s="11">
        <v>448</v>
      </c>
      <c r="B450" s="11" t="s">
        <v>449</v>
      </c>
      <c r="C450" s="11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2">
        <f t="shared" ref="O450:O513" si="28">ROUNDUP(SUM(E450/D450*100),0)</f>
        <v>4</v>
      </c>
      <c r="P450" s="13">
        <f t="shared" ref="P450:P513" si="29">ROUND(SUM(E450/L450),2)</f>
        <v>20.5</v>
      </c>
      <c r="Q450" s="11" t="s">
        <v>8310</v>
      </c>
      <c r="R450" s="11" t="s">
        <v>8316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</row>
    <row r="451" spans="1:20" x14ac:dyDescent="0.2">
      <c r="A451" s="11">
        <v>449</v>
      </c>
      <c r="B451" s="11" t="s">
        <v>450</v>
      </c>
      <c r="C451" s="11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2">
        <f t="shared" si="28"/>
        <v>3</v>
      </c>
      <c r="P451" s="13">
        <f t="shared" si="29"/>
        <v>9</v>
      </c>
      <c r="Q451" s="11" t="s">
        <v>8310</v>
      </c>
      <c r="R451" s="11" t="s">
        <v>8316</v>
      </c>
      <c r="S451" s="14">
        <f t="shared" si="30"/>
        <v>41534.568113425928</v>
      </c>
      <c r="T451" s="14">
        <f t="shared" si="31"/>
        <v>41564.568113425928</v>
      </c>
    </row>
    <row r="452" spans="1:20" x14ac:dyDescent="0.2">
      <c r="A452" s="11">
        <v>450</v>
      </c>
      <c r="B452" s="11" t="s">
        <v>451</v>
      </c>
      <c r="C452" s="11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2">
        <f t="shared" si="28"/>
        <v>1</v>
      </c>
      <c r="P452" s="13">
        <f t="shared" si="29"/>
        <v>56.57</v>
      </c>
      <c r="Q452" s="11" t="s">
        <v>8310</v>
      </c>
      <c r="R452" s="11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x14ac:dyDescent="0.2">
      <c r="A453" s="11">
        <v>451</v>
      </c>
      <c r="B453" s="11" t="s">
        <v>452</v>
      </c>
      <c r="C453" s="11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2">
        <f t="shared" si="28"/>
        <v>0</v>
      </c>
      <c r="P453" s="13" t="e">
        <f t="shared" si="29"/>
        <v>#DIV/0!</v>
      </c>
      <c r="Q453" s="11" t="s">
        <v>8310</v>
      </c>
      <c r="R453" s="11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x14ac:dyDescent="0.2">
      <c r="A454" s="11">
        <v>452</v>
      </c>
      <c r="B454" s="11" t="s">
        <v>453</v>
      </c>
      <c r="C454" s="11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2">
        <f t="shared" si="28"/>
        <v>64</v>
      </c>
      <c r="P454" s="13">
        <f t="shared" si="29"/>
        <v>40</v>
      </c>
      <c r="Q454" s="11" t="s">
        <v>8310</v>
      </c>
      <c r="R454" s="11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x14ac:dyDescent="0.2">
      <c r="A455" s="11">
        <v>453</v>
      </c>
      <c r="B455" s="11" t="s">
        <v>454</v>
      </c>
      <c r="C455" s="11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2">
        <f t="shared" si="28"/>
        <v>1</v>
      </c>
      <c r="P455" s="13">
        <f t="shared" si="29"/>
        <v>13</v>
      </c>
      <c r="Q455" s="11" t="s">
        <v>8310</v>
      </c>
      <c r="R455" s="11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x14ac:dyDescent="0.2">
      <c r="A456" s="11">
        <v>454</v>
      </c>
      <c r="B456" s="11" t="s">
        <v>455</v>
      </c>
      <c r="C456" s="11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2">
        <f t="shared" si="28"/>
        <v>1</v>
      </c>
      <c r="P456" s="13">
        <f t="shared" si="29"/>
        <v>16.399999999999999</v>
      </c>
      <c r="Q456" s="11" t="s">
        <v>8310</v>
      </c>
      <c r="R456" s="11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x14ac:dyDescent="0.2">
      <c r="A457" s="11">
        <v>455</v>
      </c>
      <c r="B457" s="11" t="s">
        <v>456</v>
      </c>
      <c r="C457" s="11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2">
        <f t="shared" si="28"/>
        <v>1</v>
      </c>
      <c r="P457" s="13">
        <f t="shared" si="29"/>
        <v>22.5</v>
      </c>
      <c r="Q457" s="11" t="s">
        <v>8310</v>
      </c>
      <c r="R457" s="11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x14ac:dyDescent="0.2">
      <c r="A458" s="11">
        <v>456</v>
      </c>
      <c r="B458" s="11" t="s">
        <v>457</v>
      </c>
      <c r="C458" s="11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2">
        <f t="shared" si="28"/>
        <v>1</v>
      </c>
      <c r="P458" s="13">
        <f t="shared" si="29"/>
        <v>20.329999999999998</v>
      </c>
      <c r="Q458" s="11" t="s">
        <v>8310</v>
      </c>
      <c r="R458" s="11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x14ac:dyDescent="0.2">
      <c r="A459" s="11">
        <v>457</v>
      </c>
      <c r="B459" s="11" t="s">
        <v>458</v>
      </c>
      <c r="C459" s="11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2">
        <f t="shared" si="28"/>
        <v>0</v>
      </c>
      <c r="P459" s="13" t="e">
        <f t="shared" si="29"/>
        <v>#DIV/0!</v>
      </c>
      <c r="Q459" s="11" t="s">
        <v>8310</v>
      </c>
      <c r="R459" s="11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x14ac:dyDescent="0.2">
      <c r="A460" s="11">
        <v>458</v>
      </c>
      <c r="B460" s="11" t="s">
        <v>459</v>
      </c>
      <c r="C460" s="11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2">
        <f t="shared" si="28"/>
        <v>9</v>
      </c>
      <c r="P460" s="13">
        <f t="shared" si="29"/>
        <v>16.760000000000002</v>
      </c>
      <c r="Q460" s="11" t="s">
        <v>8310</v>
      </c>
      <c r="R460" s="11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x14ac:dyDescent="0.2">
      <c r="A461" s="11">
        <v>459</v>
      </c>
      <c r="B461" s="11" t="s">
        <v>460</v>
      </c>
      <c r="C461" s="11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2">
        <f t="shared" si="28"/>
        <v>1</v>
      </c>
      <c r="P461" s="13">
        <f t="shared" si="29"/>
        <v>25</v>
      </c>
      <c r="Q461" s="11" t="s">
        <v>8310</v>
      </c>
      <c r="R461" s="1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x14ac:dyDescent="0.2">
      <c r="A462" s="11">
        <v>460</v>
      </c>
      <c r="B462" s="11" t="s">
        <v>461</v>
      </c>
      <c r="C462" s="11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2">
        <f t="shared" si="28"/>
        <v>1</v>
      </c>
      <c r="P462" s="13">
        <f t="shared" si="29"/>
        <v>12.5</v>
      </c>
      <c r="Q462" s="11" t="s">
        <v>8310</v>
      </c>
      <c r="R462" s="11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x14ac:dyDescent="0.2">
      <c r="A463" s="11">
        <v>461</v>
      </c>
      <c r="B463" s="11" t="s">
        <v>462</v>
      </c>
      <c r="C463" s="11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2">
        <f t="shared" si="28"/>
        <v>0</v>
      </c>
      <c r="P463" s="13" t="e">
        <f t="shared" si="29"/>
        <v>#DIV/0!</v>
      </c>
      <c r="Q463" s="11" t="s">
        <v>8310</v>
      </c>
      <c r="R463" s="11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x14ac:dyDescent="0.2">
      <c r="A464" s="11">
        <v>462</v>
      </c>
      <c r="B464" s="11" t="s">
        <v>463</v>
      </c>
      <c r="C464" s="11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2">
        <f t="shared" si="28"/>
        <v>0</v>
      </c>
      <c r="P464" s="13" t="e">
        <f t="shared" si="29"/>
        <v>#DIV/0!</v>
      </c>
      <c r="Q464" s="11" t="s">
        <v>8310</v>
      </c>
      <c r="R464" s="11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x14ac:dyDescent="0.2">
      <c r="A465" s="11">
        <v>463</v>
      </c>
      <c r="B465" s="11" t="s">
        <v>464</v>
      </c>
      <c r="C465" s="11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2">
        <f t="shared" si="28"/>
        <v>3</v>
      </c>
      <c r="P465" s="13">
        <f t="shared" si="29"/>
        <v>113.64</v>
      </c>
      <c r="Q465" s="11" t="s">
        <v>8310</v>
      </c>
      <c r="R465" s="11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x14ac:dyDescent="0.2">
      <c r="A466" s="11">
        <v>464</v>
      </c>
      <c r="B466" s="11" t="s">
        <v>465</v>
      </c>
      <c r="C466" s="11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2">
        <f t="shared" si="28"/>
        <v>1</v>
      </c>
      <c r="P466" s="13">
        <f t="shared" si="29"/>
        <v>1</v>
      </c>
      <c r="Q466" s="11" t="s">
        <v>8310</v>
      </c>
      <c r="R466" s="11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2">
      <c r="A467" s="11">
        <v>465</v>
      </c>
      <c r="B467" s="11" t="s">
        <v>466</v>
      </c>
      <c r="C467" s="11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2">
        <f t="shared" si="28"/>
        <v>27</v>
      </c>
      <c r="P467" s="13">
        <f t="shared" si="29"/>
        <v>17.25</v>
      </c>
      <c r="Q467" s="11" t="s">
        <v>8310</v>
      </c>
      <c r="R467" s="11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x14ac:dyDescent="0.2">
      <c r="A468" s="11">
        <v>466</v>
      </c>
      <c r="B468" s="11" t="s">
        <v>467</v>
      </c>
      <c r="C468" s="11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2">
        <f t="shared" si="28"/>
        <v>1</v>
      </c>
      <c r="P468" s="13">
        <f t="shared" si="29"/>
        <v>15.2</v>
      </c>
      <c r="Q468" s="11" t="s">
        <v>8310</v>
      </c>
      <c r="R468" s="11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x14ac:dyDescent="0.2">
      <c r="A469" s="11">
        <v>467</v>
      </c>
      <c r="B469" s="11" t="s">
        <v>468</v>
      </c>
      <c r="C469" s="11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2">
        <f t="shared" si="28"/>
        <v>22</v>
      </c>
      <c r="P469" s="13">
        <f t="shared" si="29"/>
        <v>110.64</v>
      </c>
      <c r="Q469" s="11" t="s">
        <v>8310</v>
      </c>
      <c r="R469" s="11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x14ac:dyDescent="0.2">
      <c r="A470" s="11">
        <v>468</v>
      </c>
      <c r="B470" s="11" t="s">
        <v>469</v>
      </c>
      <c r="C470" s="11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2">
        <f t="shared" si="28"/>
        <v>0</v>
      </c>
      <c r="P470" s="13" t="e">
        <f t="shared" si="29"/>
        <v>#DIV/0!</v>
      </c>
      <c r="Q470" s="11" t="s">
        <v>8310</v>
      </c>
      <c r="R470" s="11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x14ac:dyDescent="0.2">
      <c r="A471" s="11">
        <v>469</v>
      </c>
      <c r="B471" s="11" t="s">
        <v>470</v>
      </c>
      <c r="C471" s="11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2">
        <f t="shared" si="28"/>
        <v>0</v>
      </c>
      <c r="P471" s="13" t="e">
        <f t="shared" si="29"/>
        <v>#DIV/0!</v>
      </c>
      <c r="Q471" s="11" t="s">
        <v>8310</v>
      </c>
      <c r="R471" s="1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x14ac:dyDescent="0.2">
      <c r="A472" s="11">
        <v>470</v>
      </c>
      <c r="B472" s="11" t="s">
        <v>471</v>
      </c>
      <c r="C472" s="11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2">
        <f t="shared" si="28"/>
        <v>2</v>
      </c>
      <c r="P472" s="13">
        <f t="shared" si="29"/>
        <v>25.5</v>
      </c>
      <c r="Q472" s="11" t="s">
        <v>8310</v>
      </c>
      <c r="R472" s="11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x14ac:dyDescent="0.2">
      <c r="A473" s="11">
        <v>471</v>
      </c>
      <c r="B473" s="11" t="s">
        <v>472</v>
      </c>
      <c r="C473" s="11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2">
        <f t="shared" si="28"/>
        <v>12</v>
      </c>
      <c r="P473" s="13">
        <f t="shared" si="29"/>
        <v>38.479999999999997</v>
      </c>
      <c r="Q473" s="11" t="s">
        <v>8310</v>
      </c>
      <c r="R473" s="11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x14ac:dyDescent="0.2">
      <c r="A474" s="11">
        <v>472</v>
      </c>
      <c r="B474" s="11" t="s">
        <v>473</v>
      </c>
      <c r="C474" s="11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2">
        <f t="shared" si="28"/>
        <v>18</v>
      </c>
      <c r="P474" s="13">
        <f t="shared" si="29"/>
        <v>28.2</v>
      </c>
      <c r="Q474" s="11" t="s">
        <v>8310</v>
      </c>
      <c r="R474" s="11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x14ac:dyDescent="0.2">
      <c r="A475" s="11">
        <v>473</v>
      </c>
      <c r="B475" s="11" t="s">
        <v>474</v>
      </c>
      <c r="C475" s="11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2">
        <f t="shared" si="28"/>
        <v>3</v>
      </c>
      <c r="P475" s="13">
        <f t="shared" si="29"/>
        <v>61.5</v>
      </c>
      <c r="Q475" s="11" t="s">
        <v>8310</v>
      </c>
      <c r="R475" s="11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x14ac:dyDescent="0.2">
      <c r="A476" s="11">
        <v>474</v>
      </c>
      <c r="B476" s="11" t="s">
        <v>475</v>
      </c>
      <c r="C476" s="11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2">
        <f t="shared" si="28"/>
        <v>1</v>
      </c>
      <c r="P476" s="13">
        <f t="shared" si="29"/>
        <v>1</v>
      </c>
      <c r="Q476" s="11" t="s">
        <v>8310</v>
      </c>
      <c r="R476" s="11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x14ac:dyDescent="0.2">
      <c r="A477" s="11">
        <v>475</v>
      </c>
      <c r="B477" s="11" t="s">
        <v>476</v>
      </c>
      <c r="C477" s="11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2">
        <f t="shared" si="28"/>
        <v>0</v>
      </c>
      <c r="P477" s="13" t="e">
        <f t="shared" si="29"/>
        <v>#DIV/0!</v>
      </c>
      <c r="Q477" s="11" t="s">
        <v>8310</v>
      </c>
      <c r="R477" s="11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x14ac:dyDescent="0.2">
      <c r="A478" s="11">
        <v>476</v>
      </c>
      <c r="B478" s="11" t="s">
        <v>477</v>
      </c>
      <c r="C478" s="11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2">
        <f t="shared" si="28"/>
        <v>3</v>
      </c>
      <c r="P478" s="13">
        <f t="shared" si="29"/>
        <v>39.57</v>
      </c>
      <c r="Q478" s="11" t="s">
        <v>8310</v>
      </c>
      <c r="R478" s="11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x14ac:dyDescent="0.2">
      <c r="A479" s="11">
        <v>477</v>
      </c>
      <c r="B479" s="11" t="s">
        <v>478</v>
      </c>
      <c r="C479" s="11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2">
        <f t="shared" si="28"/>
        <v>0</v>
      </c>
      <c r="P479" s="13" t="e">
        <f t="shared" si="29"/>
        <v>#DIV/0!</v>
      </c>
      <c r="Q479" s="11" t="s">
        <v>8310</v>
      </c>
      <c r="R479" s="11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x14ac:dyDescent="0.2">
      <c r="A480" s="11">
        <v>478</v>
      </c>
      <c r="B480" s="11" t="s">
        <v>479</v>
      </c>
      <c r="C480" s="11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2">
        <f t="shared" si="28"/>
        <v>0</v>
      </c>
      <c r="P480" s="13" t="e">
        <f t="shared" si="29"/>
        <v>#DIV/0!</v>
      </c>
      <c r="Q480" s="11" t="s">
        <v>8310</v>
      </c>
      <c r="R480" s="11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x14ac:dyDescent="0.2">
      <c r="A481" s="11">
        <v>479</v>
      </c>
      <c r="B481" s="11" t="s">
        <v>480</v>
      </c>
      <c r="C481" s="11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2">
        <f t="shared" si="28"/>
        <v>33</v>
      </c>
      <c r="P481" s="13">
        <f t="shared" si="29"/>
        <v>88.8</v>
      </c>
      <c r="Q481" s="11" t="s">
        <v>8310</v>
      </c>
      <c r="R481" s="1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x14ac:dyDescent="0.2">
      <c r="A482" s="11">
        <v>480</v>
      </c>
      <c r="B482" s="11" t="s">
        <v>481</v>
      </c>
      <c r="C482" s="11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2">
        <f t="shared" si="28"/>
        <v>20</v>
      </c>
      <c r="P482" s="13">
        <f t="shared" si="29"/>
        <v>55.46</v>
      </c>
      <c r="Q482" s="11" t="s">
        <v>8310</v>
      </c>
      <c r="R482" s="11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x14ac:dyDescent="0.2">
      <c r="A483" s="11">
        <v>481</v>
      </c>
      <c r="B483" s="11" t="s">
        <v>482</v>
      </c>
      <c r="C483" s="11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2">
        <f t="shared" si="28"/>
        <v>7</v>
      </c>
      <c r="P483" s="13">
        <f t="shared" si="29"/>
        <v>87.14</v>
      </c>
      <c r="Q483" s="11" t="s">
        <v>8310</v>
      </c>
      <c r="R483" s="11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x14ac:dyDescent="0.2">
      <c r="A484" s="11">
        <v>482</v>
      </c>
      <c r="B484" s="11" t="s">
        <v>483</v>
      </c>
      <c r="C484" s="11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2">
        <f t="shared" si="28"/>
        <v>1</v>
      </c>
      <c r="P484" s="13">
        <f t="shared" si="29"/>
        <v>10</v>
      </c>
      <c r="Q484" s="11" t="s">
        <v>8310</v>
      </c>
      <c r="R484" s="11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x14ac:dyDescent="0.2">
      <c r="A485" s="11">
        <v>483</v>
      </c>
      <c r="B485" s="11" t="s">
        <v>484</v>
      </c>
      <c r="C485" s="11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2">
        <f t="shared" si="28"/>
        <v>51</v>
      </c>
      <c r="P485" s="13">
        <f t="shared" si="29"/>
        <v>51.22</v>
      </c>
      <c r="Q485" s="11" t="s">
        <v>8310</v>
      </c>
      <c r="R485" s="11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x14ac:dyDescent="0.2">
      <c r="A486" s="11">
        <v>484</v>
      </c>
      <c r="B486" s="11" t="s">
        <v>485</v>
      </c>
      <c r="C486" s="11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2">
        <f t="shared" si="28"/>
        <v>1</v>
      </c>
      <c r="P486" s="13">
        <f t="shared" si="29"/>
        <v>13.55</v>
      </c>
      <c r="Q486" s="11" t="s">
        <v>8310</v>
      </c>
      <c r="R486" s="11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x14ac:dyDescent="0.2">
      <c r="A487" s="11">
        <v>485</v>
      </c>
      <c r="B487" s="11" t="s">
        <v>486</v>
      </c>
      <c r="C487" s="11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2">
        <f t="shared" si="28"/>
        <v>22</v>
      </c>
      <c r="P487" s="13">
        <f t="shared" si="29"/>
        <v>66.52</v>
      </c>
      <c r="Q487" s="11" t="s">
        <v>8310</v>
      </c>
      <c r="R487" s="11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x14ac:dyDescent="0.2">
      <c r="A488" s="11">
        <v>486</v>
      </c>
      <c r="B488" s="11" t="s">
        <v>487</v>
      </c>
      <c r="C488" s="11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2">
        <f t="shared" si="28"/>
        <v>1</v>
      </c>
      <c r="P488" s="13">
        <f t="shared" si="29"/>
        <v>50</v>
      </c>
      <c r="Q488" s="11" t="s">
        <v>8310</v>
      </c>
      <c r="R488" s="11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x14ac:dyDescent="0.2">
      <c r="A489" s="11">
        <v>487</v>
      </c>
      <c r="B489" s="11" t="s">
        <v>488</v>
      </c>
      <c r="C489" s="11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2">
        <f t="shared" si="28"/>
        <v>0</v>
      </c>
      <c r="P489" s="13" t="e">
        <f t="shared" si="29"/>
        <v>#DIV/0!</v>
      </c>
      <c r="Q489" s="11" t="s">
        <v>8310</v>
      </c>
      <c r="R489" s="11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x14ac:dyDescent="0.2">
      <c r="A490" s="11">
        <v>488</v>
      </c>
      <c r="B490" s="11" t="s">
        <v>489</v>
      </c>
      <c r="C490" s="11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2">
        <f t="shared" si="28"/>
        <v>0</v>
      </c>
      <c r="P490" s="13" t="e">
        <f t="shared" si="29"/>
        <v>#DIV/0!</v>
      </c>
      <c r="Q490" s="11" t="s">
        <v>8310</v>
      </c>
      <c r="R490" s="11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x14ac:dyDescent="0.2">
      <c r="A491" s="11">
        <v>489</v>
      </c>
      <c r="B491" s="11" t="s">
        <v>490</v>
      </c>
      <c r="C491" s="11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2">
        <f t="shared" si="28"/>
        <v>1</v>
      </c>
      <c r="P491" s="13">
        <f t="shared" si="29"/>
        <v>71.67</v>
      </c>
      <c r="Q491" s="11" t="s">
        <v>8310</v>
      </c>
      <c r="R491" s="1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">
      <c r="A492" s="11">
        <v>490</v>
      </c>
      <c r="B492" s="11" t="s">
        <v>491</v>
      </c>
      <c r="C492" s="11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2">
        <f t="shared" si="28"/>
        <v>0</v>
      </c>
      <c r="P492" s="13" t="e">
        <f t="shared" si="29"/>
        <v>#DIV/0!</v>
      </c>
      <c r="Q492" s="11" t="s">
        <v>8310</v>
      </c>
      <c r="R492" s="11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x14ac:dyDescent="0.2">
      <c r="A493" s="11">
        <v>491</v>
      </c>
      <c r="B493" s="11" t="s">
        <v>492</v>
      </c>
      <c r="C493" s="11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2">
        <f t="shared" si="28"/>
        <v>0</v>
      </c>
      <c r="P493" s="13" t="e">
        <f t="shared" si="29"/>
        <v>#DIV/0!</v>
      </c>
      <c r="Q493" s="11" t="s">
        <v>8310</v>
      </c>
      <c r="R493" s="11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x14ac:dyDescent="0.2">
      <c r="A494" s="11">
        <v>492</v>
      </c>
      <c r="B494" s="11" t="s">
        <v>493</v>
      </c>
      <c r="C494" s="11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2">
        <f t="shared" si="28"/>
        <v>0</v>
      </c>
      <c r="P494" s="13" t="e">
        <f t="shared" si="29"/>
        <v>#DIV/0!</v>
      </c>
      <c r="Q494" s="11" t="s">
        <v>8310</v>
      </c>
      <c r="R494" s="11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x14ac:dyDescent="0.2">
      <c r="A495" s="11">
        <v>493</v>
      </c>
      <c r="B495" s="11" t="s">
        <v>494</v>
      </c>
      <c r="C495" s="11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2">
        <f t="shared" si="28"/>
        <v>0</v>
      </c>
      <c r="P495" s="13" t="e">
        <f t="shared" si="29"/>
        <v>#DIV/0!</v>
      </c>
      <c r="Q495" s="11" t="s">
        <v>8310</v>
      </c>
      <c r="R495" s="11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x14ac:dyDescent="0.2">
      <c r="A496" s="11">
        <v>494</v>
      </c>
      <c r="B496" s="11" t="s">
        <v>495</v>
      </c>
      <c r="C496" s="11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2">
        <f t="shared" si="28"/>
        <v>1</v>
      </c>
      <c r="P496" s="13">
        <f t="shared" si="29"/>
        <v>10.33</v>
      </c>
      <c r="Q496" s="11" t="s">
        <v>8310</v>
      </c>
      <c r="R496" s="11" t="s">
        <v>8316</v>
      </c>
      <c r="S496" s="14">
        <f t="shared" si="30"/>
        <v>41799.830613425926</v>
      </c>
      <c r="T496" s="14">
        <f t="shared" si="31"/>
        <v>41823.125</v>
      </c>
    </row>
    <row r="497" spans="1:20" x14ac:dyDescent="0.2">
      <c r="A497" s="11">
        <v>495</v>
      </c>
      <c r="B497" s="11" t="s">
        <v>496</v>
      </c>
      <c r="C497" s="11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2">
        <f t="shared" si="28"/>
        <v>0</v>
      </c>
      <c r="P497" s="13" t="e">
        <f t="shared" si="29"/>
        <v>#DIV/0!</v>
      </c>
      <c r="Q497" s="11" t="s">
        <v>8310</v>
      </c>
      <c r="R497" s="11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x14ac:dyDescent="0.2">
      <c r="A498" s="11">
        <v>496</v>
      </c>
      <c r="B498" s="11" t="s">
        <v>497</v>
      </c>
      <c r="C498" s="11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2">
        <f t="shared" si="28"/>
        <v>1</v>
      </c>
      <c r="P498" s="13">
        <f t="shared" si="29"/>
        <v>1</v>
      </c>
      <c r="Q498" s="11" t="s">
        <v>8310</v>
      </c>
      <c r="R498" s="11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">
      <c r="A499" s="11">
        <v>497</v>
      </c>
      <c r="B499" s="11" t="s">
        <v>498</v>
      </c>
      <c r="C499" s="11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2">
        <f t="shared" si="28"/>
        <v>1</v>
      </c>
      <c r="P499" s="13">
        <f t="shared" si="29"/>
        <v>10</v>
      </c>
      <c r="Q499" s="11" t="s">
        <v>8310</v>
      </c>
      <c r="R499" s="11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x14ac:dyDescent="0.2">
      <c r="A500" s="11">
        <v>498</v>
      </c>
      <c r="B500" s="11" t="s">
        <v>499</v>
      </c>
      <c r="C500" s="11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2">
        <f t="shared" si="28"/>
        <v>5</v>
      </c>
      <c r="P500" s="13">
        <f t="shared" si="29"/>
        <v>136.09</v>
      </c>
      <c r="Q500" s="11" t="s">
        <v>8310</v>
      </c>
      <c r="R500" s="11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x14ac:dyDescent="0.2">
      <c r="A501" s="11">
        <v>499</v>
      </c>
      <c r="B501" s="11" t="s">
        <v>500</v>
      </c>
      <c r="C501" s="11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2">
        <f t="shared" si="28"/>
        <v>10</v>
      </c>
      <c r="P501" s="13">
        <f t="shared" si="29"/>
        <v>73.459999999999994</v>
      </c>
      <c r="Q501" s="11" t="s">
        <v>8310</v>
      </c>
      <c r="R501" s="1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x14ac:dyDescent="0.2">
      <c r="A502" s="11">
        <v>500</v>
      </c>
      <c r="B502" s="11" t="s">
        <v>501</v>
      </c>
      <c r="C502" s="11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2">
        <f t="shared" si="28"/>
        <v>4</v>
      </c>
      <c r="P502" s="13">
        <f t="shared" si="29"/>
        <v>53.75</v>
      </c>
      <c r="Q502" s="11" t="s">
        <v>8310</v>
      </c>
      <c r="R502" s="11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x14ac:dyDescent="0.2">
      <c r="A503" s="11">
        <v>501</v>
      </c>
      <c r="B503" s="11" t="s">
        <v>502</v>
      </c>
      <c r="C503" s="11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2">
        <f t="shared" si="28"/>
        <v>0</v>
      </c>
      <c r="P503" s="13" t="e">
        <f t="shared" si="29"/>
        <v>#DIV/0!</v>
      </c>
      <c r="Q503" s="11" t="s">
        <v>8310</v>
      </c>
      <c r="R503" s="11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x14ac:dyDescent="0.2">
      <c r="A504" s="11">
        <v>502</v>
      </c>
      <c r="B504" s="11" t="s">
        <v>503</v>
      </c>
      <c r="C504" s="11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2">
        <f t="shared" si="28"/>
        <v>2</v>
      </c>
      <c r="P504" s="13">
        <f t="shared" si="29"/>
        <v>57.5</v>
      </c>
      <c r="Q504" s="11" t="s">
        <v>8310</v>
      </c>
      <c r="R504" s="11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x14ac:dyDescent="0.2">
      <c r="A505" s="11">
        <v>503</v>
      </c>
      <c r="B505" s="11" t="s">
        <v>504</v>
      </c>
      <c r="C505" s="11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2">
        <f t="shared" si="28"/>
        <v>2</v>
      </c>
      <c r="P505" s="13">
        <f t="shared" si="29"/>
        <v>12.67</v>
      </c>
      <c r="Q505" s="11" t="s">
        <v>8310</v>
      </c>
      <c r="R505" s="11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x14ac:dyDescent="0.2">
      <c r="A506" s="11">
        <v>504</v>
      </c>
      <c r="B506" s="11" t="s">
        <v>505</v>
      </c>
      <c r="C506" s="11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2">
        <f t="shared" si="28"/>
        <v>2</v>
      </c>
      <c r="P506" s="13">
        <f t="shared" si="29"/>
        <v>67</v>
      </c>
      <c r="Q506" s="11" t="s">
        <v>8310</v>
      </c>
      <c r="R506" s="11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x14ac:dyDescent="0.2">
      <c r="A507" s="11">
        <v>505</v>
      </c>
      <c r="B507" s="11" t="s">
        <v>506</v>
      </c>
      <c r="C507" s="11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2">
        <f t="shared" si="28"/>
        <v>1</v>
      </c>
      <c r="P507" s="13">
        <f t="shared" si="29"/>
        <v>3.71</v>
      </c>
      <c r="Q507" s="11" t="s">
        <v>8310</v>
      </c>
      <c r="R507" s="11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x14ac:dyDescent="0.2">
      <c r="A508" s="11">
        <v>506</v>
      </c>
      <c r="B508" s="11" t="s">
        <v>507</v>
      </c>
      <c r="C508" s="11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2">
        <f t="shared" si="28"/>
        <v>1</v>
      </c>
      <c r="P508" s="13">
        <f t="shared" si="29"/>
        <v>250</v>
      </c>
      <c r="Q508" s="11" t="s">
        <v>8310</v>
      </c>
      <c r="R508" s="11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x14ac:dyDescent="0.2">
      <c r="A509" s="11">
        <v>507</v>
      </c>
      <c r="B509" s="11" t="s">
        <v>508</v>
      </c>
      <c r="C509" s="11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2">
        <f t="shared" si="28"/>
        <v>4</v>
      </c>
      <c r="P509" s="13">
        <f t="shared" si="29"/>
        <v>64</v>
      </c>
      <c r="Q509" s="11" t="s">
        <v>8310</v>
      </c>
      <c r="R509" s="11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x14ac:dyDescent="0.2">
      <c r="A510" s="11">
        <v>508</v>
      </c>
      <c r="B510" s="11" t="s">
        <v>509</v>
      </c>
      <c r="C510" s="11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2">
        <f t="shared" si="28"/>
        <v>1</v>
      </c>
      <c r="P510" s="13">
        <f t="shared" si="29"/>
        <v>133.33000000000001</v>
      </c>
      <c r="Q510" s="11" t="s">
        <v>8310</v>
      </c>
      <c r="R510" s="11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x14ac:dyDescent="0.2">
      <c r="A511" s="11">
        <v>509</v>
      </c>
      <c r="B511" s="11" t="s">
        <v>510</v>
      </c>
      <c r="C511" s="11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2">
        <f t="shared" si="28"/>
        <v>1</v>
      </c>
      <c r="P511" s="13">
        <f t="shared" si="29"/>
        <v>10</v>
      </c>
      <c r="Q511" s="11" t="s">
        <v>8310</v>
      </c>
      <c r="R511" s="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x14ac:dyDescent="0.2">
      <c r="A512" s="11">
        <v>510</v>
      </c>
      <c r="B512" s="11" t="s">
        <v>511</v>
      </c>
      <c r="C512" s="11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2">
        <f t="shared" si="28"/>
        <v>0</v>
      </c>
      <c r="P512" s="13" t="e">
        <f t="shared" si="29"/>
        <v>#DIV/0!</v>
      </c>
      <c r="Q512" s="11" t="s">
        <v>8310</v>
      </c>
      <c r="R512" s="11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x14ac:dyDescent="0.2">
      <c r="A513" s="11">
        <v>511</v>
      </c>
      <c r="B513" s="11" t="s">
        <v>512</v>
      </c>
      <c r="C513" s="11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2">
        <f t="shared" si="28"/>
        <v>3</v>
      </c>
      <c r="P513" s="13">
        <f t="shared" si="29"/>
        <v>30</v>
      </c>
      <c r="Q513" s="11" t="s">
        <v>8310</v>
      </c>
      <c r="R513" s="11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x14ac:dyDescent="0.2">
      <c r="A514" s="11">
        <v>512</v>
      </c>
      <c r="B514" s="11" t="s">
        <v>513</v>
      </c>
      <c r="C514" s="11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2">
        <f t="shared" ref="O514:O577" si="32">ROUNDUP(SUM(E514/D514*100),0)</f>
        <v>1</v>
      </c>
      <c r="P514" s="13">
        <f t="shared" ref="P514:P577" si="33">ROUND(SUM(E514/L514),2)</f>
        <v>5.5</v>
      </c>
      <c r="Q514" s="11" t="s">
        <v>8310</v>
      </c>
      <c r="R514" s="11" t="s">
        <v>8316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</row>
    <row r="515" spans="1:20" x14ac:dyDescent="0.2">
      <c r="A515" s="11">
        <v>513</v>
      </c>
      <c r="B515" s="11" t="s">
        <v>514</v>
      </c>
      <c r="C515" s="11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2">
        <f t="shared" si="32"/>
        <v>14</v>
      </c>
      <c r="P515" s="13">
        <f t="shared" si="33"/>
        <v>102.38</v>
      </c>
      <c r="Q515" s="11" t="s">
        <v>8310</v>
      </c>
      <c r="R515" s="11" t="s">
        <v>8316</v>
      </c>
      <c r="S515" s="14">
        <f t="shared" si="34"/>
        <v>42552.653993055559</v>
      </c>
      <c r="T515" s="14">
        <f t="shared" si="35"/>
        <v>42597.291666666672</v>
      </c>
    </row>
    <row r="516" spans="1:20" x14ac:dyDescent="0.2">
      <c r="A516" s="11">
        <v>514</v>
      </c>
      <c r="B516" s="11" t="s">
        <v>515</v>
      </c>
      <c r="C516" s="11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2">
        <f t="shared" si="32"/>
        <v>4</v>
      </c>
      <c r="P516" s="13">
        <f t="shared" si="33"/>
        <v>16.670000000000002</v>
      </c>
      <c r="Q516" s="11" t="s">
        <v>8310</v>
      </c>
      <c r="R516" s="11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x14ac:dyDescent="0.2">
      <c r="A517" s="11">
        <v>515</v>
      </c>
      <c r="B517" s="11" t="s">
        <v>516</v>
      </c>
      <c r="C517" s="11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2">
        <f t="shared" si="32"/>
        <v>26</v>
      </c>
      <c r="P517" s="13">
        <f t="shared" si="33"/>
        <v>725.03</v>
      </c>
      <c r="Q517" s="11" t="s">
        <v>8310</v>
      </c>
      <c r="R517" s="11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x14ac:dyDescent="0.2">
      <c r="A518" s="11">
        <v>516</v>
      </c>
      <c r="B518" s="11" t="s">
        <v>517</v>
      </c>
      <c r="C518" s="11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2">
        <f t="shared" si="32"/>
        <v>0</v>
      </c>
      <c r="P518" s="13" t="e">
        <f t="shared" si="33"/>
        <v>#DIV/0!</v>
      </c>
      <c r="Q518" s="11" t="s">
        <v>8310</v>
      </c>
      <c r="R518" s="11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x14ac:dyDescent="0.2">
      <c r="A519" s="11">
        <v>517</v>
      </c>
      <c r="B519" s="11" t="s">
        <v>518</v>
      </c>
      <c r="C519" s="11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2">
        <f t="shared" si="32"/>
        <v>2</v>
      </c>
      <c r="P519" s="13">
        <f t="shared" si="33"/>
        <v>68.33</v>
      </c>
      <c r="Q519" s="11" t="s">
        <v>8310</v>
      </c>
      <c r="R519" s="11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x14ac:dyDescent="0.2">
      <c r="A520" s="11">
        <v>518</v>
      </c>
      <c r="B520" s="11" t="s">
        <v>519</v>
      </c>
      <c r="C520" s="11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2">
        <f t="shared" si="32"/>
        <v>0</v>
      </c>
      <c r="P520" s="13" t="e">
        <f t="shared" si="33"/>
        <v>#DIV/0!</v>
      </c>
      <c r="Q520" s="11" t="s">
        <v>8310</v>
      </c>
      <c r="R520" s="11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x14ac:dyDescent="0.2">
      <c r="A521" s="11">
        <v>519</v>
      </c>
      <c r="B521" s="11" t="s">
        <v>520</v>
      </c>
      <c r="C521" s="11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2">
        <f t="shared" si="32"/>
        <v>23</v>
      </c>
      <c r="P521" s="13">
        <f t="shared" si="33"/>
        <v>39.229999999999997</v>
      </c>
      <c r="Q521" s="11" t="s">
        <v>8310</v>
      </c>
      <c r="R521" s="1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x14ac:dyDescent="0.2">
      <c r="A522" s="11">
        <v>520</v>
      </c>
      <c r="B522" s="11" t="s">
        <v>521</v>
      </c>
      <c r="C522" s="11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2">
        <f t="shared" si="32"/>
        <v>103</v>
      </c>
      <c r="P522" s="13">
        <f t="shared" si="33"/>
        <v>150.15</v>
      </c>
      <c r="Q522" s="11" t="s">
        <v>8317</v>
      </c>
      <c r="R522" s="11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x14ac:dyDescent="0.2">
      <c r="A523" s="11">
        <v>521</v>
      </c>
      <c r="B523" s="11" t="s">
        <v>522</v>
      </c>
      <c r="C523" s="11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2">
        <f t="shared" si="32"/>
        <v>105</v>
      </c>
      <c r="P523" s="13">
        <f t="shared" si="33"/>
        <v>93.43</v>
      </c>
      <c r="Q523" s="11" t="s">
        <v>8317</v>
      </c>
      <c r="R523" s="11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x14ac:dyDescent="0.2">
      <c r="A524" s="11">
        <v>522</v>
      </c>
      <c r="B524" s="11" t="s">
        <v>523</v>
      </c>
      <c r="C524" s="11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2">
        <f t="shared" si="32"/>
        <v>115</v>
      </c>
      <c r="P524" s="13">
        <f t="shared" si="33"/>
        <v>110.97</v>
      </c>
      <c r="Q524" s="11" t="s">
        <v>8317</v>
      </c>
      <c r="R524" s="11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x14ac:dyDescent="0.2">
      <c r="A525" s="11">
        <v>523</v>
      </c>
      <c r="B525" s="11" t="s">
        <v>524</v>
      </c>
      <c r="C525" s="11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2">
        <f t="shared" si="32"/>
        <v>121</v>
      </c>
      <c r="P525" s="13">
        <f t="shared" si="33"/>
        <v>71.790000000000006</v>
      </c>
      <c r="Q525" s="11" t="s">
        <v>8317</v>
      </c>
      <c r="R525" s="11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x14ac:dyDescent="0.2">
      <c r="A526" s="11">
        <v>524</v>
      </c>
      <c r="B526" s="11" t="s">
        <v>525</v>
      </c>
      <c r="C526" s="11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2">
        <f t="shared" si="32"/>
        <v>109</v>
      </c>
      <c r="P526" s="13">
        <f t="shared" si="33"/>
        <v>29.26</v>
      </c>
      <c r="Q526" s="11" t="s">
        <v>8317</v>
      </c>
      <c r="R526" s="11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x14ac:dyDescent="0.2">
      <c r="A527" s="11">
        <v>525</v>
      </c>
      <c r="B527" s="11" t="s">
        <v>526</v>
      </c>
      <c r="C527" s="11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2">
        <f t="shared" si="32"/>
        <v>100</v>
      </c>
      <c r="P527" s="13">
        <f t="shared" si="33"/>
        <v>1000</v>
      </c>
      <c r="Q527" s="11" t="s">
        <v>8317</v>
      </c>
      <c r="R527" s="11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x14ac:dyDescent="0.2">
      <c r="A528" s="11">
        <v>526</v>
      </c>
      <c r="B528" s="11" t="s">
        <v>527</v>
      </c>
      <c r="C528" s="11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2">
        <f t="shared" si="32"/>
        <v>114</v>
      </c>
      <c r="P528" s="13">
        <f t="shared" si="33"/>
        <v>74.349999999999994</v>
      </c>
      <c r="Q528" s="11" t="s">
        <v>8317</v>
      </c>
      <c r="R528" s="11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x14ac:dyDescent="0.2">
      <c r="A529" s="11">
        <v>527</v>
      </c>
      <c r="B529" s="11" t="s">
        <v>528</v>
      </c>
      <c r="C529" s="11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2">
        <f t="shared" si="32"/>
        <v>101</v>
      </c>
      <c r="P529" s="13">
        <f t="shared" si="33"/>
        <v>63.83</v>
      </c>
      <c r="Q529" s="11" t="s">
        <v>8317</v>
      </c>
      <c r="R529" s="11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x14ac:dyDescent="0.2">
      <c r="A530" s="11">
        <v>528</v>
      </c>
      <c r="B530" s="11" t="s">
        <v>529</v>
      </c>
      <c r="C530" s="11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2">
        <f t="shared" si="32"/>
        <v>116</v>
      </c>
      <c r="P530" s="13">
        <f t="shared" si="33"/>
        <v>44.33</v>
      </c>
      <c r="Q530" s="11" t="s">
        <v>8317</v>
      </c>
      <c r="R530" s="11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x14ac:dyDescent="0.2">
      <c r="A531" s="11">
        <v>529</v>
      </c>
      <c r="B531" s="11" t="s">
        <v>530</v>
      </c>
      <c r="C531" s="11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2">
        <f t="shared" si="32"/>
        <v>131</v>
      </c>
      <c r="P531" s="13">
        <f t="shared" si="33"/>
        <v>86.94</v>
      </c>
      <c r="Q531" s="11" t="s">
        <v>8317</v>
      </c>
      <c r="R531" s="1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x14ac:dyDescent="0.2">
      <c r="A532" s="11">
        <v>530</v>
      </c>
      <c r="B532" s="11" t="s">
        <v>531</v>
      </c>
      <c r="C532" s="11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2">
        <f t="shared" si="32"/>
        <v>108</v>
      </c>
      <c r="P532" s="13">
        <f t="shared" si="33"/>
        <v>126.55</v>
      </c>
      <c r="Q532" s="11" t="s">
        <v>8317</v>
      </c>
      <c r="R532" s="11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x14ac:dyDescent="0.2">
      <c r="A533" s="11">
        <v>531</v>
      </c>
      <c r="B533" s="11" t="s">
        <v>532</v>
      </c>
      <c r="C533" s="11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2">
        <f t="shared" si="32"/>
        <v>100</v>
      </c>
      <c r="P533" s="13">
        <f t="shared" si="33"/>
        <v>129.03</v>
      </c>
      <c r="Q533" s="11" t="s">
        <v>8317</v>
      </c>
      <c r="R533" s="11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x14ac:dyDescent="0.2">
      <c r="A534" s="11">
        <v>532</v>
      </c>
      <c r="B534" s="11" t="s">
        <v>533</v>
      </c>
      <c r="C534" s="11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2">
        <f t="shared" si="32"/>
        <v>124</v>
      </c>
      <c r="P534" s="13">
        <f t="shared" si="33"/>
        <v>71.239999999999995</v>
      </c>
      <c r="Q534" s="11" t="s">
        <v>8317</v>
      </c>
      <c r="R534" s="11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x14ac:dyDescent="0.2">
      <c r="A535" s="11">
        <v>533</v>
      </c>
      <c r="B535" s="11" t="s">
        <v>534</v>
      </c>
      <c r="C535" s="11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2">
        <f t="shared" si="32"/>
        <v>101</v>
      </c>
      <c r="P535" s="13">
        <f t="shared" si="33"/>
        <v>117.88</v>
      </c>
      <c r="Q535" s="11" t="s">
        <v>8317</v>
      </c>
      <c r="R535" s="11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x14ac:dyDescent="0.2">
      <c r="A536" s="11">
        <v>534</v>
      </c>
      <c r="B536" s="11" t="s">
        <v>535</v>
      </c>
      <c r="C536" s="11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2">
        <f t="shared" si="32"/>
        <v>105</v>
      </c>
      <c r="P536" s="13">
        <f t="shared" si="33"/>
        <v>327.08</v>
      </c>
      <c r="Q536" s="11" t="s">
        <v>8317</v>
      </c>
      <c r="R536" s="11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x14ac:dyDescent="0.2">
      <c r="A537" s="11">
        <v>535</v>
      </c>
      <c r="B537" s="11" t="s">
        <v>536</v>
      </c>
      <c r="C537" s="11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2">
        <f t="shared" si="32"/>
        <v>103</v>
      </c>
      <c r="P537" s="13">
        <f t="shared" si="33"/>
        <v>34.75</v>
      </c>
      <c r="Q537" s="11" t="s">
        <v>8317</v>
      </c>
      <c r="R537" s="11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x14ac:dyDescent="0.2">
      <c r="A538" s="11">
        <v>536</v>
      </c>
      <c r="B538" s="11" t="s">
        <v>537</v>
      </c>
      <c r="C538" s="11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2">
        <f t="shared" si="32"/>
        <v>119</v>
      </c>
      <c r="P538" s="13">
        <f t="shared" si="33"/>
        <v>100.06</v>
      </c>
      <c r="Q538" s="11" t="s">
        <v>8317</v>
      </c>
      <c r="R538" s="11" t="s">
        <v>8318</v>
      </c>
      <c r="S538" s="14">
        <f t="shared" si="34"/>
        <v>42179.344988425932</v>
      </c>
      <c r="T538" s="14">
        <f t="shared" si="35"/>
        <v>42219.75</v>
      </c>
    </row>
    <row r="539" spans="1:20" x14ac:dyDescent="0.2">
      <c r="A539" s="11">
        <v>537</v>
      </c>
      <c r="B539" s="11" t="s">
        <v>538</v>
      </c>
      <c r="C539" s="11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2">
        <f t="shared" si="32"/>
        <v>121</v>
      </c>
      <c r="P539" s="13">
        <f t="shared" si="33"/>
        <v>40.85</v>
      </c>
      <c r="Q539" s="11" t="s">
        <v>8317</v>
      </c>
      <c r="R539" s="11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x14ac:dyDescent="0.2">
      <c r="A540" s="11">
        <v>538</v>
      </c>
      <c r="B540" s="11" t="s">
        <v>539</v>
      </c>
      <c r="C540" s="11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2">
        <f t="shared" si="32"/>
        <v>303</v>
      </c>
      <c r="P540" s="13">
        <f t="shared" si="33"/>
        <v>252.02</v>
      </c>
      <c r="Q540" s="11" t="s">
        <v>8317</v>
      </c>
      <c r="R540" s="11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x14ac:dyDescent="0.2">
      <c r="A541" s="11">
        <v>539</v>
      </c>
      <c r="B541" s="11" t="s">
        <v>540</v>
      </c>
      <c r="C541" s="11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2">
        <f t="shared" si="32"/>
        <v>101</v>
      </c>
      <c r="P541" s="13">
        <f t="shared" si="33"/>
        <v>25.16</v>
      </c>
      <c r="Q541" s="11" t="s">
        <v>8317</v>
      </c>
      <c r="R541" s="1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x14ac:dyDescent="0.2">
      <c r="A542" s="11">
        <v>540</v>
      </c>
      <c r="B542" s="11" t="s">
        <v>541</v>
      </c>
      <c r="C542" s="11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2">
        <f t="shared" si="32"/>
        <v>1</v>
      </c>
      <c r="P542" s="13">
        <f t="shared" si="33"/>
        <v>1</v>
      </c>
      <c r="Q542" s="11" t="s">
        <v>8319</v>
      </c>
      <c r="R542" s="11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x14ac:dyDescent="0.2">
      <c r="A543" s="11">
        <v>541</v>
      </c>
      <c r="B543" s="11" t="s">
        <v>542</v>
      </c>
      <c r="C543" s="11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2">
        <f t="shared" si="32"/>
        <v>1</v>
      </c>
      <c r="P543" s="13">
        <f t="shared" si="33"/>
        <v>25</v>
      </c>
      <c r="Q543" s="11" t="s">
        <v>8319</v>
      </c>
      <c r="R543" s="11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x14ac:dyDescent="0.2">
      <c r="A544" s="11">
        <v>542</v>
      </c>
      <c r="B544" s="11" t="s">
        <v>543</v>
      </c>
      <c r="C544" s="11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2">
        <f t="shared" si="32"/>
        <v>1</v>
      </c>
      <c r="P544" s="13">
        <f t="shared" si="33"/>
        <v>1</v>
      </c>
      <c r="Q544" s="11" t="s">
        <v>8319</v>
      </c>
      <c r="R544" s="11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x14ac:dyDescent="0.2">
      <c r="A545" s="11">
        <v>543</v>
      </c>
      <c r="B545" s="11" t="s">
        <v>544</v>
      </c>
      <c r="C545" s="11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2">
        <f t="shared" si="32"/>
        <v>1</v>
      </c>
      <c r="P545" s="13">
        <f t="shared" si="33"/>
        <v>35</v>
      </c>
      <c r="Q545" s="11" t="s">
        <v>8319</v>
      </c>
      <c r="R545" s="11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x14ac:dyDescent="0.2">
      <c r="A546" s="11">
        <v>544</v>
      </c>
      <c r="B546" s="11" t="s">
        <v>545</v>
      </c>
      <c r="C546" s="11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2">
        <f t="shared" si="32"/>
        <v>2</v>
      </c>
      <c r="P546" s="13">
        <f t="shared" si="33"/>
        <v>3</v>
      </c>
      <c r="Q546" s="11" t="s">
        <v>8319</v>
      </c>
      <c r="R546" s="11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x14ac:dyDescent="0.2">
      <c r="A547" s="11">
        <v>545</v>
      </c>
      <c r="B547" s="11" t="s">
        <v>546</v>
      </c>
      <c r="C547" s="11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2">
        <f t="shared" si="32"/>
        <v>28</v>
      </c>
      <c r="P547" s="13">
        <f t="shared" si="33"/>
        <v>402.71</v>
      </c>
      <c r="Q547" s="11" t="s">
        <v>8319</v>
      </c>
      <c r="R547" s="11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x14ac:dyDescent="0.2">
      <c r="A548" s="11">
        <v>546</v>
      </c>
      <c r="B548" s="11" t="s">
        <v>547</v>
      </c>
      <c r="C548" s="11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2">
        <f t="shared" si="32"/>
        <v>1</v>
      </c>
      <c r="P548" s="13">
        <f t="shared" si="33"/>
        <v>26</v>
      </c>
      <c r="Q548" s="11" t="s">
        <v>8319</v>
      </c>
      <c r="R548" s="11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x14ac:dyDescent="0.2">
      <c r="A549" s="11">
        <v>547</v>
      </c>
      <c r="B549" s="11" t="s">
        <v>548</v>
      </c>
      <c r="C549" s="11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2">
        <f t="shared" si="32"/>
        <v>0</v>
      </c>
      <c r="P549" s="13" t="e">
        <f t="shared" si="33"/>
        <v>#DIV/0!</v>
      </c>
      <c r="Q549" s="11" t="s">
        <v>8319</v>
      </c>
      <c r="R549" s="11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x14ac:dyDescent="0.2">
      <c r="A550" s="11">
        <v>548</v>
      </c>
      <c r="B550" s="11" t="s">
        <v>549</v>
      </c>
      <c r="C550" s="11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2">
        <f t="shared" si="32"/>
        <v>1</v>
      </c>
      <c r="P550" s="13">
        <f t="shared" si="33"/>
        <v>9</v>
      </c>
      <c r="Q550" s="11" t="s">
        <v>8319</v>
      </c>
      <c r="R550" s="11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x14ac:dyDescent="0.2">
      <c r="A551" s="11">
        <v>549</v>
      </c>
      <c r="B551" s="11" t="s">
        <v>550</v>
      </c>
      <c r="C551" s="11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2">
        <f t="shared" si="32"/>
        <v>3</v>
      </c>
      <c r="P551" s="13">
        <f t="shared" si="33"/>
        <v>8.5</v>
      </c>
      <c r="Q551" s="11" t="s">
        <v>8319</v>
      </c>
      <c r="R551" s="1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x14ac:dyDescent="0.2">
      <c r="A552" s="11">
        <v>550</v>
      </c>
      <c r="B552" s="11" t="s">
        <v>551</v>
      </c>
      <c r="C552" s="11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2">
        <f t="shared" si="32"/>
        <v>1</v>
      </c>
      <c r="P552" s="13">
        <f t="shared" si="33"/>
        <v>8.75</v>
      </c>
      <c r="Q552" s="11" t="s">
        <v>8319</v>
      </c>
      <c r="R552" s="11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x14ac:dyDescent="0.2">
      <c r="A553" s="11">
        <v>551</v>
      </c>
      <c r="B553" s="11" t="s">
        <v>552</v>
      </c>
      <c r="C553" s="11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2">
        <f t="shared" si="32"/>
        <v>6</v>
      </c>
      <c r="P553" s="13">
        <f t="shared" si="33"/>
        <v>135.04</v>
      </c>
      <c r="Q553" s="11" t="s">
        <v>8319</v>
      </c>
      <c r="R553" s="11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x14ac:dyDescent="0.2">
      <c r="A554" s="11">
        <v>552</v>
      </c>
      <c r="B554" s="11" t="s">
        <v>553</v>
      </c>
      <c r="C554" s="11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2">
        <f t="shared" si="32"/>
        <v>0</v>
      </c>
      <c r="P554" s="13" t="e">
        <f t="shared" si="33"/>
        <v>#DIV/0!</v>
      </c>
      <c r="Q554" s="11" t="s">
        <v>8319</v>
      </c>
      <c r="R554" s="11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x14ac:dyDescent="0.2">
      <c r="A555" s="11">
        <v>553</v>
      </c>
      <c r="B555" s="11" t="s">
        <v>554</v>
      </c>
      <c r="C555" s="11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2">
        <f t="shared" si="32"/>
        <v>1</v>
      </c>
      <c r="P555" s="13">
        <f t="shared" si="33"/>
        <v>20.5</v>
      </c>
      <c r="Q555" s="11" t="s">
        <v>8319</v>
      </c>
      <c r="R555" s="11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x14ac:dyDescent="0.2">
      <c r="A556" s="11">
        <v>554</v>
      </c>
      <c r="B556" s="11" t="s">
        <v>555</v>
      </c>
      <c r="C556" s="11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2">
        <f t="shared" si="32"/>
        <v>37</v>
      </c>
      <c r="P556" s="13">
        <f t="shared" si="33"/>
        <v>64.36</v>
      </c>
      <c r="Q556" s="11" t="s">
        <v>8319</v>
      </c>
      <c r="R556" s="11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x14ac:dyDescent="0.2">
      <c r="A557" s="11">
        <v>555</v>
      </c>
      <c r="B557" s="11" t="s">
        <v>556</v>
      </c>
      <c r="C557" s="11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2">
        <f t="shared" si="32"/>
        <v>0</v>
      </c>
      <c r="P557" s="13" t="e">
        <f t="shared" si="33"/>
        <v>#DIV/0!</v>
      </c>
      <c r="Q557" s="11" t="s">
        <v>8319</v>
      </c>
      <c r="R557" s="11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x14ac:dyDescent="0.2">
      <c r="A558" s="11">
        <v>556</v>
      </c>
      <c r="B558" s="11" t="s">
        <v>557</v>
      </c>
      <c r="C558" s="11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2">
        <f t="shared" si="32"/>
        <v>3</v>
      </c>
      <c r="P558" s="13">
        <f t="shared" si="33"/>
        <v>200</v>
      </c>
      <c r="Q558" s="11" t="s">
        <v>8319</v>
      </c>
      <c r="R558" s="11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x14ac:dyDescent="0.2">
      <c r="A559" s="11">
        <v>557</v>
      </c>
      <c r="B559" s="11" t="s">
        <v>558</v>
      </c>
      <c r="C559" s="11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2">
        <f t="shared" si="32"/>
        <v>1</v>
      </c>
      <c r="P559" s="13">
        <f t="shared" si="33"/>
        <v>68.3</v>
      </c>
      <c r="Q559" s="11" t="s">
        <v>8319</v>
      </c>
      <c r="R559" s="11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x14ac:dyDescent="0.2">
      <c r="A560" s="11">
        <v>558</v>
      </c>
      <c r="B560" s="11" t="s">
        <v>559</v>
      </c>
      <c r="C560" s="11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2">
        <f t="shared" si="32"/>
        <v>0</v>
      </c>
      <c r="P560" s="13" t="e">
        <f t="shared" si="33"/>
        <v>#DIV/0!</v>
      </c>
      <c r="Q560" s="11" t="s">
        <v>8319</v>
      </c>
      <c r="R560" s="11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x14ac:dyDescent="0.2">
      <c r="A561" s="11">
        <v>559</v>
      </c>
      <c r="B561" s="11" t="s">
        <v>560</v>
      </c>
      <c r="C561" s="11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2">
        <f t="shared" si="32"/>
        <v>1</v>
      </c>
      <c r="P561" s="13">
        <f t="shared" si="33"/>
        <v>50</v>
      </c>
      <c r="Q561" s="11" t="s">
        <v>8319</v>
      </c>
      <c r="R561" s="1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x14ac:dyDescent="0.2">
      <c r="A562" s="11">
        <v>560</v>
      </c>
      <c r="B562" s="11" t="s">
        <v>561</v>
      </c>
      <c r="C562" s="11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2">
        <f t="shared" si="32"/>
        <v>1</v>
      </c>
      <c r="P562" s="13">
        <f t="shared" si="33"/>
        <v>4</v>
      </c>
      <c r="Q562" s="11" t="s">
        <v>8319</v>
      </c>
      <c r="R562" s="11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x14ac:dyDescent="0.2">
      <c r="A563" s="11">
        <v>561</v>
      </c>
      <c r="B563" s="11" t="s">
        <v>562</v>
      </c>
      <c r="C563" s="11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2">
        <f t="shared" si="32"/>
        <v>1</v>
      </c>
      <c r="P563" s="13">
        <f t="shared" si="33"/>
        <v>27.5</v>
      </c>
      <c r="Q563" s="11" t="s">
        <v>8319</v>
      </c>
      <c r="R563" s="11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x14ac:dyDescent="0.2">
      <c r="A564" s="11">
        <v>562</v>
      </c>
      <c r="B564" s="11" t="s">
        <v>563</v>
      </c>
      <c r="C564" s="11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2">
        <f t="shared" si="32"/>
        <v>0</v>
      </c>
      <c r="P564" s="13" t="e">
        <f t="shared" si="33"/>
        <v>#DIV/0!</v>
      </c>
      <c r="Q564" s="11" t="s">
        <v>8319</v>
      </c>
      <c r="R564" s="11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x14ac:dyDescent="0.2">
      <c r="A565" s="11">
        <v>563</v>
      </c>
      <c r="B565" s="11" t="s">
        <v>564</v>
      </c>
      <c r="C565" s="11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2">
        <f t="shared" si="32"/>
        <v>1</v>
      </c>
      <c r="P565" s="13">
        <f t="shared" si="33"/>
        <v>34</v>
      </c>
      <c r="Q565" s="11" t="s">
        <v>8319</v>
      </c>
      <c r="R565" s="11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x14ac:dyDescent="0.2">
      <c r="A566" s="11">
        <v>564</v>
      </c>
      <c r="B566" s="11" t="s">
        <v>565</v>
      </c>
      <c r="C566" s="11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2">
        <f t="shared" si="32"/>
        <v>1</v>
      </c>
      <c r="P566" s="13">
        <f t="shared" si="33"/>
        <v>1</v>
      </c>
      <c r="Q566" s="11" t="s">
        <v>8319</v>
      </c>
      <c r="R566" s="11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x14ac:dyDescent="0.2">
      <c r="A567" s="11">
        <v>565</v>
      </c>
      <c r="B567" s="11" t="s">
        <v>566</v>
      </c>
      <c r="C567" s="11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2">
        <f t="shared" si="32"/>
        <v>0</v>
      </c>
      <c r="P567" s="13" t="e">
        <f t="shared" si="33"/>
        <v>#DIV/0!</v>
      </c>
      <c r="Q567" s="11" t="s">
        <v>8319</v>
      </c>
      <c r="R567" s="11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x14ac:dyDescent="0.2">
      <c r="A568" s="11">
        <v>566</v>
      </c>
      <c r="B568" s="11" t="s">
        <v>567</v>
      </c>
      <c r="C568" s="11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2">
        <f t="shared" si="32"/>
        <v>1</v>
      </c>
      <c r="P568" s="13">
        <f t="shared" si="33"/>
        <v>1</v>
      </c>
      <c r="Q568" s="11" t="s">
        <v>8319</v>
      </c>
      <c r="R568" s="11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x14ac:dyDescent="0.2">
      <c r="A569" s="11">
        <v>567</v>
      </c>
      <c r="B569" s="11" t="s">
        <v>568</v>
      </c>
      <c r="C569" s="11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2">
        <f t="shared" si="32"/>
        <v>0</v>
      </c>
      <c r="P569" s="13" t="e">
        <f t="shared" si="33"/>
        <v>#DIV/0!</v>
      </c>
      <c r="Q569" s="11" t="s">
        <v>8319</v>
      </c>
      <c r="R569" s="11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x14ac:dyDescent="0.2">
      <c r="A570" s="11">
        <v>568</v>
      </c>
      <c r="B570" s="11" t="s">
        <v>569</v>
      </c>
      <c r="C570" s="11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2">
        <f t="shared" si="32"/>
        <v>1</v>
      </c>
      <c r="P570" s="13">
        <f t="shared" si="33"/>
        <v>49</v>
      </c>
      <c r="Q570" s="11" t="s">
        <v>8319</v>
      </c>
      <c r="R570" s="11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x14ac:dyDescent="0.2">
      <c r="A571" s="11">
        <v>569</v>
      </c>
      <c r="B571" s="11" t="s">
        <v>570</v>
      </c>
      <c r="C571" s="11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2">
        <f t="shared" si="32"/>
        <v>1</v>
      </c>
      <c r="P571" s="13">
        <f t="shared" si="33"/>
        <v>20</v>
      </c>
      <c r="Q571" s="11" t="s">
        <v>8319</v>
      </c>
      <c r="R571" s="1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x14ac:dyDescent="0.2">
      <c r="A572" s="11">
        <v>570</v>
      </c>
      <c r="B572" s="11" t="s">
        <v>571</v>
      </c>
      <c r="C572" s="11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2">
        <f t="shared" si="32"/>
        <v>1</v>
      </c>
      <c r="P572" s="13">
        <f t="shared" si="33"/>
        <v>142</v>
      </c>
      <c r="Q572" s="11" t="s">
        <v>8319</v>
      </c>
      <c r="R572" s="11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x14ac:dyDescent="0.2">
      <c r="A573" s="11">
        <v>571</v>
      </c>
      <c r="B573" s="11" t="s">
        <v>572</v>
      </c>
      <c r="C573" s="11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2">
        <f t="shared" si="32"/>
        <v>1</v>
      </c>
      <c r="P573" s="13">
        <f t="shared" si="33"/>
        <v>53</v>
      </c>
      <c r="Q573" s="11" t="s">
        <v>8319</v>
      </c>
      <c r="R573" s="11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x14ac:dyDescent="0.2">
      <c r="A574" s="11">
        <v>572</v>
      </c>
      <c r="B574" s="11" t="s">
        <v>573</v>
      </c>
      <c r="C574" s="11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2">
        <f t="shared" si="32"/>
        <v>0</v>
      </c>
      <c r="P574" s="13" t="e">
        <f t="shared" si="33"/>
        <v>#DIV/0!</v>
      </c>
      <c r="Q574" s="11" t="s">
        <v>8319</v>
      </c>
      <c r="R574" s="11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x14ac:dyDescent="0.2">
      <c r="A575" s="11">
        <v>573</v>
      </c>
      <c r="B575" s="11" t="s">
        <v>574</v>
      </c>
      <c r="C575" s="11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2">
        <f t="shared" si="32"/>
        <v>1</v>
      </c>
      <c r="P575" s="13">
        <f t="shared" si="33"/>
        <v>38.44</v>
      </c>
      <c r="Q575" s="11" t="s">
        <v>8319</v>
      </c>
      <c r="R575" s="11" t="s">
        <v>8320</v>
      </c>
      <c r="S575" s="14">
        <f t="shared" si="34"/>
        <v>41963.050127314811</v>
      </c>
      <c r="T575" s="14">
        <f t="shared" si="35"/>
        <v>42022.05</v>
      </c>
    </row>
    <row r="576" spans="1:20" x14ac:dyDescent="0.2">
      <c r="A576" s="11">
        <v>574</v>
      </c>
      <c r="B576" s="11" t="s">
        <v>575</v>
      </c>
      <c r="C576" s="11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2">
        <f t="shared" si="32"/>
        <v>1</v>
      </c>
      <c r="P576" s="13">
        <f t="shared" si="33"/>
        <v>20</v>
      </c>
      <c r="Q576" s="11" t="s">
        <v>8319</v>
      </c>
      <c r="R576" s="11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x14ac:dyDescent="0.2">
      <c r="A577" s="11">
        <v>575</v>
      </c>
      <c r="B577" s="11" t="s">
        <v>576</v>
      </c>
      <c r="C577" s="11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2">
        <f t="shared" si="32"/>
        <v>1</v>
      </c>
      <c r="P577" s="13">
        <f t="shared" si="33"/>
        <v>64.75</v>
      </c>
      <c r="Q577" s="11" t="s">
        <v>8319</v>
      </c>
      <c r="R577" s="11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x14ac:dyDescent="0.2">
      <c r="A578" s="11">
        <v>576</v>
      </c>
      <c r="B578" s="11" t="s">
        <v>577</v>
      </c>
      <c r="C578" s="11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2">
        <f t="shared" ref="O578:O641" si="36">ROUNDUP(SUM(E578/D578*100),0)</f>
        <v>1</v>
      </c>
      <c r="P578" s="13">
        <f t="shared" ref="P578:P641" si="37">ROUND(SUM(E578/L578),2)</f>
        <v>1</v>
      </c>
      <c r="Q578" s="11" t="s">
        <v>8319</v>
      </c>
      <c r="R578" s="11" t="s">
        <v>8320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</row>
    <row r="579" spans="1:20" x14ac:dyDescent="0.2">
      <c r="A579" s="11">
        <v>577</v>
      </c>
      <c r="B579" s="11" t="s">
        <v>578</v>
      </c>
      <c r="C579" s="11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2">
        <f t="shared" si="36"/>
        <v>1</v>
      </c>
      <c r="P579" s="13">
        <f t="shared" si="37"/>
        <v>10</v>
      </c>
      <c r="Q579" s="11" t="s">
        <v>8319</v>
      </c>
      <c r="R579" s="11" t="s">
        <v>8320</v>
      </c>
      <c r="S579" s="14">
        <f t="shared" si="38"/>
        <v>42450.589143518519</v>
      </c>
      <c r="T579" s="14">
        <f t="shared" si="39"/>
        <v>42510.589143518519</v>
      </c>
    </row>
    <row r="580" spans="1:20" x14ac:dyDescent="0.2">
      <c r="A580" s="11">
        <v>578</v>
      </c>
      <c r="B580" s="11" t="s">
        <v>579</v>
      </c>
      <c r="C580" s="11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2">
        <f t="shared" si="36"/>
        <v>1</v>
      </c>
      <c r="P580" s="13">
        <f t="shared" si="37"/>
        <v>2</v>
      </c>
      <c r="Q580" s="11" t="s">
        <v>8319</v>
      </c>
      <c r="R580" s="11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x14ac:dyDescent="0.2">
      <c r="A581" s="11">
        <v>579</v>
      </c>
      <c r="B581" s="11" t="s">
        <v>580</v>
      </c>
      <c r="C581" s="11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2">
        <f t="shared" si="36"/>
        <v>2</v>
      </c>
      <c r="P581" s="13">
        <f t="shared" si="37"/>
        <v>35</v>
      </c>
      <c r="Q581" s="11" t="s">
        <v>8319</v>
      </c>
      <c r="R581" s="1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x14ac:dyDescent="0.2">
      <c r="A582" s="11">
        <v>580</v>
      </c>
      <c r="B582" s="11" t="s">
        <v>581</v>
      </c>
      <c r="C582" s="11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2">
        <f t="shared" si="36"/>
        <v>1</v>
      </c>
      <c r="P582" s="13">
        <f t="shared" si="37"/>
        <v>1</v>
      </c>
      <c r="Q582" s="11" t="s">
        <v>8319</v>
      </c>
      <c r="R582" s="11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x14ac:dyDescent="0.2">
      <c r="A583" s="11">
        <v>581</v>
      </c>
      <c r="B583" s="11" t="s">
        <v>582</v>
      </c>
      <c r="C583" s="11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2">
        <f t="shared" si="36"/>
        <v>0</v>
      </c>
      <c r="P583" s="13" t="e">
        <f t="shared" si="37"/>
        <v>#DIV/0!</v>
      </c>
      <c r="Q583" s="11" t="s">
        <v>8319</v>
      </c>
      <c r="R583" s="11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x14ac:dyDescent="0.2">
      <c r="A584" s="11">
        <v>582</v>
      </c>
      <c r="B584" s="11" t="s">
        <v>583</v>
      </c>
      <c r="C584" s="11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2">
        <f t="shared" si="36"/>
        <v>0</v>
      </c>
      <c r="P584" s="13" t="e">
        <f t="shared" si="37"/>
        <v>#DIV/0!</v>
      </c>
      <c r="Q584" s="11" t="s">
        <v>8319</v>
      </c>
      <c r="R584" s="11" t="s">
        <v>8320</v>
      </c>
      <c r="S584" s="14">
        <f t="shared" si="38"/>
        <v>42055.739803240736</v>
      </c>
      <c r="T584" s="14">
        <f t="shared" si="39"/>
        <v>42078.75</v>
      </c>
    </row>
    <row r="585" spans="1:20" x14ac:dyDescent="0.2">
      <c r="A585" s="11">
        <v>583</v>
      </c>
      <c r="B585" s="11" t="s">
        <v>584</v>
      </c>
      <c r="C585" s="11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2">
        <f t="shared" si="36"/>
        <v>1</v>
      </c>
      <c r="P585" s="13">
        <f t="shared" si="37"/>
        <v>1</v>
      </c>
      <c r="Q585" s="11" t="s">
        <v>8319</v>
      </c>
      <c r="R585" s="11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x14ac:dyDescent="0.2">
      <c r="A586" s="11">
        <v>584</v>
      </c>
      <c r="B586" s="11" t="s">
        <v>585</v>
      </c>
      <c r="C586" s="11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2">
        <f t="shared" si="36"/>
        <v>1</v>
      </c>
      <c r="P586" s="13">
        <f t="shared" si="37"/>
        <v>5</v>
      </c>
      <c r="Q586" s="11" t="s">
        <v>8319</v>
      </c>
      <c r="R586" s="11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x14ac:dyDescent="0.2">
      <c r="A587" s="11">
        <v>585</v>
      </c>
      <c r="B587" s="11" t="s">
        <v>586</v>
      </c>
      <c r="C587" s="11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2">
        <f t="shared" si="36"/>
        <v>0</v>
      </c>
      <c r="P587" s="13" t="e">
        <f t="shared" si="37"/>
        <v>#DIV/0!</v>
      </c>
      <c r="Q587" s="11" t="s">
        <v>8319</v>
      </c>
      <c r="R587" s="11" t="s">
        <v>8320</v>
      </c>
      <c r="S587" s="14">
        <f t="shared" si="38"/>
        <v>42283.3909375</v>
      </c>
      <c r="T587" s="14">
        <f t="shared" si="39"/>
        <v>42339</v>
      </c>
    </row>
    <row r="588" spans="1:20" x14ac:dyDescent="0.2">
      <c r="A588" s="11">
        <v>586</v>
      </c>
      <c r="B588" s="11" t="s">
        <v>587</v>
      </c>
      <c r="C588" s="11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2">
        <f t="shared" si="36"/>
        <v>1</v>
      </c>
      <c r="P588" s="13">
        <f t="shared" si="37"/>
        <v>14</v>
      </c>
      <c r="Q588" s="11" t="s">
        <v>8319</v>
      </c>
      <c r="R588" s="11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x14ac:dyDescent="0.2">
      <c r="A589" s="11">
        <v>587</v>
      </c>
      <c r="B589" s="11" t="s">
        <v>588</v>
      </c>
      <c r="C589" s="11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2">
        <f t="shared" si="36"/>
        <v>10</v>
      </c>
      <c r="P589" s="13">
        <f t="shared" si="37"/>
        <v>389.29</v>
      </c>
      <c r="Q589" s="11" t="s">
        <v>8319</v>
      </c>
      <c r="R589" s="11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x14ac:dyDescent="0.2">
      <c r="A590" s="11">
        <v>588</v>
      </c>
      <c r="B590" s="11" t="s">
        <v>589</v>
      </c>
      <c r="C590" s="11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2">
        <f t="shared" si="36"/>
        <v>4</v>
      </c>
      <c r="P590" s="13">
        <f t="shared" si="37"/>
        <v>150.5</v>
      </c>
      <c r="Q590" s="11" t="s">
        <v>8319</v>
      </c>
      <c r="R590" s="11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">
      <c r="A591" s="11">
        <v>589</v>
      </c>
      <c r="B591" s="11" t="s">
        <v>590</v>
      </c>
      <c r="C591" s="11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2">
        <f t="shared" si="36"/>
        <v>1</v>
      </c>
      <c r="P591" s="13">
        <f t="shared" si="37"/>
        <v>1</v>
      </c>
      <c r="Q591" s="11" t="s">
        <v>8319</v>
      </c>
      <c r="R591" s="1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x14ac:dyDescent="0.2">
      <c r="A592" s="11">
        <v>590</v>
      </c>
      <c r="B592" s="11" t="s">
        <v>591</v>
      </c>
      <c r="C592" s="11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2">
        <f t="shared" si="36"/>
        <v>5</v>
      </c>
      <c r="P592" s="13">
        <f t="shared" si="37"/>
        <v>24.78</v>
      </c>
      <c r="Q592" s="11" t="s">
        <v>8319</v>
      </c>
      <c r="R592" s="11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x14ac:dyDescent="0.2">
      <c r="A593" s="11">
        <v>591</v>
      </c>
      <c r="B593" s="11" t="s">
        <v>592</v>
      </c>
      <c r="C593" s="11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2">
        <f t="shared" si="36"/>
        <v>1</v>
      </c>
      <c r="P593" s="13">
        <f t="shared" si="37"/>
        <v>30.5</v>
      </c>
      <c r="Q593" s="11" t="s">
        <v>8319</v>
      </c>
      <c r="R593" s="11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x14ac:dyDescent="0.2">
      <c r="A594" s="11">
        <v>592</v>
      </c>
      <c r="B594" s="11" t="s">
        <v>593</v>
      </c>
      <c r="C594" s="11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2">
        <f t="shared" si="36"/>
        <v>4</v>
      </c>
      <c r="P594" s="13">
        <f t="shared" si="37"/>
        <v>250</v>
      </c>
      <c r="Q594" s="11" t="s">
        <v>8319</v>
      </c>
      <c r="R594" s="11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x14ac:dyDescent="0.2">
      <c r="A595" s="11">
        <v>593</v>
      </c>
      <c r="B595" s="11" t="s">
        <v>594</v>
      </c>
      <c r="C595" s="11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2">
        <f t="shared" si="36"/>
        <v>23</v>
      </c>
      <c r="P595" s="13">
        <f t="shared" si="37"/>
        <v>16.43</v>
      </c>
      <c r="Q595" s="11" t="s">
        <v>8319</v>
      </c>
      <c r="R595" s="11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x14ac:dyDescent="0.2">
      <c r="A596" s="11">
        <v>594</v>
      </c>
      <c r="B596" s="11" t="s">
        <v>595</v>
      </c>
      <c r="C596" s="11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2">
        <f t="shared" si="36"/>
        <v>1</v>
      </c>
      <c r="P596" s="13">
        <f t="shared" si="37"/>
        <v>13</v>
      </c>
      <c r="Q596" s="11" t="s">
        <v>8319</v>
      </c>
      <c r="R596" s="11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x14ac:dyDescent="0.2">
      <c r="A597" s="11">
        <v>595</v>
      </c>
      <c r="B597" s="11" t="s">
        <v>596</v>
      </c>
      <c r="C597" s="11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2">
        <f t="shared" si="36"/>
        <v>1</v>
      </c>
      <c r="P597" s="13">
        <f t="shared" si="37"/>
        <v>53.25</v>
      </c>
      <c r="Q597" s="11" t="s">
        <v>8319</v>
      </c>
      <c r="R597" s="11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x14ac:dyDescent="0.2">
      <c r="A598" s="11">
        <v>596</v>
      </c>
      <c r="B598" s="11" t="s">
        <v>597</v>
      </c>
      <c r="C598" s="11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2">
        <f t="shared" si="36"/>
        <v>1</v>
      </c>
      <c r="P598" s="13">
        <f t="shared" si="37"/>
        <v>3</v>
      </c>
      <c r="Q598" s="11" t="s">
        <v>8319</v>
      </c>
      <c r="R598" s="11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x14ac:dyDescent="0.2">
      <c r="A599" s="11">
        <v>597</v>
      </c>
      <c r="B599" s="11" t="s">
        <v>598</v>
      </c>
      <c r="C599" s="11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2">
        <f t="shared" si="36"/>
        <v>1</v>
      </c>
      <c r="P599" s="13">
        <f t="shared" si="37"/>
        <v>10</v>
      </c>
      <c r="Q599" s="11" t="s">
        <v>8319</v>
      </c>
      <c r="R599" s="11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x14ac:dyDescent="0.2">
      <c r="A600" s="11">
        <v>598</v>
      </c>
      <c r="B600" s="11" t="s">
        <v>599</v>
      </c>
      <c r="C600" s="11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2">
        <f t="shared" si="36"/>
        <v>34</v>
      </c>
      <c r="P600" s="13">
        <f t="shared" si="37"/>
        <v>121.43</v>
      </c>
      <c r="Q600" s="11" t="s">
        <v>8319</v>
      </c>
      <c r="R600" s="11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x14ac:dyDescent="0.2">
      <c r="A601" s="11">
        <v>599</v>
      </c>
      <c r="B601" s="11" t="s">
        <v>600</v>
      </c>
      <c r="C601" s="11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2">
        <f t="shared" si="36"/>
        <v>1</v>
      </c>
      <c r="P601" s="13">
        <f t="shared" si="37"/>
        <v>15.5</v>
      </c>
      <c r="Q601" s="11" t="s">
        <v>8319</v>
      </c>
      <c r="R601" s="1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x14ac:dyDescent="0.2">
      <c r="A602" s="11">
        <v>600</v>
      </c>
      <c r="B602" s="11" t="s">
        <v>601</v>
      </c>
      <c r="C602" s="11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2">
        <f t="shared" si="36"/>
        <v>2</v>
      </c>
      <c r="P602" s="13">
        <f t="shared" si="37"/>
        <v>100</v>
      </c>
      <c r="Q602" s="11" t="s">
        <v>8319</v>
      </c>
      <c r="R602" s="11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x14ac:dyDescent="0.2">
      <c r="A603" s="11">
        <v>601</v>
      </c>
      <c r="B603" s="11" t="s">
        <v>602</v>
      </c>
      <c r="C603" s="11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2">
        <f t="shared" si="36"/>
        <v>2</v>
      </c>
      <c r="P603" s="13">
        <f t="shared" si="37"/>
        <v>23.33</v>
      </c>
      <c r="Q603" s="11" t="s">
        <v>8319</v>
      </c>
      <c r="R603" s="11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x14ac:dyDescent="0.2">
      <c r="A604" s="11">
        <v>602</v>
      </c>
      <c r="B604" s="11" t="s">
        <v>603</v>
      </c>
      <c r="C604" s="11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2">
        <f t="shared" si="36"/>
        <v>0</v>
      </c>
      <c r="P604" s="13" t="e">
        <f t="shared" si="37"/>
        <v>#DIV/0!</v>
      </c>
      <c r="Q604" s="11" t="s">
        <v>8319</v>
      </c>
      <c r="R604" s="11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x14ac:dyDescent="0.2">
      <c r="A605" s="11">
        <v>603</v>
      </c>
      <c r="B605" s="11" t="s">
        <v>604</v>
      </c>
      <c r="C605" s="11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2">
        <f t="shared" si="36"/>
        <v>4</v>
      </c>
      <c r="P605" s="13">
        <f t="shared" si="37"/>
        <v>45.39</v>
      </c>
      <c r="Q605" s="11" t="s">
        <v>8319</v>
      </c>
      <c r="R605" s="11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x14ac:dyDescent="0.2">
      <c r="A606" s="11">
        <v>604</v>
      </c>
      <c r="B606" s="11" t="s">
        <v>605</v>
      </c>
      <c r="C606" s="11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2">
        <f t="shared" si="36"/>
        <v>0</v>
      </c>
      <c r="P606" s="13" t="e">
        <f t="shared" si="37"/>
        <v>#DIV/0!</v>
      </c>
      <c r="Q606" s="11" t="s">
        <v>8319</v>
      </c>
      <c r="R606" s="11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x14ac:dyDescent="0.2">
      <c r="A607" s="11">
        <v>605</v>
      </c>
      <c r="B607" s="11" t="s">
        <v>606</v>
      </c>
      <c r="C607" s="11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2">
        <f t="shared" si="36"/>
        <v>3</v>
      </c>
      <c r="P607" s="13">
        <f t="shared" si="37"/>
        <v>16.38</v>
      </c>
      <c r="Q607" s="11" t="s">
        <v>8319</v>
      </c>
      <c r="R607" s="11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x14ac:dyDescent="0.2">
      <c r="A608" s="11">
        <v>606</v>
      </c>
      <c r="B608" s="11" t="s">
        <v>607</v>
      </c>
      <c r="C608" s="11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2">
        <f t="shared" si="36"/>
        <v>1</v>
      </c>
      <c r="P608" s="13">
        <f t="shared" si="37"/>
        <v>10</v>
      </c>
      <c r="Q608" s="11" t="s">
        <v>8319</v>
      </c>
      <c r="R608" s="11" t="s">
        <v>8320</v>
      </c>
      <c r="S608" s="14">
        <f t="shared" si="38"/>
        <v>42102.650567129633</v>
      </c>
      <c r="T608" s="14">
        <f t="shared" si="39"/>
        <v>42148.625</v>
      </c>
    </row>
    <row r="609" spans="1:20" x14ac:dyDescent="0.2">
      <c r="A609" s="11">
        <v>607</v>
      </c>
      <c r="B609" s="11" t="s">
        <v>608</v>
      </c>
      <c r="C609" s="11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2">
        <f t="shared" si="36"/>
        <v>0</v>
      </c>
      <c r="P609" s="13" t="e">
        <f t="shared" si="37"/>
        <v>#DIV/0!</v>
      </c>
      <c r="Q609" s="11" t="s">
        <v>8319</v>
      </c>
      <c r="R609" s="11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x14ac:dyDescent="0.2">
      <c r="A610" s="11">
        <v>608</v>
      </c>
      <c r="B610" s="11" t="s">
        <v>609</v>
      </c>
      <c r="C610" s="11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2">
        <f t="shared" si="36"/>
        <v>1</v>
      </c>
      <c r="P610" s="13">
        <f t="shared" si="37"/>
        <v>292.2</v>
      </c>
      <c r="Q610" s="11" t="s">
        <v>8319</v>
      </c>
      <c r="R610" s="11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x14ac:dyDescent="0.2">
      <c r="A611" s="11">
        <v>609</v>
      </c>
      <c r="B611" s="11" t="s">
        <v>610</v>
      </c>
      <c r="C611" s="11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2">
        <f t="shared" si="36"/>
        <v>1</v>
      </c>
      <c r="P611" s="13">
        <f t="shared" si="37"/>
        <v>5</v>
      </c>
      <c r="Q611" s="11" t="s">
        <v>8319</v>
      </c>
      <c r="R611" s="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x14ac:dyDescent="0.2">
      <c r="A612" s="11">
        <v>610</v>
      </c>
      <c r="B612" s="11" t="s">
        <v>611</v>
      </c>
      <c r="C612" s="11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2">
        <f t="shared" si="36"/>
        <v>0</v>
      </c>
      <c r="P612" s="13" t="e">
        <f t="shared" si="37"/>
        <v>#DIV/0!</v>
      </c>
      <c r="Q612" s="11" t="s">
        <v>8319</v>
      </c>
      <c r="R612" s="11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x14ac:dyDescent="0.2">
      <c r="A613" s="11">
        <v>611</v>
      </c>
      <c r="B613" s="11" t="s">
        <v>612</v>
      </c>
      <c r="C613" s="11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2">
        <f t="shared" si="36"/>
        <v>0</v>
      </c>
      <c r="P613" s="13" t="e">
        <f t="shared" si="37"/>
        <v>#DIV/0!</v>
      </c>
      <c r="Q613" s="11" t="s">
        <v>8319</v>
      </c>
      <c r="R613" s="11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x14ac:dyDescent="0.2">
      <c r="A614" s="11">
        <v>612</v>
      </c>
      <c r="B614" s="11" t="s">
        <v>613</v>
      </c>
      <c r="C614" s="11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2">
        <f t="shared" si="36"/>
        <v>0</v>
      </c>
      <c r="P614" s="13" t="e">
        <f t="shared" si="37"/>
        <v>#DIV/0!</v>
      </c>
      <c r="Q614" s="11" t="s">
        <v>8319</v>
      </c>
      <c r="R614" s="11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x14ac:dyDescent="0.2">
      <c r="A615" s="11">
        <v>613</v>
      </c>
      <c r="B615" s="11" t="s">
        <v>614</v>
      </c>
      <c r="C615" s="11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2">
        <f t="shared" si="36"/>
        <v>22</v>
      </c>
      <c r="P615" s="13">
        <f t="shared" si="37"/>
        <v>105.93</v>
      </c>
      <c r="Q615" s="11" t="s">
        <v>8319</v>
      </c>
      <c r="R615" s="11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x14ac:dyDescent="0.2">
      <c r="A616" s="11">
        <v>614</v>
      </c>
      <c r="B616" s="11" t="s">
        <v>615</v>
      </c>
      <c r="C616" s="11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2">
        <f t="shared" si="36"/>
        <v>0</v>
      </c>
      <c r="P616" s="13" t="e">
        <f t="shared" si="37"/>
        <v>#DIV/0!</v>
      </c>
      <c r="Q616" s="11" t="s">
        <v>8319</v>
      </c>
      <c r="R616" s="11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x14ac:dyDescent="0.2">
      <c r="A617" s="11">
        <v>615</v>
      </c>
      <c r="B617" s="11" t="s">
        <v>616</v>
      </c>
      <c r="C617" s="11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2">
        <f t="shared" si="36"/>
        <v>0</v>
      </c>
      <c r="P617" s="13" t="e">
        <f t="shared" si="37"/>
        <v>#DIV/0!</v>
      </c>
      <c r="Q617" s="11" t="s">
        <v>8319</v>
      </c>
      <c r="R617" s="11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x14ac:dyDescent="0.2">
      <c r="A618" s="11">
        <v>616</v>
      </c>
      <c r="B618" s="11" t="s">
        <v>617</v>
      </c>
      <c r="C618" s="11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2">
        <f t="shared" si="36"/>
        <v>0</v>
      </c>
      <c r="P618" s="13" t="e">
        <f t="shared" si="37"/>
        <v>#DIV/0!</v>
      </c>
      <c r="Q618" s="11" t="s">
        <v>8319</v>
      </c>
      <c r="R618" s="11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x14ac:dyDescent="0.2">
      <c r="A619" s="11">
        <v>617</v>
      </c>
      <c r="B619" s="11" t="s">
        <v>618</v>
      </c>
      <c r="C619" s="11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2">
        <f t="shared" si="36"/>
        <v>3</v>
      </c>
      <c r="P619" s="13">
        <f t="shared" si="37"/>
        <v>20</v>
      </c>
      <c r="Q619" s="11" t="s">
        <v>8319</v>
      </c>
      <c r="R619" s="11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x14ac:dyDescent="0.2">
      <c r="A620" s="11">
        <v>618</v>
      </c>
      <c r="B620" s="11" t="s">
        <v>619</v>
      </c>
      <c r="C620" s="11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2">
        <f t="shared" si="36"/>
        <v>0</v>
      </c>
      <c r="P620" s="13" t="e">
        <f t="shared" si="37"/>
        <v>#DIV/0!</v>
      </c>
      <c r="Q620" s="11" t="s">
        <v>8319</v>
      </c>
      <c r="R620" s="11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x14ac:dyDescent="0.2">
      <c r="A621" s="11">
        <v>619</v>
      </c>
      <c r="B621" s="11" t="s">
        <v>620</v>
      </c>
      <c r="C621" s="11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2">
        <f t="shared" si="36"/>
        <v>1</v>
      </c>
      <c r="P621" s="13">
        <f t="shared" si="37"/>
        <v>1</v>
      </c>
      <c r="Q621" s="11" t="s">
        <v>8319</v>
      </c>
      <c r="R621" s="1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x14ac:dyDescent="0.2">
      <c r="A622" s="11">
        <v>620</v>
      </c>
      <c r="B622" s="11" t="s">
        <v>621</v>
      </c>
      <c r="C622" s="11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2">
        <f t="shared" si="36"/>
        <v>1</v>
      </c>
      <c r="P622" s="13">
        <f t="shared" si="37"/>
        <v>300</v>
      </c>
      <c r="Q622" s="11" t="s">
        <v>8319</v>
      </c>
      <c r="R622" s="11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x14ac:dyDescent="0.2">
      <c r="A623" s="11">
        <v>621</v>
      </c>
      <c r="B623" s="11" t="s">
        <v>622</v>
      </c>
      <c r="C623" s="11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2">
        <f t="shared" si="36"/>
        <v>2</v>
      </c>
      <c r="P623" s="13">
        <f t="shared" si="37"/>
        <v>87</v>
      </c>
      <c r="Q623" s="11" t="s">
        <v>8319</v>
      </c>
      <c r="R623" s="11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x14ac:dyDescent="0.2">
      <c r="A624" s="11">
        <v>622</v>
      </c>
      <c r="B624" s="11" t="s">
        <v>623</v>
      </c>
      <c r="C624" s="11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2">
        <f t="shared" si="36"/>
        <v>6</v>
      </c>
      <c r="P624" s="13">
        <f t="shared" si="37"/>
        <v>37.89</v>
      </c>
      <c r="Q624" s="11" t="s">
        <v>8319</v>
      </c>
      <c r="R624" s="11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x14ac:dyDescent="0.2">
      <c r="A625" s="11">
        <v>623</v>
      </c>
      <c r="B625" s="11" t="s">
        <v>624</v>
      </c>
      <c r="C625" s="11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2">
        <f t="shared" si="36"/>
        <v>0</v>
      </c>
      <c r="P625" s="13" t="e">
        <f t="shared" si="37"/>
        <v>#DIV/0!</v>
      </c>
      <c r="Q625" s="11" t="s">
        <v>8319</v>
      </c>
      <c r="R625" s="11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x14ac:dyDescent="0.2">
      <c r="A626" s="11">
        <v>624</v>
      </c>
      <c r="B626" s="11" t="s">
        <v>625</v>
      </c>
      <c r="C626" s="11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2">
        <f t="shared" si="36"/>
        <v>0</v>
      </c>
      <c r="P626" s="13" t="e">
        <f t="shared" si="37"/>
        <v>#DIV/0!</v>
      </c>
      <c r="Q626" s="11" t="s">
        <v>8319</v>
      </c>
      <c r="R626" s="11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x14ac:dyDescent="0.2">
      <c r="A627" s="11">
        <v>625</v>
      </c>
      <c r="B627" s="11" t="s">
        <v>626</v>
      </c>
      <c r="C627" s="11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2">
        <f t="shared" si="36"/>
        <v>0</v>
      </c>
      <c r="P627" s="13" t="e">
        <f t="shared" si="37"/>
        <v>#DIV/0!</v>
      </c>
      <c r="Q627" s="11" t="s">
        <v>8319</v>
      </c>
      <c r="R627" s="11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x14ac:dyDescent="0.2">
      <c r="A628" s="11">
        <v>626</v>
      </c>
      <c r="B628" s="11" t="s">
        <v>627</v>
      </c>
      <c r="C628" s="11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2">
        <f t="shared" si="36"/>
        <v>18</v>
      </c>
      <c r="P628" s="13">
        <f t="shared" si="37"/>
        <v>111.41</v>
      </c>
      <c r="Q628" s="11" t="s">
        <v>8319</v>
      </c>
      <c r="R628" s="11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x14ac:dyDescent="0.2">
      <c r="A629" s="11">
        <v>627</v>
      </c>
      <c r="B629" s="11" t="s">
        <v>628</v>
      </c>
      <c r="C629" s="11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2">
        <f t="shared" si="36"/>
        <v>1</v>
      </c>
      <c r="P629" s="13">
        <f t="shared" si="37"/>
        <v>90</v>
      </c>
      <c r="Q629" s="11" t="s">
        <v>8319</v>
      </c>
      <c r="R629" s="11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x14ac:dyDescent="0.2">
      <c r="A630" s="11">
        <v>628</v>
      </c>
      <c r="B630" s="11" t="s">
        <v>629</v>
      </c>
      <c r="C630" s="11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2">
        <f t="shared" si="36"/>
        <v>0</v>
      </c>
      <c r="P630" s="13" t="e">
        <f t="shared" si="37"/>
        <v>#DIV/0!</v>
      </c>
      <c r="Q630" s="11" t="s">
        <v>8319</v>
      </c>
      <c r="R630" s="11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x14ac:dyDescent="0.2">
      <c r="A631" s="11">
        <v>629</v>
      </c>
      <c r="B631" s="11" t="s">
        <v>630</v>
      </c>
      <c r="C631" s="11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2">
        <f t="shared" si="36"/>
        <v>1</v>
      </c>
      <c r="P631" s="13">
        <f t="shared" si="37"/>
        <v>116.67</v>
      </c>
      <c r="Q631" s="11" t="s">
        <v>8319</v>
      </c>
      <c r="R631" s="1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x14ac:dyDescent="0.2">
      <c r="A632" s="11">
        <v>630</v>
      </c>
      <c r="B632" s="11" t="s">
        <v>631</v>
      </c>
      <c r="C632" s="11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2">
        <f t="shared" si="36"/>
        <v>1</v>
      </c>
      <c r="P632" s="13">
        <f t="shared" si="37"/>
        <v>10</v>
      </c>
      <c r="Q632" s="11" t="s">
        <v>8319</v>
      </c>
      <c r="R632" s="11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x14ac:dyDescent="0.2">
      <c r="A633" s="11">
        <v>631</v>
      </c>
      <c r="B633" s="11" t="s">
        <v>632</v>
      </c>
      <c r="C633" s="11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2">
        <f t="shared" si="36"/>
        <v>2</v>
      </c>
      <c r="P633" s="13">
        <f t="shared" si="37"/>
        <v>76.67</v>
      </c>
      <c r="Q633" s="11" t="s">
        <v>8319</v>
      </c>
      <c r="R633" s="11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x14ac:dyDescent="0.2">
      <c r="A634" s="11">
        <v>632</v>
      </c>
      <c r="B634" s="11" t="s">
        <v>633</v>
      </c>
      <c r="C634" s="11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2">
        <f t="shared" si="36"/>
        <v>0</v>
      </c>
      <c r="P634" s="13" t="e">
        <f t="shared" si="37"/>
        <v>#DIV/0!</v>
      </c>
      <c r="Q634" s="11" t="s">
        <v>8319</v>
      </c>
      <c r="R634" s="11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x14ac:dyDescent="0.2">
      <c r="A635" s="11">
        <v>633</v>
      </c>
      <c r="B635" s="11" t="s">
        <v>634</v>
      </c>
      <c r="C635" s="11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2">
        <f t="shared" si="36"/>
        <v>13</v>
      </c>
      <c r="P635" s="13">
        <f t="shared" si="37"/>
        <v>49.8</v>
      </c>
      <c r="Q635" s="11" t="s">
        <v>8319</v>
      </c>
      <c r="R635" s="11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x14ac:dyDescent="0.2">
      <c r="A636" s="11">
        <v>634</v>
      </c>
      <c r="B636" s="11" t="s">
        <v>635</v>
      </c>
      <c r="C636" s="11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2">
        <f t="shared" si="36"/>
        <v>1</v>
      </c>
      <c r="P636" s="13">
        <f t="shared" si="37"/>
        <v>1</v>
      </c>
      <c r="Q636" s="11" t="s">
        <v>8319</v>
      </c>
      <c r="R636" s="11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x14ac:dyDescent="0.2">
      <c r="A637" s="11">
        <v>635</v>
      </c>
      <c r="B637" s="11" t="s">
        <v>636</v>
      </c>
      <c r="C637" s="11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2">
        <f t="shared" si="36"/>
        <v>1</v>
      </c>
      <c r="P637" s="13">
        <f t="shared" si="37"/>
        <v>2</v>
      </c>
      <c r="Q637" s="11" t="s">
        <v>8319</v>
      </c>
      <c r="R637" s="11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x14ac:dyDescent="0.2">
      <c r="A638" s="11">
        <v>636</v>
      </c>
      <c r="B638" s="11" t="s">
        <v>637</v>
      </c>
      <c r="C638" s="11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2">
        <f t="shared" si="36"/>
        <v>1</v>
      </c>
      <c r="P638" s="13">
        <f t="shared" si="37"/>
        <v>4</v>
      </c>
      <c r="Q638" s="11" t="s">
        <v>8319</v>
      </c>
      <c r="R638" s="11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x14ac:dyDescent="0.2">
      <c r="A639" s="11">
        <v>637</v>
      </c>
      <c r="B639" s="11" t="s">
        <v>638</v>
      </c>
      <c r="C639" s="11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2">
        <f t="shared" si="36"/>
        <v>0</v>
      </c>
      <c r="P639" s="13" t="e">
        <f t="shared" si="37"/>
        <v>#DIV/0!</v>
      </c>
      <c r="Q639" s="11" t="s">
        <v>8319</v>
      </c>
      <c r="R639" s="11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">
      <c r="A640" s="11">
        <v>638</v>
      </c>
      <c r="B640" s="11" t="s">
        <v>639</v>
      </c>
      <c r="C640" s="11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2">
        <f t="shared" si="36"/>
        <v>1</v>
      </c>
      <c r="P640" s="13">
        <f t="shared" si="37"/>
        <v>3</v>
      </c>
      <c r="Q640" s="11" t="s">
        <v>8319</v>
      </c>
      <c r="R640" s="11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x14ac:dyDescent="0.2">
      <c r="A641" s="11">
        <v>639</v>
      </c>
      <c r="B641" s="11" t="s">
        <v>640</v>
      </c>
      <c r="C641" s="11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2">
        <f t="shared" si="36"/>
        <v>1</v>
      </c>
      <c r="P641" s="13">
        <f t="shared" si="37"/>
        <v>1</v>
      </c>
      <c r="Q641" s="11" t="s">
        <v>8319</v>
      </c>
      <c r="R641" s="1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x14ac:dyDescent="0.2">
      <c r="A642" s="11">
        <v>640</v>
      </c>
      <c r="B642" s="11" t="s">
        <v>641</v>
      </c>
      <c r="C642" s="11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2">
        <f t="shared" ref="O642:O705" si="40">ROUNDUP(SUM(E642/D642*100),0)</f>
        <v>145</v>
      </c>
      <c r="P642" s="13">
        <f t="shared" ref="P642:P705" si="41">ROUND(SUM(E642/L642),2)</f>
        <v>50.5</v>
      </c>
      <c r="Q642" s="11" t="s">
        <v>8319</v>
      </c>
      <c r="R642" s="11" t="s">
        <v>8321</v>
      </c>
      <c r="S642" s="14">
        <f t="shared" ref="S642:S705" si="42">(((J642/60)/60)/24)+DATE(1970,1,1)</f>
        <v>42683.420312500006</v>
      </c>
      <c r="T642" s="14">
        <f t="shared" ref="T642:T705" si="43">(((I642/60)/60)/24)+DATE(1970,1,1)</f>
        <v>42698.958333333328</v>
      </c>
    </row>
    <row r="643" spans="1:20" x14ac:dyDescent="0.2">
      <c r="A643" s="11">
        <v>641</v>
      </c>
      <c r="B643" s="11" t="s">
        <v>642</v>
      </c>
      <c r="C643" s="11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2">
        <f t="shared" si="40"/>
        <v>120</v>
      </c>
      <c r="P643" s="13">
        <f t="shared" si="41"/>
        <v>151.32</v>
      </c>
      <c r="Q643" s="11" t="s">
        <v>8319</v>
      </c>
      <c r="R643" s="11" t="s">
        <v>8321</v>
      </c>
      <c r="S643" s="14">
        <f t="shared" si="42"/>
        <v>42199.57</v>
      </c>
      <c r="T643" s="14">
        <f t="shared" si="43"/>
        <v>42229.57</v>
      </c>
    </row>
    <row r="644" spans="1:20" x14ac:dyDescent="0.2">
      <c r="A644" s="11">
        <v>642</v>
      </c>
      <c r="B644" s="11" t="s">
        <v>643</v>
      </c>
      <c r="C644" s="11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2">
        <f t="shared" si="40"/>
        <v>1461</v>
      </c>
      <c r="P644" s="13">
        <f t="shared" si="41"/>
        <v>134.36000000000001</v>
      </c>
      <c r="Q644" s="11" t="s">
        <v>8319</v>
      </c>
      <c r="R644" s="11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x14ac:dyDescent="0.2">
      <c r="A645" s="11">
        <v>643</v>
      </c>
      <c r="B645" s="11" t="s">
        <v>644</v>
      </c>
      <c r="C645" s="11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2">
        <f t="shared" si="40"/>
        <v>106</v>
      </c>
      <c r="P645" s="13">
        <f t="shared" si="41"/>
        <v>174.03</v>
      </c>
      <c r="Q645" s="11" t="s">
        <v>8319</v>
      </c>
      <c r="R645" s="11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x14ac:dyDescent="0.2">
      <c r="A646" s="11">
        <v>644</v>
      </c>
      <c r="B646" s="11" t="s">
        <v>645</v>
      </c>
      <c r="C646" s="11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2">
        <f t="shared" si="40"/>
        <v>301</v>
      </c>
      <c r="P646" s="13">
        <f t="shared" si="41"/>
        <v>73.489999999999995</v>
      </c>
      <c r="Q646" s="11" t="s">
        <v>8319</v>
      </c>
      <c r="R646" s="11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x14ac:dyDescent="0.2">
      <c r="A647" s="11">
        <v>645</v>
      </c>
      <c r="B647" s="11" t="s">
        <v>646</v>
      </c>
      <c r="C647" s="11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2">
        <f t="shared" si="40"/>
        <v>279</v>
      </c>
      <c r="P647" s="13">
        <f t="shared" si="41"/>
        <v>23.52</v>
      </c>
      <c r="Q647" s="11" t="s">
        <v>8319</v>
      </c>
      <c r="R647" s="11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x14ac:dyDescent="0.2">
      <c r="A648" s="11">
        <v>646</v>
      </c>
      <c r="B648" s="11" t="s">
        <v>647</v>
      </c>
      <c r="C648" s="11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2">
        <f t="shared" si="40"/>
        <v>132</v>
      </c>
      <c r="P648" s="13">
        <f t="shared" si="41"/>
        <v>39.07</v>
      </c>
      <c r="Q648" s="11" t="s">
        <v>8319</v>
      </c>
      <c r="R648" s="11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x14ac:dyDescent="0.2">
      <c r="A649" s="11">
        <v>647</v>
      </c>
      <c r="B649" s="11" t="s">
        <v>648</v>
      </c>
      <c r="C649" s="11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2">
        <f t="shared" si="40"/>
        <v>108</v>
      </c>
      <c r="P649" s="13">
        <f t="shared" si="41"/>
        <v>125.94</v>
      </c>
      <c r="Q649" s="11" t="s">
        <v>8319</v>
      </c>
      <c r="R649" s="11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x14ac:dyDescent="0.2">
      <c r="A650" s="11">
        <v>648</v>
      </c>
      <c r="B650" s="11" t="s">
        <v>649</v>
      </c>
      <c r="C650" s="11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2">
        <f t="shared" si="40"/>
        <v>127</v>
      </c>
      <c r="P650" s="13">
        <f t="shared" si="41"/>
        <v>1644</v>
      </c>
      <c r="Q650" s="11" t="s">
        <v>8319</v>
      </c>
      <c r="R650" s="11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x14ac:dyDescent="0.2">
      <c r="A651" s="11">
        <v>649</v>
      </c>
      <c r="B651" s="11" t="s">
        <v>650</v>
      </c>
      <c r="C651" s="11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2">
        <f t="shared" si="40"/>
        <v>140</v>
      </c>
      <c r="P651" s="13">
        <f t="shared" si="41"/>
        <v>42.67</v>
      </c>
      <c r="Q651" s="11" t="s">
        <v>8319</v>
      </c>
      <c r="R651" s="1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x14ac:dyDescent="0.2">
      <c r="A652" s="11">
        <v>650</v>
      </c>
      <c r="B652" s="11" t="s">
        <v>651</v>
      </c>
      <c r="C652" s="11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2">
        <f t="shared" si="40"/>
        <v>113</v>
      </c>
      <c r="P652" s="13">
        <f t="shared" si="41"/>
        <v>35.130000000000003</v>
      </c>
      <c r="Q652" s="11" t="s">
        <v>8319</v>
      </c>
      <c r="R652" s="11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x14ac:dyDescent="0.2">
      <c r="A653" s="11">
        <v>651</v>
      </c>
      <c r="B653" s="11" t="s">
        <v>652</v>
      </c>
      <c r="C653" s="11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2">
        <f t="shared" si="40"/>
        <v>101</v>
      </c>
      <c r="P653" s="13">
        <f t="shared" si="41"/>
        <v>239.35</v>
      </c>
      <c r="Q653" s="11" t="s">
        <v>8319</v>
      </c>
      <c r="R653" s="11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x14ac:dyDescent="0.2">
      <c r="A654" s="11">
        <v>652</v>
      </c>
      <c r="B654" s="11" t="s">
        <v>653</v>
      </c>
      <c r="C654" s="11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2">
        <f t="shared" si="40"/>
        <v>101</v>
      </c>
      <c r="P654" s="13">
        <f t="shared" si="41"/>
        <v>107.64</v>
      </c>
      <c r="Q654" s="11" t="s">
        <v>8319</v>
      </c>
      <c r="R654" s="11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x14ac:dyDescent="0.2">
      <c r="A655" s="11">
        <v>653</v>
      </c>
      <c r="B655" s="11" t="s">
        <v>654</v>
      </c>
      <c r="C655" s="11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2">
        <f t="shared" si="40"/>
        <v>142</v>
      </c>
      <c r="P655" s="13">
        <f t="shared" si="41"/>
        <v>95.83</v>
      </c>
      <c r="Q655" s="11" t="s">
        <v>8319</v>
      </c>
      <c r="R655" s="11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x14ac:dyDescent="0.2">
      <c r="A656" s="11">
        <v>654</v>
      </c>
      <c r="B656" s="11" t="s">
        <v>655</v>
      </c>
      <c r="C656" s="11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2">
        <f t="shared" si="40"/>
        <v>268</v>
      </c>
      <c r="P656" s="13">
        <f t="shared" si="41"/>
        <v>31.66</v>
      </c>
      <c r="Q656" s="11" t="s">
        <v>8319</v>
      </c>
      <c r="R656" s="11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x14ac:dyDescent="0.2">
      <c r="A657" s="11">
        <v>655</v>
      </c>
      <c r="B657" s="11" t="s">
        <v>656</v>
      </c>
      <c r="C657" s="11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2">
        <f t="shared" si="40"/>
        <v>147</v>
      </c>
      <c r="P657" s="13">
        <f t="shared" si="41"/>
        <v>42.89</v>
      </c>
      <c r="Q657" s="11" t="s">
        <v>8319</v>
      </c>
      <c r="R657" s="11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x14ac:dyDescent="0.2">
      <c r="A658" s="11">
        <v>656</v>
      </c>
      <c r="B658" s="11" t="s">
        <v>657</v>
      </c>
      <c r="C658" s="11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2">
        <f t="shared" si="40"/>
        <v>214</v>
      </c>
      <c r="P658" s="13">
        <f t="shared" si="41"/>
        <v>122.74</v>
      </c>
      <c r="Q658" s="11" t="s">
        <v>8319</v>
      </c>
      <c r="R658" s="11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x14ac:dyDescent="0.2">
      <c r="A659" s="11">
        <v>657</v>
      </c>
      <c r="B659" s="11" t="s">
        <v>658</v>
      </c>
      <c r="C659" s="11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2">
        <f t="shared" si="40"/>
        <v>126</v>
      </c>
      <c r="P659" s="13">
        <f t="shared" si="41"/>
        <v>190.45</v>
      </c>
      <c r="Q659" s="11" t="s">
        <v>8319</v>
      </c>
      <c r="R659" s="11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x14ac:dyDescent="0.2">
      <c r="A660" s="11">
        <v>658</v>
      </c>
      <c r="B660" s="11" t="s">
        <v>659</v>
      </c>
      <c r="C660" s="11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2">
        <f t="shared" si="40"/>
        <v>105</v>
      </c>
      <c r="P660" s="13">
        <f t="shared" si="41"/>
        <v>109.34</v>
      </c>
      <c r="Q660" s="11" t="s">
        <v>8319</v>
      </c>
      <c r="R660" s="11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">
      <c r="A661" s="11">
        <v>659</v>
      </c>
      <c r="B661" s="11" t="s">
        <v>660</v>
      </c>
      <c r="C661" s="11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2">
        <f t="shared" si="40"/>
        <v>101</v>
      </c>
      <c r="P661" s="13">
        <f t="shared" si="41"/>
        <v>143.66999999999999</v>
      </c>
      <c r="Q661" s="11" t="s">
        <v>8319</v>
      </c>
      <c r="R661" s="1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x14ac:dyDescent="0.2">
      <c r="A662" s="11">
        <v>660</v>
      </c>
      <c r="B662" s="11" t="s">
        <v>661</v>
      </c>
      <c r="C662" s="11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2">
        <f t="shared" si="40"/>
        <v>4</v>
      </c>
      <c r="P662" s="13">
        <f t="shared" si="41"/>
        <v>84.94</v>
      </c>
      <c r="Q662" s="11" t="s">
        <v>8319</v>
      </c>
      <c r="R662" s="11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x14ac:dyDescent="0.2">
      <c r="A663" s="11">
        <v>661</v>
      </c>
      <c r="B663" s="11" t="s">
        <v>662</v>
      </c>
      <c r="C663" s="11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2">
        <f t="shared" si="40"/>
        <v>1</v>
      </c>
      <c r="P663" s="13">
        <f t="shared" si="41"/>
        <v>10.56</v>
      </c>
      <c r="Q663" s="11" t="s">
        <v>8319</v>
      </c>
      <c r="R663" s="11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x14ac:dyDescent="0.2">
      <c r="A664" s="11">
        <v>662</v>
      </c>
      <c r="B664" s="11" t="s">
        <v>663</v>
      </c>
      <c r="C664" s="11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2">
        <f t="shared" si="40"/>
        <v>1</v>
      </c>
      <c r="P664" s="13">
        <f t="shared" si="41"/>
        <v>39</v>
      </c>
      <c r="Q664" s="11" t="s">
        <v>8319</v>
      </c>
      <c r="R664" s="11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x14ac:dyDescent="0.2">
      <c r="A665" s="11">
        <v>663</v>
      </c>
      <c r="B665" s="11" t="s">
        <v>664</v>
      </c>
      <c r="C665" s="11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2">
        <f t="shared" si="40"/>
        <v>1</v>
      </c>
      <c r="P665" s="13">
        <f t="shared" si="41"/>
        <v>100</v>
      </c>
      <c r="Q665" s="11" t="s">
        <v>8319</v>
      </c>
      <c r="R665" s="11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x14ac:dyDescent="0.2">
      <c r="A666" s="11">
        <v>664</v>
      </c>
      <c r="B666" s="11" t="s">
        <v>665</v>
      </c>
      <c r="C666" s="11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2">
        <f t="shared" si="40"/>
        <v>8</v>
      </c>
      <c r="P666" s="13">
        <f t="shared" si="41"/>
        <v>31.17</v>
      </c>
      <c r="Q666" s="11" t="s">
        <v>8319</v>
      </c>
      <c r="R666" s="11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x14ac:dyDescent="0.2">
      <c r="A667" s="11">
        <v>665</v>
      </c>
      <c r="B667" s="11" t="s">
        <v>666</v>
      </c>
      <c r="C667" s="11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2">
        <f t="shared" si="40"/>
        <v>19</v>
      </c>
      <c r="P667" s="13">
        <f t="shared" si="41"/>
        <v>155.33000000000001</v>
      </c>
      <c r="Q667" s="11" t="s">
        <v>8319</v>
      </c>
      <c r="R667" s="11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x14ac:dyDescent="0.2">
      <c r="A668" s="11">
        <v>666</v>
      </c>
      <c r="B668" s="11" t="s">
        <v>667</v>
      </c>
      <c r="C668" s="11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2">
        <f t="shared" si="40"/>
        <v>1</v>
      </c>
      <c r="P668" s="13">
        <f t="shared" si="41"/>
        <v>2</v>
      </c>
      <c r="Q668" s="11" t="s">
        <v>8319</v>
      </c>
      <c r="R668" s="11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x14ac:dyDescent="0.2">
      <c r="A669" s="11">
        <v>667</v>
      </c>
      <c r="B669" s="11" t="s">
        <v>668</v>
      </c>
      <c r="C669" s="11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2">
        <f t="shared" si="40"/>
        <v>11</v>
      </c>
      <c r="P669" s="13">
        <f t="shared" si="41"/>
        <v>178.93</v>
      </c>
      <c r="Q669" s="11" t="s">
        <v>8319</v>
      </c>
      <c r="R669" s="11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x14ac:dyDescent="0.2">
      <c r="A670" s="11">
        <v>668</v>
      </c>
      <c r="B670" s="11" t="s">
        <v>669</v>
      </c>
      <c r="C670" s="11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2">
        <f t="shared" si="40"/>
        <v>5</v>
      </c>
      <c r="P670" s="13">
        <f t="shared" si="41"/>
        <v>27.36</v>
      </c>
      <c r="Q670" s="11" t="s">
        <v>8319</v>
      </c>
      <c r="R670" s="11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x14ac:dyDescent="0.2">
      <c r="A671" s="11">
        <v>669</v>
      </c>
      <c r="B671" s="11" t="s">
        <v>670</v>
      </c>
      <c r="C671" s="11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2">
        <f t="shared" si="40"/>
        <v>22</v>
      </c>
      <c r="P671" s="13">
        <f t="shared" si="41"/>
        <v>1536.25</v>
      </c>
      <c r="Q671" s="11" t="s">
        <v>8319</v>
      </c>
      <c r="R671" s="1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x14ac:dyDescent="0.2">
      <c r="A672" s="11">
        <v>670</v>
      </c>
      <c r="B672" s="11" t="s">
        <v>671</v>
      </c>
      <c r="C672" s="11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2">
        <f t="shared" si="40"/>
        <v>30</v>
      </c>
      <c r="P672" s="13">
        <f t="shared" si="41"/>
        <v>85</v>
      </c>
      <c r="Q672" s="11" t="s">
        <v>8319</v>
      </c>
      <c r="R672" s="11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x14ac:dyDescent="0.2">
      <c r="A673" s="11">
        <v>671</v>
      </c>
      <c r="B673" s="11" t="s">
        <v>672</v>
      </c>
      <c r="C673" s="11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2">
        <f t="shared" si="40"/>
        <v>40</v>
      </c>
      <c r="P673" s="13">
        <f t="shared" si="41"/>
        <v>788.53</v>
      </c>
      <c r="Q673" s="11" t="s">
        <v>8319</v>
      </c>
      <c r="R673" s="11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x14ac:dyDescent="0.2">
      <c r="A674" s="11">
        <v>672</v>
      </c>
      <c r="B674" s="11" t="s">
        <v>673</v>
      </c>
      <c r="C674" s="11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2">
        <f t="shared" si="40"/>
        <v>22</v>
      </c>
      <c r="P674" s="13">
        <f t="shared" si="41"/>
        <v>50.3</v>
      </c>
      <c r="Q674" s="11" t="s">
        <v>8319</v>
      </c>
      <c r="R674" s="11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x14ac:dyDescent="0.2">
      <c r="A675" s="11">
        <v>673</v>
      </c>
      <c r="B675" s="11" t="s">
        <v>674</v>
      </c>
      <c r="C675" s="11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2">
        <f t="shared" si="40"/>
        <v>1</v>
      </c>
      <c r="P675" s="13">
        <f t="shared" si="41"/>
        <v>68.33</v>
      </c>
      <c r="Q675" s="11" t="s">
        <v>8319</v>
      </c>
      <c r="R675" s="11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x14ac:dyDescent="0.2">
      <c r="A676" s="11">
        <v>674</v>
      </c>
      <c r="B676" s="11" t="s">
        <v>675</v>
      </c>
      <c r="C676" s="11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2">
        <f t="shared" si="40"/>
        <v>1</v>
      </c>
      <c r="P676" s="13">
        <f t="shared" si="41"/>
        <v>7.5</v>
      </c>
      <c r="Q676" s="11" t="s">
        <v>8319</v>
      </c>
      <c r="R676" s="11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x14ac:dyDescent="0.2">
      <c r="A677" s="11">
        <v>675</v>
      </c>
      <c r="B677" s="11" t="s">
        <v>676</v>
      </c>
      <c r="C677" s="11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2">
        <f t="shared" si="40"/>
        <v>15</v>
      </c>
      <c r="P677" s="13">
        <f t="shared" si="41"/>
        <v>34.270000000000003</v>
      </c>
      <c r="Q677" s="11" t="s">
        <v>8319</v>
      </c>
      <c r="R677" s="11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x14ac:dyDescent="0.2">
      <c r="A678" s="11">
        <v>676</v>
      </c>
      <c r="B678" s="11" t="s">
        <v>677</v>
      </c>
      <c r="C678" s="11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2">
        <f t="shared" si="40"/>
        <v>2</v>
      </c>
      <c r="P678" s="13">
        <f t="shared" si="41"/>
        <v>61.29</v>
      </c>
      <c r="Q678" s="11" t="s">
        <v>8319</v>
      </c>
      <c r="R678" s="11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x14ac:dyDescent="0.2">
      <c r="A679" s="11">
        <v>677</v>
      </c>
      <c r="B679" s="11" t="s">
        <v>678</v>
      </c>
      <c r="C679" s="11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2">
        <f t="shared" si="40"/>
        <v>26</v>
      </c>
      <c r="P679" s="13">
        <f t="shared" si="41"/>
        <v>133.25</v>
      </c>
      <c r="Q679" s="11" t="s">
        <v>8319</v>
      </c>
      <c r="R679" s="11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x14ac:dyDescent="0.2">
      <c r="A680" s="11">
        <v>678</v>
      </c>
      <c r="B680" s="11" t="s">
        <v>679</v>
      </c>
      <c r="C680" s="11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2">
        <f t="shared" si="40"/>
        <v>4</v>
      </c>
      <c r="P680" s="13">
        <f t="shared" si="41"/>
        <v>65.180000000000007</v>
      </c>
      <c r="Q680" s="11" t="s">
        <v>8319</v>
      </c>
      <c r="R680" s="11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x14ac:dyDescent="0.2">
      <c r="A681" s="11">
        <v>679</v>
      </c>
      <c r="B681" s="11" t="s">
        <v>680</v>
      </c>
      <c r="C681" s="11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2">
        <f t="shared" si="40"/>
        <v>16</v>
      </c>
      <c r="P681" s="13">
        <f t="shared" si="41"/>
        <v>93.9</v>
      </c>
      <c r="Q681" s="11" t="s">
        <v>8319</v>
      </c>
      <c r="R681" s="1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x14ac:dyDescent="0.2">
      <c r="A682" s="11">
        <v>680</v>
      </c>
      <c r="B682" s="11" t="s">
        <v>681</v>
      </c>
      <c r="C682" s="11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2">
        <f t="shared" si="40"/>
        <v>26</v>
      </c>
      <c r="P682" s="13">
        <f t="shared" si="41"/>
        <v>150.65</v>
      </c>
      <c r="Q682" s="11" t="s">
        <v>8319</v>
      </c>
      <c r="R682" s="11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x14ac:dyDescent="0.2">
      <c r="A683" s="11">
        <v>681</v>
      </c>
      <c r="B683" s="11" t="s">
        <v>682</v>
      </c>
      <c r="C683" s="11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2">
        <f t="shared" si="40"/>
        <v>1</v>
      </c>
      <c r="P683" s="13">
        <f t="shared" si="41"/>
        <v>1</v>
      </c>
      <c r="Q683" s="11" t="s">
        <v>8319</v>
      </c>
      <c r="R683" s="11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x14ac:dyDescent="0.2">
      <c r="A684" s="11">
        <v>682</v>
      </c>
      <c r="B684" s="11" t="s">
        <v>683</v>
      </c>
      <c r="C684" s="11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2">
        <f t="shared" si="40"/>
        <v>1</v>
      </c>
      <c r="P684" s="13">
        <f t="shared" si="41"/>
        <v>13.25</v>
      </c>
      <c r="Q684" s="11" t="s">
        <v>8319</v>
      </c>
      <c r="R684" s="11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x14ac:dyDescent="0.2">
      <c r="A685" s="11">
        <v>683</v>
      </c>
      <c r="B685" s="11" t="s">
        <v>684</v>
      </c>
      <c r="C685" s="11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2">
        <f t="shared" si="40"/>
        <v>1</v>
      </c>
      <c r="P685" s="13">
        <f t="shared" si="41"/>
        <v>99.33</v>
      </c>
      <c r="Q685" s="11" t="s">
        <v>8319</v>
      </c>
      <c r="R685" s="11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x14ac:dyDescent="0.2">
      <c r="A686" s="11">
        <v>684</v>
      </c>
      <c r="B686" s="11" t="s">
        <v>685</v>
      </c>
      <c r="C686" s="11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2">
        <f t="shared" si="40"/>
        <v>8</v>
      </c>
      <c r="P686" s="13">
        <f t="shared" si="41"/>
        <v>177.39</v>
      </c>
      <c r="Q686" s="11" t="s">
        <v>8319</v>
      </c>
      <c r="R686" s="11" t="s">
        <v>8321</v>
      </c>
      <c r="S686" s="14">
        <f t="shared" si="42"/>
        <v>41809.473275462966</v>
      </c>
      <c r="T686" s="14">
        <f t="shared" si="43"/>
        <v>41845.125</v>
      </c>
    </row>
    <row r="687" spans="1:20" x14ac:dyDescent="0.2">
      <c r="A687" s="11">
        <v>685</v>
      </c>
      <c r="B687" s="11" t="s">
        <v>686</v>
      </c>
      <c r="C687" s="11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2">
        <f t="shared" si="40"/>
        <v>28</v>
      </c>
      <c r="P687" s="13">
        <f t="shared" si="41"/>
        <v>55.3</v>
      </c>
      <c r="Q687" s="11" t="s">
        <v>8319</v>
      </c>
      <c r="R687" s="11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x14ac:dyDescent="0.2">
      <c r="A688" s="11">
        <v>686</v>
      </c>
      <c r="B688" s="11" t="s">
        <v>687</v>
      </c>
      <c r="C688" s="11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2">
        <f t="shared" si="40"/>
        <v>0</v>
      </c>
      <c r="P688" s="13" t="e">
        <f t="shared" si="41"/>
        <v>#DIV/0!</v>
      </c>
      <c r="Q688" s="11" t="s">
        <v>8319</v>
      </c>
      <c r="R688" s="11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x14ac:dyDescent="0.2">
      <c r="A689" s="11">
        <v>687</v>
      </c>
      <c r="B689" s="11" t="s">
        <v>688</v>
      </c>
      <c r="C689" s="11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2">
        <f t="shared" si="40"/>
        <v>4</v>
      </c>
      <c r="P689" s="13">
        <f t="shared" si="41"/>
        <v>591.66999999999996</v>
      </c>
      <c r="Q689" s="11" t="s">
        <v>8319</v>
      </c>
      <c r="R689" s="11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x14ac:dyDescent="0.2">
      <c r="A690" s="11">
        <v>688</v>
      </c>
      <c r="B690" s="11" t="s">
        <v>689</v>
      </c>
      <c r="C690" s="11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2">
        <f t="shared" si="40"/>
        <v>73</v>
      </c>
      <c r="P690" s="13">
        <f t="shared" si="41"/>
        <v>405.5</v>
      </c>
      <c r="Q690" s="11" t="s">
        <v>8319</v>
      </c>
      <c r="R690" s="11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x14ac:dyDescent="0.2">
      <c r="A691" s="11">
        <v>689</v>
      </c>
      <c r="B691" s="11" t="s">
        <v>690</v>
      </c>
      <c r="C691" s="11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2">
        <f t="shared" si="40"/>
        <v>58</v>
      </c>
      <c r="P691" s="13">
        <f t="shared" si="41"/>
        <v>343.15</v>
      </c>
      <c r="Q691" s="11" t="s">
        <v>8319</v>
      </c>
      <c r="R691" s="1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x14ac:dyDescent="0.2">
      <c r="A692" s="11">
        <v>690</v>
      </c>
      <c r="B692" s="11" t="s">
        <v>691</v>
      </c>
      <c r="C692" s="11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2">
        <f t="shared" si="40"/>
        <v>13</v>
      </c>
      <c r="P692" s="13">
        <f t="shared" si="41"/>
        <v>72.59</v>
      </c>
      <c r="Q692" s="11" t="s">
        <v>8319</v>
      </c>
      <c r="R692" s="11" t="s">
        <v>8321</v>
      </c>
      <c r="S692" s="14">
        <f t="shared" si="42"/>
        <v>42579.634733796294</v>
      </c>
      <c r="T692" s="14">
        <f t="shared" si="43"/>
        <v>42622.25</v>
      </c>
    </row>
    <row r="693" spans="1:20" x14ac:dyDescent="0.2">
      <c r="A693" s="11">
        <v>691</v>
      </c>
      <c r="B693" s="11" t="s">
        <v>692</v>
      </c>
      <c r="C693" s="11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2">
        <f t="shared" si="40"/>
        <v>1</v>
      </c>
      <c r="P693" s="13">
        <f t="shared" si="41"/>
        <v>26</v>
      </c>
      <c r="Q693" s="11" t="s">
        <v>8319</v>
      </c>
      <c r="R693" s="11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x14ac:dyDescent="0.2">
      <c r="A694" s="11">
        <v>692</v>
      </c>
      <c r="B694" s="11" t="s">
        <v>693</v>
      </c>
      <c r="C694" s="11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2">
        <f t="shared" si="40"/>
        <v>7</v>
      </c>
      <c r="P694" s="13">
        <f t="shared" si="41"/>
        <v>6.5</v>
      </c>
      <c r="Q694" s="11" t="s">
        <v>8319</v>
      </c>
      <c r="R694" s="11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x14ac:dyDescent="0.2">
      <c r="A695" s="11">
        <v>693</v>
      </c>
      <c r="B695" s="11" t="s">
        <v>694</v>
      </c>
      <c r="C695" s="11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2">
        <f t="shared" si="40"/>
        <v>36</v>
      </c>
      <c r="P695" s="13">
        <f t="shared" si="41"/>
        <v>119.39</v>
      </c>
      <c r="Q695" s="11" t="s">
        <v>8319</v>
      </c>
      <c r="R695" s="11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x14ac:dyDescent="0.2">
      <c r="A696" s="11">
        <v>694</v>
      </c>
      <c r="B696" s="11" t="s">
        <v>695</v>
      </c>
      <c r="C696" s="11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2">
        <f t="shared" si="40"/>
        <v>1</v>
      </c>
      <c r="P696" s="13">
        <f t="shared" si="41"/>
        <v>84.29</v>
      </c>
      <c r="Q696" s="11" t="s">
        <v>8319</v>
      </c>
      <c r="R696" s="11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x14ac:dyDescent="0.2">
      <c r="A697" s="11">
        <v>695</v>
      </c>
      <c r="B697" s="11" t="s">
        <v>696</v>
      </c>
      <c r="C697" s="11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2">
        <f t="shared" si="40"/>
        <v>2</v>
      </c>
      <c r="P697" s="13">
        <f t="shared" si="41"/>
        <v>90.86</v>
      </c>
      <c r="Q697" s="11" t="s">
        <v>8319</v>
      </c>
      <c r="R697" s="11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x14ac:dyDescent="0.2">
      <c r="A698" s="11">
        <v>696</v>
      </c>
      <c r="B698" s="11" t="s">
        <v>697</v>
      </c>
      <c r="C698" s="11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2">
        <f t="shared" si="40"/>
        <v>1</v>
      </c>
      <c r="P698" s="13">
        <f t="shared" si="41"/>
        <v>1</v>
      </c>
      <c r="Q698" s="11" t="s">
        <v>8319</v>
      </c>
      <c r="R698" s="11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x14ac:dyDescent="0.2">
      <c r="A699" s="11">
        <v>697</v>
      </c>
      <c r="B699" s="11" t="s">
        <v>698</v>
      </c>
      <c r="C699" s="11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2">
        <f t="shared" si="40"/>
        <v>47</v>
      </c>
      <c r="P699" s="13">
        <f t="shared" si="41"/>
        <v>20.34</v>
      </c>
      <c r="Q699" s="11" t="s">
        <v>8319</v>
      </c>
      <c r="R699" s="11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x14ac:dyDescent="0.2">
      <c r="A700" s="11">
        <v>698</v>
      </c>
      <c r="B700" s="11" t="s">
        <v>699</v>
      </c>
      <c r="C700" s="11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2">
        <f t="shared" si="40"/>
        <v>16</v>
      </c>
      <c r="P700" s="13">
        <f t="shared" si="41"/>
        <v>530.69000000000005</v>
      </c>
      <c r="Q700" s="11" t="s">
        <v>8319</v>
      </c>
      <c r="R700" s="11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x14ac:dyDescent="0.2">
      <c r="A701" s="11">
        <v>699</v>
      </c>
      <c r="B701" s="11" t="s">
        <v>700</v>
      </c>
      <c r="C701" s="11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2">
        <f t="shared" si="40"/>
        <v>83</v>
      </c>
      <c r="P701" s="13">
        <f t="shared" si="41"/>
        <v>120.39</v>
      </c>
      <c r="Q701" s="11" t="s">
        <v>8319</v>
      </c>
      <c r="R701" s="1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x14ac:dyDescent="0.2">
      <c r="A702" s="11">
        <v>700</v>
      </c>
      <c r="B702" s="11" t="s">
        <v>701</v>
      </c>
      <c r="C702" s="11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2">
        <f t="shared" si="40"/>
        <v>3</v>
      </c>
      <c r="P702" s="13">
        <f t="shared" si="41"/>
        <v>13</v>
      </c>
      <c r="Q702" s="11" t="s">
        <v>8319</v>
      </c>
      <c r="R702" s="11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x14ac:dyDescent="0.2">
      <c r="A703" s="11">
        <v>701</v>
      </c>
      <c r="B703" s="11" t="s">
        <v>702</v>
      </c>
      <c r="C703" s="11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2">
        <f t="shared" si="40"/>
        <v>27</v>
      </c>
      <c r="P703" s="13">
        <f t="shared" si="41"/>
        <v>291.33</v>
      </c>
      <c r="Q703" s="11" t="s">
        <v>8319</v>
      </c>
      <c r="R703" s="11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x14ac:dyDescent="0.2">
      <c r="A704" s="11">
        <v>702</v>
      </c>
      <c r="B704" s="11" t="s">
        <v>703</v>
      </c>
      <c r="C704" s="11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2">
        <f t="shared" si="40"/>
        <v>31</v>
      </c>
      <c r="P704" s="13">
        <f t="shared" si="41"/>
        <v>124.92</v>
      </c>
      <c r="Q704" s="11" t="s">
        <v>8319</v>
      </c>
      <c r="R704" s="11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x14ac:dyDescent="0.2">
      <c r="A705" s="11">
        <v>703</v>
      </c>
      <c r="B705" s="11" t="s">
        <v>704</v>
      </c>
      <c r="C705" s="11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2">
        <f t="shared" si="40"/>
        <v>6</v>
      </c>
      <c r="P705" s="13">
        <f t="shared" si="41"/>
        <v>119.57</v>
      </c>
      <c r="Q705" s="11" t="s">
        <v>8319</v>
      </c>
      <c r="R705" s="11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x14ac:dyDescent="0.2">
      <c r="A706" s="11">
        <v>704</v>
      </c>
      <c r="B706" s="11" t="s">
        <v>705</v>
      </c>
      <c r="C706" s="11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2">
        <f t="shared" ref="O706:O769" si="44">ROUNDUP(SUM(E706/D706*100),0)</f>
        <v>1</v>
      </c>
      <c r="P706" s="13">
        <f t="shared" ref="P706:P769" si="45">ROUND(SUM(E706/L706),2)</f>
        <v>120.25</v>
      </c>
      <c r="Q706" s="11" t="s">
        <v>8319</v>
      </c>
      <c r="R706" s="11" t="s">
        <v>8321</v>
      </c>
      <c r="S706" s="14">
        <f t="shared" ref="S706:S769" si="46">(((J706/60)/60)/24)+DATE(1970,1,1)</f>
        <v>42726.192916666667</v>
      </c>
      <c r="T706" s="14">
        <f t="shared" ref="T706:T769" si="47">(((I706/60)/60)/24)+DATE(1970,1,1)</f>
        <v>42786.192916666667</v>
      </c>
    </row>
    <row r="707" spans="1:20" x14ac:dyDescent="0.2">
      <c r="A707" s="11">
        <v>705</v>
      </c>
      <c r="B707" s="11" t="s">
        <v>706</v>
      </c>
      <c r="C707" s="11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2">
        <f t="shared" si="44"/>
        <v>1</v>
      </c>
      <c r="P707" s="13">
        <f t="shared" si="45"/>
        <v>195.4</v>
      </c>
      <c r="Q707" s="11" t="s">
        <v>8319</v>
      </c>
      <c r="R707" s="11" t="s">
        <v>8321</v>
      </c>
      <c r="S707" s="14">
        <f t="shared" si="46"/>
        <v>42726.491643518515</v>
      </c>
      <c r="T707" s="14">
        <f t="shared" si="47"/>
        <v>42756.491643518515</v>
      </c>
    </row>
    <row r="708" spans="1:20" x14ac:dyDescent="0.2">
      <c r="A708" s="11">
        <v>706</v>
      </c>
      <c r="B708" s="11" t="s">
        <v>707</v>
      </c>
      <c r="C708" s="11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2">
        <f t="shared" si="44"/>
        <v>0</v>
      </c>
      <c r="P708" s="13" t="e">
        <f t="shared" si="45"/>
        <v>#DIV/0!</v>
      </c>
      <c r="Q708" s="11" t="s">
        <v>8319</v>
      </c>
      <c r="R708" s="11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x14ac:dyDescent="0.2">
      <c r="A709" s="11">
        <v>707</v>
      </c>
      <c r="B709" s="11" t="s">
        <v>708</v>
      </c>
      <c r="C709" s="11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2">
        <f t="shared" si="44"/>
        <v>79</v>
      </c>
      <c r="P709" s="13">
        <f t="shared" si="45"/>
        <v>117.7</v>
      </c>
      <c r="Q709" s="11" t="s">
        <v>8319</v>
      </c>
      <c r="R709" s="11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x14ac:dyDescent="0.2">
      <c r="A710" s="11">
        <v>708</v>
      </c>
      <c r="B710" s="11" t="s">
        <v>709</v>
      </c>
      <c r="C710" s="11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2">
        <f t="shared" si="44"/>
        <v>23</v>
      </c>
      <c r="P710" s="13">
        <f t="shared" si="45"/>
        <v>23.95</v>
      </c>
      <c r="Q710" s="11" t="s">
        <v>8319</v>
      </c>
      <c r="R710" s="11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x14ac:dyDescent="0.2">
      <c r="A711" s="11">
        <v>709</v>
      </c>
      <c r="B711" s="11" t="s">
        <v>710</v>
      </c>
      <c r="C711" s="11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2">
        <f t="shared" si="44"/>
        <v>1</v>
      </c>
      <c r="P711" s="13">
        <f t="shared" si="45"/>
        <v>30.5</v>
      </c>
      <c r="Q711" s="11" t="s">
        <v>8319</v>
      </c>
      <c r="R711" s="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x14ac:dyDescent="0.2">
      <c r="A712" s="11">
        <v>710</v>
      </c>
      <c r="B712" s="11" t="s">
        <v>711</v>
      </c>
      <c r="C712" s="11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2">
        <f t="shared" si="44"/>
        <v>0</v>
      </c>
      <c r="P712" s="13" t="e">
        <f t="shared" si="45"/>
        <v>#DIV/0!</v>
      </c>
      <c r="Q712" s="11" t="s">
        <v>8319</v>
      </c>
      <c r="R712" s="11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x14ac:dyDescent="0.2">
      <c r="A713" s="11">
        <v>711</v>
      </c>
      <c r="B713" s="11" t="s">
        <v>712</v>
      </c>
      <c r="C713" s="11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2">
        <f t="shared" si="44"/>
        <v>34</v>
      </c>
      <c r="P713" s="13">
        <f t="shared" si="45"/>
        <v>99.97</v>
      </c>
      <c r="Q713" s="11" t="s">
        <v>8319</v>
      </c>
      <c r="R713" s="11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x14ac:dyDescent="0.2">
      <c r="A714" s="11">
        <v>712</v>
      </c>
      <c r="B714" s="11" t="s">
        <v>713</v>
      </c>
      <c r="C714" s="11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2">
        <f t="shared" si="44"/>
        <v>1</v>
      </c>
      <c r="P714" s="13">
        <f t="shared" si="45"/>
        <v>26.25</v>
      </c>
      <c r="Q714" s="11" t="s">
        <v>8319</v>
      </c>
      <c r="R714" s="11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x14ac:dyDescent="0.2">
      <c r="A715" s="11">
        <v>713</v>
      </c>
      <c r="B715" s="11" t="s">
        <v>714</v>
      </c>
      <c r="C715" s="11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2">
        <f t="shared" si="44"/>
        <v>1</v>
      </c>
      <c r="P715" s="13">
        <f t="shared" si="45"/>
        <v>199</v>
      </c>
      <c r="Q715" s="11" t="s">
        <v>8319</v>
      </c>
      <c r="R715" s="11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x14ac:dyDescent="0.2">
      <c r="A716" s="11">
        <v>714</v>
      </c>
      <c r="B716" s="11" t="s">
        <v>715</v>
      </c>
      <c r="C716" s="11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2">
        <f t="shared" si="44"/>
        <v>15</v>
      </c>
      <c r="P716" s="13">
        <f t="shared" si="45"/>
        <v>80.319999999999993</v>
      </c>
      <c r="Q716" s="11" t="s">
        <v>8319</v>
      </c>
      <c r="R716" s="11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x14ac:dyDescent="0.2">
      <c r="A717" s="11">
        <v>715</v>
      </c>
      <c r="B717" s="11" t="s">
        <v>716</v>
      </c>
      <c r="C717" s="11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2">
        <f t="shared" si="44"/>
        <v>6</v>
      </c>
      <c r="P717" s="13">
        <f t="shared" si="45"/>
        <v>115.75</v>
      </c>
      <c r="Q717" s="11" t="s">
        <v>8319</v>
      </c>
      <c r="R717" s="11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x14ac:dyDescent="0.2">
      <c r="A718" s="11">
        <v>716</v>
      </c>
      <c r="B718" s="11" t="s">
        <v>717</v>
      </c>
      <c r="C718" s="11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2">
        <f t="shared" si="44"/>
        <v>11</v>
      </c>
      <c r="P718" s="13">
        <f t="shared" si="45"/>
        <v>44.69</v>
      </c>
      <c r="Q718" s="11" t="s">
        <v>8319</v>
      </c>
      <c r="R718" s="11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2">
      <c r="A719" s="11">
        <v>717</v>
      </c>
      <c r="B719" s="11" t="s">
        <v>718</v>
      </c>
      <c r="C719" s="11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2">
        <f t="shared" si="44"/>
        <v>1</v>
      </c>
      <c r="P719" s="13">
        <f t="shared" si="45"/>
        <v>76.25</v>
      </c>
      <c r="Q719" s="11" t="s">
        <v>8319</v>
      </c>
      <c r="R719" s="11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x14ac:dyDescent="0.2">
      <c r="A720" s="11">
        <v>718</v>
      </c>
      <c r="B720" s="11" t="s">
        <v>719</v>
      </c>
      <c r="C720" s="11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2">
        <f t="shared" si="44"/>
        <v>1</v>
      </c>
      <c r="P720" s="13">
        <f t="shared" si="45"/>
        <v>22.5</v>
      </c>
      <c r="Q720" s="11" t="s">
        <v>8319</v>
      </c>
      <c r="R720" s="11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x14ac:dyDescent="0.2">
      <c r="A721" s="11">
        <v>719</v>
      </c>
      <c r="B721" s="11" t="s">
        <v>720</v>
      </c>
      <c r="C721" s="11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2">
        <f t="shared" si="44"/>
        <v>2</v>
      </c>
      <c r="P721" s="13">
        <f t="shared" si="45"/>
        <v>19.399999999999999</v>
      </c>
      <c r="Q721" s="11" t="s">
        <v>8319</v>
      </c>
      <c r="R721" s="1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x14ac:dyDescent="0.2">
      <c r="A722" s="11">
        <v>720</v>
      </c>
      <c r="B722" s="11" t="s">
        <v>721</v>
      </c>
      <c r="C722" s="11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2">
        <f t="shared" si="44"/>
        <v>144</v>
      </c>
      <c r="P722" s="13">
        <f t="shared" si="45"/>
        <v>66.709999999999994</v>
      </c>
      <c r="Q722" s="11" t="s">
        <v>8322</v>
      </c>
      <c r="R722" s="11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x14ac:dyDescent="0.2">
      <c r="A723" s="11">
        <v>721</v>
      </c>
      <c r="B723" s="11" t="s">
        <v>722</v>
      </c>
      <c r="C723" s="11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2">
        <f t="shared" si="44"/>
        <v>123</v>
      </c>
      <c r="P723" s="13">
        <f t="shared" si="45"/>
        <v>84.14</v>
      </c>
      <c r="Q723" s="11" t="s">
        <v>8322</v>
      </c>
      <c r="R723" s="11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x14ac:dyDescent="0.2">
      <c r="A724" s="11">
        <v>722</v>
      </c>
      <c r="B724" s="11" t="s">
        <v>723</v>
      </c>
      <c r="C724" s="11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2">
        <f t="shared" si="44"/>
        <v>133</v>
      </c>
      <c r="P724" s="13">
        <f t="shared" si="45"/>
        <v>215.73</v>
      </c>
      <c r="Q724" s="11" t="s">
        <v>8322</v>
      </c>
      <c r="R724" s="11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x14ac:dyDescent="0.2">
      <c r="A725" s="11">
        <v>723</v>
      </c>
      <c r="B725" s="11" t="s">
        <v>724</v>
      </c>
      <c r="C725" s="11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2">
        <f t="shared" si="44"/>
        <v>110</v>
      </c>
      <c r="P725" s="13">
        <f t="shared" si="45"/>
        <v>54.69</v>
      </c>
      <c r="Q725" s="11" t="s">
        <v>8322</v>
      </c>
      <c r="R725" s="11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x14ac:dyDescent="0.2">
      <c r="A726" s="11">
        <v>724</v>
      </c>
      <c r="B726" s="11" t="s">
        <v>725</v>
      </c>
      <c r="C726" s="11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2">
        <f t="shared" si="44"/>
        <v>106</v>
      </c>
      <c r="P726" s="13">
        <f t="shared" si="45"/>
        <v>51.63</v>
      </c>
      <c r="Q726" s="11" t="s">
        <v>8322</v>
      </c>
      <c r="R726" s="11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x14ac:dyDescent="0.2">
      <c r="A727" s="11">
        <v>725</v>
      </c>
      <c r="B727" s="11" t="s">
        <v>726</v>
      </c>
      <c r="C727" s="11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2">
        <f t="shared" si="44"/>
        <v>101</v>
      </c>
      <c r="P727" s="13">
        <f t="shared" si="45"/>
        <v>143.36000000000001</v>
      </c>
      <c r="Q727" s="11" t="s">
        <v>8322</v>
      </c>
      <c r="R727" s="11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x14ac:dyDescent="0.2">
      <c r="A728" s="11">
        <v>726</v>
      </c>
      <c r="B728" s="11" t="s">
        <v>727</v>
      </c>
      <c r="C728" s="11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2">
        <f t="shared" si="44"/>
        <v>102</v>
      </c>
      <c r="P728" s="13">
        <f t="shared" si="45"/>
        <v>72.430000000000007</v>
      </c>
      <c r="Q728" s="11" t="s">
        <v>8322</v>
      </c>
      <c r="R728" s="11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x14ac:dyDescent="0.2">
      <c r="A729" s="11">
        <v>727</v>
      </c>
      <c r="B729" s="11" t="s">
        <v>728</v>
      </c>
      <c r="C729" s="11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2">
        <f t="shared" si="44"/>
        <v>156</v>
      </c>
      <c r="P729" s="13">
        <f t="shared" si="45"/>
        <v>36.53</v>
      </c>
      <c r="Q729" s="11" t="s">
        <v>8322</v>
      </c>
      <c r="R729" s="11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x14ac:dyDescent="0.2">
      <c r="A730" s="11">
        <v>728</v>
      </c>
      <c r="B730" s="11" t="s">
        <v>729</v>
      </c>
      <c r="C730" s="11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2">
        <f t="shared" si="44"/>
        <v>106</v>
      </c>
      <c r="P730" s="13">
        <f t="shared" si="45"/>
        <v>60.9</v>
      </c>
      <c r="Q730" s="11" t="s">
        <v>8322</v>
      </c>
      <c r="R730" s="11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x14ac:dyDescent="0.2">
      <c r="A731" s="11">
        <v>729</v>
      </c>
      <c r="B731" s="11" t="s">
        <v>730</v>
      </c>
      <c r="C731" s="11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2">
        <f t="shared" si="44"/>
        <v>131</v>
      </c>
      <c r="P731" s="13">
        <f t="shared" si="45"/>
        <v>43.55</v>
      </c>
      <c r="Q731" s="11" t="s">
        <v>8322</v>
      </c>
      <c r="R731" s="1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x14ac:dyDescent="0.2">
      <c r="A732" s="11">
        <v>730</v>
      </c>
      <c r="B732" s="11" t="s">
        <v>731</v>
      </c>
      <c r="C732" s="11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2">
        <f t="shared" si="44"/>
        <v>133</v>
      </c>
      <c r="P732" s="13">
        <f t="shared" si="45"/>
        <v>99.77</v>
      </c>
      <c r="Q732" s="11" t="s">
        <v>8322</v>
      </c>
      <c r="R732" s="11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x14ac:dyDescent="0.2">
      <c r="A733" s="11">
        <v>731</v>
      </c>
      <c r="B733" s="11" t="s">
        <v>732</v>
      </c>
      <c r="C733" s="11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2">
        <f t="shared" si="44"/>
        <v>126</v>
      </c>
      <c r="P733" s="13">
        <f t="shared" si="45"/>
        <v>88.73</v>
      </c>
      <c r="Q733" s="11" t="s">
        <v>8322</v>
      </c>
      <c r="R733" s="11" t="s">
        <v>8323</v>
      </c>
      <c r="S733" s="14">
        <f t="shared" si="46"/>
        <v>40879.795682870368</v>
      </c>
      <c r="T733" s="14">
        <f t="shared" si="47"/>
        <v>40930.25</v>
      </c>
    </row>
    <row r="734" spans="1:20" x14ac:dyDescent="0.2">
      <c r="A734" s="11">
        <v>732</v>
      </c>
      <c r="B734" s="11" t="s">
        <v>733</v>
      </c>
      <c r="C734" s="11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2">
        <f t="shared" si="44"/>
        <v>160</v>
      </c>
      <c r="P734" s="13">
        <f t="shared" si="45"/>
        <v>4.92</v>
      </c>
      <c r="Q734" s="11" t="s">
        <v>8322</v>
      </c>
      <c r="R734" s="11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x14ac:dyDescent="0.2">
      <c r="A735" s="11">
        <v>733</v>
      </c>
      <c r="B735" s="11" t="s">
        <v>734</v>
      </c>
      <c r="C735" s="11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2">
        <f t="shared" si="44"/>
        <v>121</v>
      </c>
      <c r="P735" s="13">
        <f t="shared" si="45"/>
        <v>17.82</v>
      </c>
      <c r="Q735" s="11" t="s">
        <v>8322</v>
      </c>
      <c r="R735" s="11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x14ac:dyDescent="0.2">
      <c r="A736" s="11">
        <v>734</v>
      </c>
      <c r="B736" s="11" t="s">
        <v>735</v>
      </c>
      <c r="C736" s="11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2">
        <f t="shared" si="44"/>
        <v>126</v>
      </c>
      <c r="P736" s="13">
        <f t="shared" si="45"/>
        <v>187.19</v>
      </c>
      <c r="Q736" s="11" t="s">
        <v>8322</v>
      </c>
      <c r="R736" s="11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x14ac:dyDescent="0.2">
      <c r="A737" s="11">
        <v>735</v>
      </c>
      <c r="B737" s="11" t="s">
        <v>736</v>
      </c>
      <c r="C737" s="11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2">
        <f t="shared" si="44"/>
        <v>115</v>
      </c>
      <c r="P737" s="13">
        <f t="shared" si="45"/>
        <v>234.81</v>
      </c>
      <c r="Q737" s="11" t="s">
        <v>8322</v>
      </c>
      <c r="R737" s="11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x14ac:dyDescent="0.2">
      <c r="A738" s="11">
        <v>736</v>
      </c>
      <c r="B738" s="11" t="s">
        <v>737</v>
      </c>
      <c r="C738" s="11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2">
        <f t="shared" si="44"/>
        <v>316</v>
      </c>
      <c r="P738" s="13">
        <f t="shared" si="45"/>
        <v>105.05</v>
      </c>
      <c r="Q738" s="11" t="s">
        <v>8322</v>
      </c>
      <c r="R738" s="11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x14ac:dyDescent="0.2">
      <c r="A739" s="11">
        <v>737</v>
      </c>
      <c r="B739" s="11" t="s">
        <v>738</v>
      </c>
      <c r="C739" s="11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2">
        <f t="shared" si="44"/>
        <v>123</v>
      </c>
      <c r="P739" s="13">
        <f t="shared" si="45"/>
        <v>56.67</v>
      </c>
      <c r="Q739" s="11" t="s">
        <v>8322</v>
      </c>
      <c r="R739" s="11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x14ac:dyDescent="0.2">
      <c r="A740" s="11">
        <v>738</v>
      </c>
      <c r="B740" s="11" t="s">
        <v>739</v>
      </c>
      <c r="C740" s="11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2">
        <f t="shared" si="44"/>
        <v>107</v>
      </c>
      <c r="P740" s="13">
        <f t="shared" si="45"/>
        <v>39.049999999999997</v>
      </c>
      <c r="Q740" s="11" t="s">
        <v>8322</v>
      </c>
      <c r="R740" s="11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x14ac:dyDescent="0.2">
      <c r="A741" s="11">
        <v>739</v>
      </c>
      <c r="B741" s="11" t="s">
        <v>740</v>
      </c>
      <c r="C741" s="11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2">
        <f t="shared" si="44"/>
        <v>159</v>
      </c>
      <c r="P741" s="13">
        <f t="shared" si="45"/>
        <v>68.349999999999994</v>
      </c>
      <c r="Q741" s="11" t="s">
        <v>8322</v>
      </c>
      <c r="R741" s="1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x14ac:dyDescent="0.2">
      <c r="A742" s="11">
        <v>740</v>
      </c>
      <c r="B742" s="11" t="s">
        <v>741</v>
      </c>
      <c r="C742" s="11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2">
        <f t="shared" si="44"/>
        <v>108</v>
      </c>
      <c r="P742" s="13">
        <f t="shared" si="45"/>
        <v>169.58</v>
      </c>
      <c r="Q742" s="11" t="s">
        <v>8322</v>
      </c>
      <c r="R742" s="11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x14ac:dyDescent="0.2">
      <c r="A743" s="11">
        <v>741</v>
      </c>
      <c r="B743" s="11" t="s">
        <v>742</v>
      </c>
      <c r="C743" s="11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2">
        <f t="shared" si="44"/>
        <v>103</v>
      </c>
      <c r="P743" s="13">
        <f t="shared" si="45"/>
        <v>141.41999999999999</v>
      </c>
      <c r="Q743" s="11" t="s">
        <v>8322</v>
      </c>
      <c r="R743" s="11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x14ac:dyDescent="0.2">
      <c r="A744" s="11">
        <v>742</v>
      </c>
      <c r="B744" s="11" t="s">
        <v>743</v>
      </c>
      <c r="C744" s="11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2">
        <f t="shared" si="44"/>
        <v>111</v>
      </c>
      <c r="P744" s="13">
        <f t="shared" si="45"/>
        <v>67.39</v>
      </c>
      <c r="Q744" s="11" t="s">
        <v>8322</v>
      </c>
      <c r="R744" s="11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x14ac:dyDescent="0.2">
      <c r="A745" s="11">
        <v>743</v>
      </c>
      <c r="B745" s="11" t="s">
        <v>744</v>
      </c>
      <c r="C745" s="11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2">
        <f t="shared" si="44"/>
        <v>148</v>
      </c>
      <c r="P745" s="13">
        <f t="shared" si="45"/>
        <v>54.27</v>
      </c>
      <c r="Q745" s="11" t="s">
        <v>8322</v>
      </c>
      <c r="R745" s="11" t="s">
        <v>8323</v>
      </c>
      <c r="S745" s="14">
        <f t="shared" si="46"/>
        <v>40990.709317129629</v>
      </c>
      <c r="T745" s="14">
        <f t="shared" si="47"/>
        <v>41015.875</v>
      </c>
    </row>
    <row r="746" spans="1:20" x14ac:dyDescent="0.2">
      <c r="A746" s="11">
        <v>744</v>
      </c>
      <c r="B746" s="11" t="s">
        <v>745</v>
      </c>
      <c r="C746" s="11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2">
        <f t="shared" si="44"/>
        <v>103</v>
      </c>
      <c r="P746" s="13">
        <f t="shared" si="45"/>
        <v>82.52</v>
      </c>
      <c r="Q746" s="11" t="s">
        <v>8322</v>
      </c>
      <c r="R746" s="11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x14ac:dyDescent="0.2">
      <c r="A747" s="11">
        <v>745</v>
      </c>
      <c r="B747" s="11" t="s">
        <v>746</v>
      </c>
      <c r="C747" s="11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2">
        <f t="shared" si="44"/>
        <v>180</v>
      </c>
      <c r="P747" s="13">
        <f t="shared" si="45"/>
        <v>53.73</v>
      </c>
      <c r="Q747" s="11" t="s">
        <v>8322</v>
      </c>
      <c r="R747" s="11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2">
      <c r="A748" s="11">
        <v>746</v>
      </c>
      <c r="B748" s="11" t="s">
        <v>747</v>
      </c>
      <c r="C748" s="11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2">
        <f t="shared" si="44"/>
        <v>112</v>
      </c>
      <c r="P748" s="13">
        <f t="shared" si="45"/>
        <v>34.21</v>
      </c>
      <c r="Q748" s="11" t="s">
        <v>8322</v>
      </c>
      <c r="R748" s="11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x14ac:dyDescent="0.2">
      <c r="A749" s="11">
        <v>747</v>
      </c>
      <c r="B749" s="11" t="s">
        <v>748</v>
      </c>
      <c r="C749" s="11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2">
        <f t="shared" si="44"/>
        <v>101</v>
      </c>
      <c r="P749" s="13">
        <f t="shared" si="45"/>
        <v>127.33</v>
      </c>
      <c r="Q749" s="11" t="s">
        <v>8322</v>
      </c>
      <c r="R749" s="11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x14ac:dyDescent="0.2">
      <c r="A750" s="11">
        <v>748</v>
      </c>
      <c r="B750" s="11" t="s">
        <v>749</v>
      </c>
      <c r="C750" s="11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2">
        <f t="shared" si="44"/>
        <v>101</v>
      </c>
      <c r="P750" s="13">
        <f t="shared" si="45"/>
        <v>45.57</v>
      </c>
      <c r="Q750" s="11" t="s">
        <v>8322</v>
      </c>
      <c r="R750" s="11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x14ac:dyDescent="0.2">
      <c r="A751" s="11">
        <v>749</v>
      </c>
      <c r="B751" s="11" t="s">
        <v>750</v>
      </c>
      <c r="C751" s="11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2">
        <f t="shared" si="44"/>
        <v>106</v>
      </c>
      <c r="P751" s="13">
        <f t="shared" si="45"/>
        <v>95.96</v>
      </c>
      <c r="Q751" s="11" t="s">
        <v>8322</v>
      </c>
      <c r="R751" s="1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x14ac:dyDescent="0.2">
      <c r="A752" s="11">
        <v>750</v>
      </c>
      <c r="B752" s="11" t="s">
        <v>751</v>
      </c>
      <c r="C752" s="11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2">
        <f t="shared" si="44"/>
        <v>103</v>
      </c>
      <c r="P752" s="13">
        <f t="shared" si="45"/>
        <v>77.27</v>
      </c>
      <c r="Q752" s="11" t="s">
        <v>8322</v>
      </c>
      <c r="R752" s="11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x14ac:dyDescent="0.2">
      <c r="A753" s="11">
        <v>751</v>
      </c>
      <c r="B753" s="11" t="s">
        <v>752</v>
      </c>
      <c r="C753" s="11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2">
        <f t="shared" si="44"/>
        <v>119</v>
      </c>
      <c r="P753" s="13">
        <f t="shared" si="45"/>
        <v>57.34</v>
      </c>
      <c r="Q753" s="11" t="s">
        <v>8322</v>
      </c>
      <c r="R753" s="11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x14ac:dyDescent="0.2">
      <c r="A754" s="11">
        <v>752</v>
      </c>
      <c r="B754" s="11" t="s">
        <v>753</v>
      </c>
      <c r="C754" s="11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2">
        <f t="shared" si="44"/>
        <v>112</v>
      </c>
      <c r="P754" s="13">
        <f t="shared" si="45"/>
        <v>53.19</v>
      </c>
      <c r="Q754" s="11" t="s">
        <v>8322</v>
      </c>
      <c r="R754" s="11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x14ac:dyDescent="0.2">
      <c r="A755" s="11">
        <v>753</v>
      </c>
      <c r="B755" s="11" t="s">
        <v>754</v>
      </c>
      <c r="C755" s="11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2">
        <f t="shared" si="44"/>
        <v>128</v>
      </c>
      <c r="P755" s="13">
        <f t="shared" si="45"/>
        <v>492.31</v>
      </c>
      <c r="Q755" s="11" t="s">
        <v>8322</v>
      </c>
      <c r="R755" s="11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x14ac:dyDescent="0.2">
      <c r="A756" s="11">
        <v>754</v>
      </c>
      <c r="B756" s="11" t="s">
        <v>755</v>
      </c>
      <c r="C756" s="11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2">
        <f t="shared" si="44"/>
        <v>104</v>
      </c>
      <c r="P756" s="13">
        <f t="shared" si="45"/>
        <v>42.35</v>
      </c>
      <c r="Q756" s="11" t="s">
        <v>8322</v>
      </c>
      <c r="R756" s="11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x14ac:dyDescent="0.2">
      <c r="A757" s="11">
        <v>755</v>
      </c>
      <c r="B757" s="11" t="s">
        <v>756</v>
      </c>
      <c r="C757" s="11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2">
        <f t="shared" si="44"/>
        <v>102</v>
      </c>
      <c r="P757" s="13">
        <f t="shared" si="45"/>
        <v>37.47</v>
      </c>
      <c r="Q757" s="11" t="s">
        <v>8322</v>
      </c>
      <c r="R757" s="11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x14ac:dyDescent="0.2">
      <c r="A758" s="11">
        <v>756</v>
      </c>
      <c r="B758" s="11" t="s">
        <v>757</v>
      </c>
      <c r="C758" s="11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2">
        <f t="shared" si="44"/>
        <v>118</v>
      </c>
      <c r="P758" s="13">
        <f t="shared" si="45"/>
        <v>37.450000000000003</v>
      </c>
      <c r="Q758" s="11" t="s">
        <v>8322</v>
      </c>
      <c r="R758" s="11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x14ac:dyDescent="0.2">
      <c r="A759" s="11">
        <v>757</v>
      </c>
      <c r="B759" s="11" t="s">
        <v>758</v>
      </c>
      <c r="C759" s="11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2">
        <f t="shared" si="44"/>
        <v>238</v>
      </c>
      <c r="P759" s="13">
        <f t="shared" si="45"/>
        <v>33.06</v>
      </c>
      <c r="Q759" s="11" t="s">
        <v>8322</v>
      </c>
      <c r="R759" s="11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x14ac:dyDescent="0.2">
      <c r="A760" s="11">
        <v>758</v>
      </c>
      <c r="B760" s="11" t="s">
        <v>759</v>
      </c>
      <c r="C760" s="11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2">
        <f t="shared" si="44"/>
        <v>102</v>
      </c>
      <c r="P760" s="13">
        <f t="shared" si="45"/>
        <v>134.21</v>
      </c>
      <c r="Q760" s="11" t="s">
        <v>8322</v>
      </c>
      <c r="R760" s="11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x14ac:dyDescent="0.2">
      <c r="A761" s="11">
        <v>759</v>
      </c>
      <c r="B761" s="11" t="s">
        <v>760</v>
      </c>
      <c r="C761" s="11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2">
        <f t="shared" si="44"/>
        <v>102</v>
      </c>
      <c r="P761" s="13">
        <f t="shared" si="45"/>
        <v>51.47</v>
      </c>
      <c r="Q761" s="11" t="s">
        <v>8322</v>
      </c>
      <c r="R761" s="1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x14ac:dyDescent="0.2">
      <c r="A762" s="11">
        <v>760</v>
      </c>
      <c r="B762" s="11" t="s">
        <v>761</v>
      </c>
      <c r="C762" s="11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2">
        <f t="shared" si="44"/>
        <v>0</v>
      </c>
      <c r="P762" s="13" t="e">
        <f t="shared" si="45"/>
        <v>#DIV/0!</v>
      </c>
      <c r="Q762" s="11" t="s">
        <v>8322</v>
      </c>
      <c r="R762" s="11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x14ac:dyDescent="0.2">
      <c r="A763" s="11">
        <v>761</v>
      </c>
      <c r="B763" s="11" t="s">
        <v>762</v>
      </c>
      <c r="C763" s="11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2">
        <f t="shared" si="44"/>
        <v>5</v>
      </c>
      <c r="P763" s="13">
        <f t="shared" si="45"/>
        <v>39.17</v>
      </c>
      <c r="Q763" s="11" t="s">
        <v>8322</v>
      </c>
      <c r="R763" s="11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x14ac:dyDescent="0.2">
      <c r="A764" s="11">
        <v>762</v>
      </c>
      <c r="B764" s="11" t="s">
        <v>763</v>
      </c>
      <c r="C764" s="11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2">
        <f t="shared" si="44"/>
        <v>0</v>
      </c>
      <c r="P764" s="13" t="e">
        <f t="shared" si="45"/>
        <v>#DIV/0!</v>
      </c>
      <c r="Q764" s="11" t="s">
        <v>8322</v>
      </c>
      <c r="R764" s="11" t="s">
        <v>8324</v>
      </c>
      <c r="S764" s="14">
        <f t="shared" si="46"/>
        <v>42690.858449074076</v>
      </c>
      <c r="T764" s="14">
        <f t="shared" si="47"/>
        <v>42708.25</v>
      </c>
    </row>
    <row r="765" spans="1:20" x14ac:dyDescent="0.2">
      <c r="A765" s="11">
        <v>763</v>
      </c>
      <c r="B765" s="11" t="s">
        <v>764</v>
      </c>
      <c r="C765" s="11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2">
        <f t="shared" si="44"/>
        <v>1</v>
      </c>
      <c r="P765" s="13">
        <f t="shared" si="45"/>
        <v>5</v>
      </c>
      <c r="Q765" s="11" t="s">
        <v>8322</v>
      </c>
      <c r="R765" s="11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x14ac:dyDescent="0.2">
      <c r="A766" s="11">
        <v>764</v>
      </c>
      <c r="B766" s="11" t="s">
        <v>765</v>
      </c>
      <c r="C766" s="11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2">
        <f t="shared" si="44"/>
        <v>0</v>
      </c>
      <c r="P766" s="13" t="e">
        <f t="shared" si="45"/>
        <v>#DIV/0!</v>
      </c>
      <c r="Q766" s="11" t="s">
        <v>8322</v>
      </c>
      <c r="R766" s="11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x14ac:dyDescent="0.2">
      <c r="A767" s="11">
        <v>765</v>
      </c>
      <c r="B767" s="11" t="s">
        <v>766</v>
      </c>
      <c r="C767" s="11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2">
        <f t="shared" si="44"/>
        <v>37</v>
      </c>
      <c r="P767" s="13">
        <f t="shared" si="45"/>
        <v>57.3</v>
      </c>
      <c r="Q767" s="11" t="s">
        <v>8322</v>
      </c>
      <c r="R767" s="11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x14ac:dyDescent="0.2">
      <c r="A768" s="11">
        <v>766</v>
      </c>
      <c r="B768" s="11" t="s">
        <v>767</v>
      </c>
      <c r="C768" s="11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2">
        <f t="shared" si="44"/>
        <v>0</v>
      </c>
      <c r="P768" s="13" t="e">
        <f t="shared" si="45"/>
        <v>#DIV/0!</v>
      </c>
      <c r="Q768" s="11" t="s">
        <v>8322</v>
      </c>
      <c r="R768" s="11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x14ac:dyDescent="0.2">
      <c r="A769" s="11">
        <v>767</v>
      </c>
      <c r="B769" s="11" t="s">
        <v>768</v>
      </c>
      <c r="C769" s="11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2">
        <f t="shared" si="44"/>
        <v>4</v>
      </c>
      <c r="P769" s="13">
        <f t="shared" si="45"/>
        <v>59</v>
      </c>
      <c r="Q769" s="11" t="s">
        <v>8322</v>
      </c>
      <c r="R769" s="11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x14ac:dyDescent="0.2">
      <c r="A770" s="11">
        <v>768</v>
      </c>
      <c r="B770" s="11" t="s">
        <v>769</v>
      </c>
      <c r="C770" s="11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2">
        <f t="shared" ref="O770:O833" si="48">ROUNDUP(SUM(E770/D770*100),0)</f>
        <v>0</v>
      </c>
      <c r="P770" s="13" t="e">
        <f t="shared" ref="P770:P833" si="49">ROUND(SUM(E770/L770),2)</f>
        <v>#DIV/0!</v>
      </c>
      <c r="Q770" s="11" t="s">
        <v>8322</v>
      </c>
      <c r="R770" s="11" t="s">
        <v>8324</v>
      </c>
      <c r="S770" s="14">
        <f t="shared" ref="S770:S833" si="50">(((J770/60)/60)/24)+DATE(1970,1,1)</f>
        <v>41594.207060185188</v>
      </c>
      <c r="T770" s="14">
        <f t="shared" ref="T770:T833" si="51">(((I770/60)/60)/24)+DATE(1970,1,1)</f>
        <v>41624.207060185188</v>
      </c>
    </row>
    <row r="771" spans="1:20" x14ac:dyDescent="0.2">
      <c r="A771" s="11">
        <v>769</v>
      </c>
      <c r="B771" s="11" t="s">
        <v>770</v>
      </c>
      <c r="C771" s="11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2">
        <f t="shared" si="48"/>
        <v>42</v>
      </c>
      <c r="P771" s="13">
        <f t="shared" si="49"/>
        <v>31.85</v>
      </c>
      <c r="Q771" s="11" t="s">
        <v>8322</v>
      </c>
      <c r="R771" s="11" t="s">
        <v>8324</v>
      </c>
      <c r="S771" s="14">
        <f t="shared" si="50"/>
        <v>41604.996458333335</v>
      </c>
      <c r="T771" s="14">
        <f t="shared" si="51"/>
        <v>41634.996458333335</v>
      </c>
    </row>
    <row r="772" spans="1:20" x14ac:dyDescent="0.2">
      <c r="A772" s="11">
        <v>770</v>
      </c>
      <c r="B772" s="11" t="s">
        <v>771</v>
      </c>
      <c r="C772" s="11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2">
        <f t="shared" si="48"/>
        <v>0</v>
      </c>
      <c r="P772" s="13" t="e">
        <f t="shared" si="49"/>
        <v>#DIV/0!</v>
      </c>
      <c r="Q772" s="11" t="s">
        <v>8322</v>
      </c>
      <c r="R772" s="11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x14ac:dyDescent="0.2">
      <c r="A773" s="11">
        <v>771</v>
      </c>
      <c r="B773" s="11" t="s">
        <v>772</v>
      </c>
      <c r="C773" s="11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2">
        <f t="shared" si="48"/>
        <v>1</v>
      </c>
      <c r="P773" s="13">
        <f t="shared" si="49"/>
        <v>10</v>
      </c>
      <c r="Q773" s="11" t="s">
        <v>8322</v>
      </c>
      <c r="R773" s="11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x14ac:dyDescent="0.2">
      <c r="A774" s="11">
        <v>772</v>
      </c>
      <c r="B774" s="11" t="s">
        <v>773</v>
      </c>
      <c r="C774" s="11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2">
        <f t="shared" si="48"/>
        <v>4</v>
      </c>
      <c r="P774" s="13">
        <f t="shared" si="49"/>
        <v>50</v>
      </c>
      <c r="Q774" s="11" t="s">
        <v>8322</v>
      </c>
      <c r="R774" s="11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x14ac:dyDescent="0.2">
      <c r="A775" s="11">
        <v>773</v>
      </c>
      <c r="B775" s="11" t="s">
        <v>774</v>
      </c>
      <c r="C775" s="11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2">
        <f t="shared" si="48"/>
        <v>1</v>
      </c>
      <c r="P775" s="13">
        <f t="shared" si="49"/>
        <v>16</v>
      </c>
      <c r="Q775" s="11" t="s">
        <v>8322</v>
      </c>
      <c r="R775" s="11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x14ac:dyDescent="0.2">
      <c r="A776" s="11">
        <v>774</v>
      </c>
      <c r="B776" s="11" t="s">
        <v>775</v>
      </c>
      <c r="C776" s="11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2">
        <f t="shared" si="48"/>
        <v>71</v>
      </c>
      <c r="P776" s="13">
        <f t="shared" si="49"/>
        <v>39</v>
      </c>
      <c r="Q776" s="11" t="s">
        <v>8322</v>
      </c>
      <c r="R776" s="11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x14ac:dyDescent="0.2">
      <c r="A777" s="11">
        <v>775</v>
      </c>
      <c r="B777" s="11" t="s">
        <v>776</v>
      </c>
      <c r="C777" s="11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2">
        <f t="shared" si="48"/>
        <v>2</v>
      </c>
      <c r="P777" s="13">
        <f t="shared" si="49"/>
        <v>34</v>
      </c>
      <c r="Q777" s="11" t="s">
        <v>8322</v>
      </c>
      <c r="R777" s="11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x14ac:dyDescent="0.2">
      <c r="A778" s="11">
        <v>776</v>
      </c>
      <c r="B778" s="11" t="s">
        <v>777</v>
      </c>
      <c r="C778" s="11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2">
        <f t="shared" si="48"/>
        <v>52</v>
      </c>
      <c r="P778" s="13">
        <f t="shared" si="49"/>
        <v>63.12</v>
      </c>
      <c r="Q778" s="11" t="s">
        <v>8322</v>
      </c>
      <c r="R778" s="11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x14ac:dyDescent="0.2">
      <c r="A779" s="11">
        <v>777</v>
      </c>
      <c r="B779" s="11" t="s">
        <v>778</v>
      </c>
      <c r="C779" s="11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2">
        <f t="shared" si="48"/>
        <v>1</v>
      </c>
      <c r="P779" s="13">
        <f t="shared" si="49"/>
        <v>7</v>
      </c>
      <c r="Q779" s="11" t="s">
        <v>8322</v>
      </c>
      <c r="R779" s="11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x14ac:dyDescent="0.2">
      <c r="A780" s="11">
        <v>778</v>
      </c>
      <c r="B780" s="11" t="s">
        <v>779</v>
      </c>
      <c r="C780" s="11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2">
        <f t="shared" si="48"/>
        <v>1</v>
      </c>
      <c r="P780" s="13">
        <f t="shared" si="49"/>
        <v>2</v>
      </c>
      <c r="Q780" s="11" t="s">
        <v>8322</v>
      </c>
      <c r="R780" s="11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x14ac:dyDescent="0.2">
      <c r="A781" s="11">
        <v>779</v>
      </c>
      <c r="B781" s="11" t="s">
        <v>780</v>
      </c>
      <c r="C781" s="11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2">
        <f t="shared" si="48"/>
        <v>3</v>
      </c>
      <c r="P781" s="13">
        <f t="shared" si="49"/>
        <v>66.67</v>
      </c>
      <c r="Q781" s="11" t="s">
        <v>8322</v>
      </c>
      <c r="R781" s="1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x14ac:dyDescent="0.2">
      <c r="A782" s="11">
        <v>780</v>
      </c>
      <c r="B782" s="11" t="s">
        <v>781</v>
      </c>
      <c r="C782" s="11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2">
        <f t="shared" si="48"/>
        <v>104</v>
      </c>
      <c r="P782" s="13">
        <f t="shared" si="49"/>
        <v>38.520000000000003</v>
      </c>
      <c r="Q782" s="11" t="s">
        <v>8325</v>
      </c>
      <c r="R782" s="11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x14ac:dyDescent="0.2">
      <c r="A783" s="11">
        <v>781</v>
      </c>
      <c r="B783" s="11" t="s">
        <v>782</v>
      </c>
      <c r="C783" s="11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2">
        <f t="shared" si="48"/>
        <v>134</v>
      </c>
      <c r="P783" s="13">
        <f t="shared" si="49"/>
        <v>42.61</v>
      </c>
      <c r="Q783" s="11" t="s">
        <v>8325</v>
      </c>
      <c r="R783" s="11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x14ac:dyDescent="0.2">
      <c r="A784" s="11">
        <v>782</v>
      </c>
      <c r="B784" s="11" t="s">
        <v>783</v>
      </c>
      <c r="C784" s="11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2">
        <f t="shared" si="48"/>
        <v>100</v>
      </c>
      <c r="P784" s="13">
        <f t="shared" si="49"/>
        <v>50</v>
      </c>
      <c r="Q784" s="11" t="s">
        <v>8325</v>
      </c>
      <c r="R784" s="11" t="s">
        <v>8326</v>
      </c>
      <c r="S784" s="14">
        <f t="shared" si="50"/>
        <v>41116.758125</v>
      </c>
      <c r="T784" s="14">
        <f t="shared" si="51"/>
        <v>41146.758125</v>
      </c>
    </row>
    <row r="785" spans="1:20" x14ac:dyDescent="0.2">
      <c r="A785" s="11">
        <v>783</v>
      </c>
      <c r="B785" s="11" t="s">
        <v>784</v>
      </c>
      <c r="C785" s="11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2">
        <f t="shared" si="48"/>
        <v>149</v>
      </c>
      <c r="P785" s="13">
        <f t="shared" si="49"/>
        <v>63.49</v>
      </c>
      <c r="Q785" s="11" t="s">
        <v>8325</v>
      </c>
      <c r="R785" s="11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x14ac:dyDescent="0.2">
      <c r="A786" s="11">
        <v>784</v>
      </c>
      <c r="B786" s="11" t="s">
        <v>785</v>
      </c>
      <c r="C786" s="11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2">
        <f t="shared" si="48"/>
        <v>103</v>
      </c>
      <c r="P786" s="13">
        <f t="shared" si="49"/>
        <v>102.5</v>
      </c>
      <c r="Q786" s="11" t="s">
        <v>8325</v>
      </c>
      <c r="R786" s="11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x14ac:dyDescent="0.2">
      <c r="A787" s="11">
        <v>785</v>
      </c>
      <c r="B787" s="11" t="s">
        <v>786</v>
      </c>
      <c r="C787" s="11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2">
        <f t="shared" si="48"/>
        <v>181</v>
      </c>
      <c r="P787" s="13">
        <f t="shared" si="49"/>
        <v>31.14</v>
      </c>
      <c r="Q787" s="11" t="s">
        <v>8325</v>
      </c>
      <c r="R787" s="11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x14ac:dyDescent="0.2">
      <c r="A788" s="11">
        <v>786</v>
      </c>
      <c r="B788" s="11" t="s">
        <v>787</v>
      </c>
      <c r="C788" s="11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2">
        <f t="shared" si="48"/>
        <v>143</v>
      </c>
      <c r="P788" s="13">
        <f t="shared" si="49"/>
        <v>162.27000000000001</v>
      </c>
      <c r="Q788" s="11" t="s">
        <v>8325</v>
      </c>
      <c r="R788" s="11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x14ac:dyDescent="0.2">
      <c r="A789" s="11">
        <v>787</v>
      </c>
      <c r="B789" s="11" t="s">
        <v>788</v>
      </c>
      <c r="C789" s="11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2">
        <f t="shared" si="48"/>
        <v>115</v>
      </c>
      <c r="P789" s="13">
        <f t="shared" si="49"/>
        <v>80.59</v>
      </c>
      <c r="Q789" s="11" t="s">
        <v>8325</v>
      </c>
      <c r="R789" s="11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x14ac:dyDescent="0.2">
      <c r="A790" s="11">
        <v>788</v>
      </c>
      <c r="B790" s="11" t="s">
        <v>789</v>
      </c>
      <c r="C790" s="11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2">
        <f t="shared" si="48"/>
        <v>204</v>
      </c>
      <c r="P790" s="13">
        <f t="shared" si="49"/>
        <v>59.85</v>
      </c>
      <c r="Q790" s="11" t="s">
        <v>8325</v>
      </c>
      <c r="R790" s="11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x14ac:dyDescent="0.2">
      <c r="A791" s="11">
        <v>789</v>
      </c>
      <c r="B791" s="11" t="s">
        <v>790</v>
      </c>
      <c r="C791" s="11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2">
        <f t="shared" si="48"/>
        <v>110</v>
      </c>
      <c r="P791" s="13">
        <f t="shared" si="49"/>
        <v>132.86000000000001</v>
      </c>
      <c r="Q791" s="11" t="s">
        <v>8325</v>
      </c>
      <c r="R791" s="1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x14ac:dyDescent="0.2">
      <c r="A792" s="11">
        <v>790</v>
      </c>
      <c r="B792" s="11" t="s">
        <v>791</v>
      </c>
      <c r="C792" s="11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2">
        <f t="shared" si="48"/>
        <v>145</v>
      </c>
      <c r="P792" s="13">
        <f t="shared" si="49"/>
        <v>92.55</v>
      </c>
      <c r="Q792" s="11" t="s">
        <v>8325</v>
      </c>
      <c r="R792" s="11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x14ac:dyDescent="0.2">
      <c r="A793" s="11">
        <v>791</v>
      </c>
      <c r="B793" s="11" t="s">
        <v>792</v>
      </c>
      <c r="C793" s="11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2">
        <f t="shared" si="48"/>
        <v>104</v>
      </c>
      <c r="P793" s="13">
        <f t="shared" si="49"/>
        <v>60.86</v>
      </c>
      <c r="Q793" s="11" t="s">
        <v>8325</v>
      </c>
      <c r="R793" s="11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x14ac:dyDescent="0.2">
      <c r="A794" s="11">
        <v>792</v>
      </c>
      <c r="B794" s="11" t="s">
        <v>793</v>
      </c>
      <c r="C794" s="11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2">
        <f t="shared" si="48"/>
        <v>101</v>
      </c>
      <c r="P794" s="13">
        <f t="shared" si="49"/>
        <v>41.85</v>
      </c>
      <c r="Q794" s="11" t="s">
        <v>8325</v>
      </c>
      <c r="R794" s="11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x14ac:dyDescent="0.2">
      <c r="A795" s="11">
        <v>793</v>
      </c>
      <c r="B795" s="11" t="s">
        <v>794</v>
      </c>
      <c r="C795" s="11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2">
        <f t="shared" si="48"/>
        <v>103</v>
      </c>
      <c r="P795" s="13">
        <f t="shared" si="49"/>
        <v>88.33</v>
      </c>
      <c r="Q795" s="11" t="s">
        <v>8325</v>
      </c>
      <c r="R795" s="11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x14ac:dyDescent="0.2">
      <c r="A796" s="11">
        <v>794</v>
      </c>
      <c r="B796" s="11" t="s">
        <v>795</v>
      </c>
      <c r="C796" s="11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2">
        <f t="shared" si="48"/>
        <v>106</v>
      </c>
      <c r="P796" s="13">
        <f t="shared" si="49"/>
        <v>158.96</v>
      </c>
      <c r="Q796" s="11" t="s">
        <v>8325</v>
      </c>
      <c r="R796" s="11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x14ac:dyDescent="0.2">
      <c r="A797" s="11">
        <v>795</v>
      </c>
      <c r="B797" s="11" t="s">
        <v>796</v>
      </c>
      <c r="C797" s="11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2">
        <f t="shared" si="48"/>
        <v>112</v>
      </c>
      <c r="P797" s="13">
        <f t="shared" si="49"/>
        <v>85.05</v>
      </c>
      <c r="Q797" s="11" t="s">
        <v>8325</v>
      </c>
      <c r="R797" s="11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x14ac:dyDescent="0.2">
      <c r="A798" s="11">
        <v>796</v>
      </c>
      <c r="B798" s="11" t="s">
        <v>797</v>
      </c>
      <c r="C798" s="11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2">
        <f t="shared" si="48"/>
        <v>102</v>
      </c>
      <c r="P798" s="13">
        <f t="shared" si="49"/>
        <v>112.61</v>
      </c>
      <c r="Q798" s="11" t="s">
        <v>8325</v>
      </c>
      <c r="R798" s="11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x14ac:dyDescent="0.2">
      <c r="A799" s="11">
        <v>797</v>
      </c>
      <c r="B799" s="11" t="s">
        <v>798</v>
      </c>
      <c r="C799" s="11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2">
        <f t="shared" si="48"/>
        <v>108</v>
      </c>
      <c r="P799" s="13">
        <f t="shared" si="49"/>
        <v>45.44</v>
      </c>
      <c r="Q799" s="11" t="s">
        <v>8325</v>
      </c>
      <c r="R799" s="11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x14ac:dyDescent="0.2">
      <c r="A800" s="11">
        <v>798</v>
      </c>
      <c r="B800" s="11" t="s">
        <v>799</v>
      </c>
      <c r="C800" s="11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2">
        <f t="shared" si="48"/>
        <v>115</v>
      </c>
      <c r="P800" s="13">
        <f t="shared" si="49"/>
        <v>46.22</v>
      </c>
      <c r="Q800" s="11" t="s">
        <v>8325</v>
      </c>
      <c r="R800" s="11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x14ac:dyDescent="0.2">
      <c r="A801" s="11">
        <v>799</v>
      </c>
      <c r="B801" s="11" t="s">
        <v>800</v>
      </c>
      <c r="C801" s="11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2">
        <f t="shared" si="48"/>
        <v>101</v>
      </c>
      <c r="P801" s="13">
        <f t="shared" si="49"/>
        <v>178.61</v>
      </c>
      <c r="Q801" s="11" t="s">
        <v>8325</v>
      </c>
      <c r="R801" s="1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x14ac:dyDescent="0.2">
      <c r="A802" s="11">
        <v>800</v>
      </c>
      <c r="B802" s="11" t="s">
        <v>801</v>
      </c>
      <c r="C802" s="11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2">
        <f t="shared" si="48"/>
        <v>153</v>
      </c>
      <c r="P802" s="13">
        <f t="shared" si="49"/>
        <v>40.75</v>
      </c>
      <c r="Q802" s="11" t="s">
        <v>8325</v>
      </c>
      <c r="R802" s="11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x14ac:dyDescent="0.2">
      <c r="A803" s="11">
        <v>801</v>
      </c>
      <c r="B803" s="11" t="s">
        <v>802</v>
      </c>
      <c r="C803" s="11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2">
        <f t="shared" si="48"/>
        <v>112</v>
      </c>
      <c r="P803" s="13">
        <f t="shared" si="49"/>
        <v>43.73</v>
      </c>
      <c r="Q803" s="11" t="s">
        <v>8325</v>
      </c>
      <c r="R803" s="11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x14ac:dyDescent="0.2">
      <c r="A804" s="11">
        <v>802</v>
      </c>
      <c r="B804" s="11" t="s">
        <v>803</v>
      </c>
      <c r="C804" s="11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2">
        <f t="shared" si="48"/>
        <v>102</v>
      </c>
      <c r="P804" s="13">
        <f t="shared" si="49"/>
        <v>81.069999999999993</v>
      </c>
      <c r="Q804" s="11" t="s">
        <v>8325</v>
      </c>
      <c r="R804" s="11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x14ac:dyDescent="0.2">
      <c r="A805" s="11">
        <v>803</v>
      </c>
      <c r="B805" s="11" t="s">
        <v>804</v>
      </c>
      <c r="C805" s="11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2">
        <f t="shared" si="48"/>
        <v>124</v>
      </c>
      <c r="P805" s="13">
        <f t="shared" si="49"/>
        <v>74.61</v>
      </c>
      <c r="Q805" s="11" t="s">
        <v>8325</v>
      </c>
      <c r="R805" s="11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x14ac:dyDescent="0.2">
      <c r="A806" s="11">
        <v>804</v>
      </c>
      <c r="B806" s="11" t="s">
        <v>805</v>
      </c>
      <c r="C806" s="11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2">
        <f t="shared" si="48"/>
        <v>100</v>
      </c>
      <c r="P806" s="13">
        <f t="shared" si="49"/>
        <v>305.56</v>
      </c>
      <c r="Q806" s="11" t="s">
        <v>8325</v>
      </c>
      <c r="R806" s="11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x14ac:dyDescent="0.2">
      <c r="A807" s="11">
        <v>805</v>
      </c>
      <c r="B807" s="11" t="s">
        <v>806</v>
      </c>
      <c r="C807" s="11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2">
        <f t="shared" si="48"/>
        <v>105</v>
      </c>
      <c r="P807" s="13">
        <f t="shared" si="49"/>
        <v>58.33</v>
      </c>
      <c r="Q807" s="11" t="s">
        <v>8325</v>
      </c>
      <c r="R807" s="11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2">
      <c r="A808" s="11">
        <v>806</v>
      </c>
      <c r="B808" s="11" t="s">
        <v>807</v>
      </c>
      <c r="C808" s="11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2">
        <f t="shared" si="48"/>
        <v>105</v>
      </c>
      <c r="P808" s="13">
        <f t="shared" si="49"/>
        <v>117.68</v>
      </c>
      <c r="Q808" s="11" t="s">
        <v>8325</v>
      </c>
      <c r="R808" s="11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x14ac:dyDescent="0.2">
      <c r="A809" s="11">
        <v>807</v>
      </c>
      <c r="B809" s="11" t="s">
        <v>808</v>
      </c>
      <c r="C809" s="11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2">
        <f t="shared" si="48"/>
        <v>106</v>
      </c>
      <c r="P809" s="13">
        <f t="shared" si="49"/>
        <v>73.77</v>
      </c>
      <c r="Q809" s="11" t="s">
        <v>8325</v>
      </c>
      <c r="R809" s="11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x14ac:dyDescent="0.2">
      <c r="A810" s="11">
        <v>808</v>
      </c>
      <c r="B810" s="11" t="s">
        <v>809</v>
      </c>
      <c r="C810" s="11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2">
        <f t="shared" si="48"/>
        <v>100</v>
      </c>
      <c r="P810" s="13">
        <f t="shared" si="49"/>
        <v>104.65</v>
      </c>
      <c r="Q810" s="11" t="s">
        <v>8325</v>
      </c>
      <c r="R810" s="11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x14ac:dyDescent="0.2">
      <c r="A811" s="11">
        <v>809</v>
      </c>
      <c r="B811" s="11" t="s">
        <v>810</v>
      </c>
      <c r="C811" s="11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2">
        <f t="shared" si="48"/>
        <v>104</v>
      </c>
      <c r="P811" s="13">
        <f t="shared" si="49"/>
        <v>79.83</v>
      </c>
      <c r="Q811" s="11" t="s">
        <v>8325</v>
      </c>
      <c r="R811" s="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x14ac:dyDescent="0.2">
      <c r="A812" s="11">
        <v>810</v>
      </c>
      <c r="B812" s="11" t="s">
        <v>811</v>
      </c>
      <c r="C812" s="11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2">
        <f t="shared" si="48"/>
        <v>105</v>
      </c>
      <c r="P812" s="13">
        <f t="shared" si="49"/>
        <v>58.33</v>
      </c>
      <c r="Q812" s="11" t="s">
        <v>8325</v>
      </c>
      <c r="R812" s="11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x14ac:dyDescent="0.2">
      <c r="A813" s="11">
        <v>811</v>
      </c>
      <c r="B813" s="11" t="s">
        <v>812</v>
      </c>
      <c r="C813" s="11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2">
        <f t="shared" si="48"/>
        <v>104</v>
      </c>
      <c r="P813" s="13">
        <f t="shared" si="49"/>
        <v>86.67</v>
      </c>
      <c r="Q813" s="11" t="s">
        <v>8325</v>
      </c>
      <c r="R813" s="11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x14ac:dyDescent="0.2">
      <c r="A814" s="11">
        <v>812</v>
      </c>
      <c r="B814" s="11" t="s">
        <v>813</v>
      </c>
      <c r="C814" s="11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2">
        <f t="shared" si="48"/>
        <v>152</v>
      </c>
      <c r="P814" s="13">
        <f t="shared" si="49"/>
        <v>27.61</v>
      </c>
      <c r="Q814" s="11" t="s">
        <v>8325</v>
      </c>
      <c r="R814" s="11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x14ac:dyDescent="0.2">
      <c r="A815" s="11">
        <v>813</v>
      </c>
      <c r="B815" s="11" t="s">
        <v>814</v>
      </c>
      <c r="C815" s="11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2">
        <f t="shared" si="48"/>
        <v>160</v>
      </c>
      <c r="P815" s="13">
        <f t="shared" si="49"/>
        <v>25</v>
      </c>
      <c r="Q815" s="11" t="s">
        <v>8325</v>
      </c>
      <c r="R815" s="11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x14ac:dyDescent="0.2">
      <c r="A816" s="11">
        <v>814</v>
      </c>
      <c r="B816" s="11" t="s">
        <v>815</v>
      </c>
      <c r="C816" s="11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2">
        <f t="shared" si="48"/>
        <v>128</v>
      </c>
      <c r="P816" s="13">
        <f t="shared" si="49"/>
        <v>45.46</v>
      </c>
      <c r="Q816" s="11" t="s">
        <v>8325</v>
      </c>
      <c r="R816" s="11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x14ac:dyDescent="0.2">
      <c r="A817" s="11">
        <v>815</v>
      </c>
      <c r="B817" s="11" t="s">
        <v>816</v>
      </c>
      <c r="C817" s="11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2">
        <f t="shared" si="48"/>
        <v>107</v>
      </c>
      <c r="P817" s="13">
        <f t="shared" si="49"/>
        <v>99.53</v>
      </c>
      <c r="Q817" s="11" t="s">
        <v>8325</v>
      </c>
      <c r="R817" s="11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x14ac:dyDescent="0.2">
      <c r="A818" s="11">
        <v>816</v>
      </c>
      <c r="B818" s="11" t="s">
        <v>817</v>
      </c>
      <c r="C818" s="11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2">
        <f t="shared" si="48"/>
        <v>116</v>
      </c>
      <c r="P818" s="13">
        <f t="shared" si="49"/>
        <v>39.31</v>
      </c>
      <c r="Q818" s="11" t="s">
        <v>8325</v>
      </c>
      <c r="R818" s="11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x14ac:dyDescent="0.2">
      <c r="A819" s="11">
        <v>817</v>
      </c>
      <c r="B819" s="11" t="s">
        <v>818</v>
      </c>
      <c r="C819" s="11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2">
        <f t="shared" si="48"/>
        <v>138</v>
      </c>
      <c r="P819" s="13">
        <f t="shared" si="49"/>
        <v>89.42</v>
      </c>
      <c r="Q819" s="11" t="s">
        <v>8325</v>
      </c>
      <c r="R819" s="11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x14ac:dyDescent="0.2">
      <c r="A820" s="11">
        <v>818</v>
      </c>
      <c r="B820" s="11" t="s">
        <v>819</v>
      </c>
      <c r="C820" s="11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2">
        <f t="shared" si="48"/>
        <v>156</v>
      </c>
      <c r="P820" s="13">
        <f t="shared" si="49"/>
        <v>28.68</v>
      </c>
      <c r="Q820" s="11" t="s">
        <v>8325</v>
      </c>
      <c r="R820" s="11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x14ac:dyDescent="0.2">
      <c r="A821" s="11">
        <v>819</v>
      </c>
      <c r="B821" s="11" t="s">
        <v>820</v>
      </c>
      <c r="C821" s="11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2">
        <f t="shared" si="48"/>
        <v>109</v>
      </c>
      <c r="P821" s="13">
        <f t="shared" si="49"/>
        <v>31.07</v>
      </c>
      <c r="Q821" s="11" t="s">
        <v>8325</v>
      </c>
      <c r="R821" s="1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x14ac:dyDescent="0.2">
      <c r="A822" s="11">
        <v>820</v>
      </c>
      <c r="B822" s="11" t="s">
        <v>821</v>
      </c>
      <c r="C822" s="11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2">
        <f t="shared" si="48"/>
        <v>135</v>
      </c>
      <c r="P822" s="13">
        <f t="shared" si="49"/>
        <v>70.55</v>
      </c>
      <c r="Q822" s="11" t="s">
        <v>8325</v>
      </c>
      <c r="R822" s="11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x14ac:dyDescent="0.2">
      <c r="A823" s="11">
        <v>821</v>
      </c>
      <c r="B823" s="11" t="s">
        <v>822</v>
      </c>
      <c r="C823" s="11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2">
        <f t="shared" si="48"/>
        <v>100</v>
      </c>
      <c r="P823" s="13">
        <f t="shared" si="49"/>
        <v>224.13</v>
      </c>
      <c r="Q823" s="11" t="s">
        <v>8325</v>
      </c>
      <c r="R823" s="11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x14ac:dyDescent="0.2">
      <c r="A824" s="11">
        <v>822</v>
      </c>
      <c r="B824" s="11" t="s">
        <v>823</v>
      </c>
      <c r="C824" s="11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2">
        <f t="shared" si="48"/>
        <v>120</v>
      </c>
      <c r="P824" s="13">
        <f t="shared" si="49"/>
        <v>51.81</v>
      </c>
      <c r="Q824" s="11" t="s">
        <v>8325</v>
      </c>
      <c r="R824" s="11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x14ac:dyDescent="0.2">
      <c r="A825" s="11">
        <v>823</v>
      </c>
      <c r="B825" s="11" t="s">
        <v>824</v>
      </c>
      <c r="C825" s="11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2">
        <f t="shared" si="48"/>
        <v>180</v>
      </c>
      <c r="P825" s="13">
        <f t="shared" si="49"/>
        <v>43.52</v>
      </c>
      <c r="Q825" s="11" t="s">
        <v>8325</v>
      </c>
      <c r="R825" s="11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x14ac:dyDescent="0.2">
      <c r="A826" s="11">
        <v>824</v>
      </c>
      <c r="B826" s="11" t="s">
        <v>825</v>
      </c>
      <c r="C826" s="11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2">
        <f t="shared" si="48"/>
        <v>135</v>
      </c>
      <c r="P826" s="13">
        <f t="shared" si="49"/>
        <v>39.82</v>
      </c>
      <c r="Q826" s="11" t="s">
        <v>8325</v>
      </c>
      <c r="R826" s="11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x14ac:dyDescent="0.2">
      <c r="A827" s="11">
        <v>825</v>
      </c>
      <c r="B827" s="11" t="s">
        <v>826</v>
      </c>
      <c r="C827" s="11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2">
        <f t="shared" si="48"/>
        <v>101</v>
      </c>
      <c r="P827" s="13">
        <f t="shared" si="49"/>
        <v>126.81</v>
      </c>
      <c r="Q827" s="11" t="s">
        <v>8325</v>
      </c>
      <c r="R827" s="11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x14ac:dyDescent="0.2">
      <c r="A828" s="11">
        <v>826</v>
      </c>
      <c r="B828" s="11" t="s">
        <v>827</v>
      </c>
      <c r="C828" s="11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2">
        <f t="shared" si="48"/>
        <v>102</v>
      </c>
      <c r="P828" s="13">
        <f t="shared" si="49"/>
        <v>113.88</v>
      </c>
      <c r="Q828" s="11" t="s">
        <v>8325</v>
      </c>
      <c r="R828" s="11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x14ac:dyDescent="0.2">
      <c r="A829" s="11">
        <v>827</v>
      </c>
      <c r="B829" s="11" t="s">
        <v>828</v>
      </c>
      <c r="C829" s="11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2">
        <f t="shared" si="48"/>
        <v>104</v>
      </c>
      <c r="P829" s="13">
        <f t="shared" si="49"/>
        <v>28.18</v>
      </c>
      <c r="Q829" s="11" t="s">
        <v>8325</v>
      </c>
      <c r="R829" s="11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x14ac:dyDescent="0.2">
      <c r="A830" s="11">
        <v>828</v>
      </c>
      <c r="B830" s="11" t="s">
        <v>829</v>
      </c>
      <c r="C830" s="11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2">
        <f t="shared" si="48"/>
        <v>107</v>
      </c>
      <c r="P830" s="13">
        <f t="shared" si="49"/>
        <v>36.61</v>
      </c>
      <c r="Q830" s="11" t="s">
        <v>8325</v>
      </c>
      <c r="R830" s="11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x14ac:dyDescent="0.2">
      <c r="A831" s="11">
        <v>829</v>
      </c>
      <c r="B831" s="11" t="s">
        <v>830</v>
      </c>
      <c r="C831" s="11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2">
        <f t="shared" si="48"/>
        <v>104</v>
      </c>
      <c r="P831" s="13">
        <f t="shared" si="49"/>
        <v>32.5</v>
      </c>
      <c r="Q831" s="11" t="s">
        <v>8325</v>
      </c>
      <c r="R831" s="1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x14ac:dyDescent="0.2">
      <c r="A832" s="11">
        <v>830</v>
      </c>
      <c r="B832" s="11" t="s">
        <v>831</v>
      </c>
      <c r="C832" s="11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2">
        <f t="shared" si="48"/>
        <v>108</v>
      </c>
      <c r="P832" s="13">
        <f t="shared" si="49"/>
        <v>60.66</v>
      </c>
      <c r="Q832" s="11" t="s">
        <v>8325</v>
      </c>
      <c r="R832" s="11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x14ac:dyDescent="0.2">
      <c r="A833" s="11">
        <v>831</v>
      </c>
      <c r="B833" s="11" t="s">
        <v>832</v>
      </c>
      <c r="C833" s="11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2">
        <f t="shared" si="48"/>
        <v>234</v>
      </c>
      <c r="P833" s="13">
        <f t="shared" si="49"/>
        <v>175</v>
      </c>
      <c r="Q833" s="11" t="s">
        <v>8325</v>
      </c>
      <c r="R833" s="11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x14ac:dyDescent="0.2">
      <c r="A834" s="11">
        <v>832</v>
      </c>
      <c r="B834" s="11" t="s">
        <v>833</v>
      </c>
      <c r="C834" s="11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2">
        <f t="shared" ref="O834:O897" si="52">ROUNDUP(SUM(E834/D834*100),0)</f>
        <v>101</v>
      </c>
      <c r="P834" s="13">
        <f t="shared" ref="P834:P897" si="53">ROUND(SUM(E834/L834),2)</f>
        <v>97.99</v>
      </c>
      <c r="Q834" s="11" t="s">
        <v>8325</v>
      </c>
      <c r="R834" s="11" t="s">
        <v>8326</v>
      </c>
      <c r="S834" s="14">
        <f t="shared" ref="S834:S897" si="54">(((J834/60)/60)/24)+DATE(1970,1,1)</f>
        <v>40869.675173611111</v>
      </c>
      <c r="T834" s="14">
        <f t="shared" ref="T834:T897" si="55">(((I834/60)/60)/24)+DATE(1970,1,1)</f>
        <v>40929.342361111114</v>
      </c>
    </row>
    <row r="835" spans="1:20" x14ac:dyDescent="0.2">
      <c r="A835" s="11">
        <v>833</v>
      </c>
      <c r="B835" s="11" t="s">
        <v>834</v>
      </c>
      <c r="C835" s="11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2">
        <f t="shared" si="52"/>
        <v>102</v>
      </c>
      <c r="P835" s="13">
        <f t="shared" si="53"/>
        <v>148.78</v>
      </c>
      <c r="Q835" s="11" t="s">
        <v>8325</v>
      </c>
      <c r="R835" s="11" t="s">
        <v>8326</v>
      </c>
      <c r="S835" s="14">
        <f t="shared" si="54"/>
        <v>41718.878182870372</v>
      </c>
      <c r="T835" s="14">
        <f t="shared" si="55"/>
        <v>41748.878182870372</v>
      </c>
    </row>
    <row r="836" spans="1:20" x14ac:dyDescent="0.2">
      <c r="A836" s="11">
        <v>834</v>
      </c>
      <c r="B836" s="11" t="s">
        <v>835</v>
      </c>
      <c r="C836" s="11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2">
        <f t="shared" si="52"/>
        <v>132</v>
      </c>
      <c r="P836" s="13">
        <f t="shared" si="53"/>
        <v>96.08</v>
      </c>
      <c r="Q836" s="11" t="s">
        <v>8325</v>
      </c>
      <c r="R836" s="11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x14ac:dyDescent="0.2">
      <c r="A837" s="11">
        <v>835</v>
      </c>
      <c r="B837" s="11" t="s">
        <v>836</v>
      </c>
      <c r="C837" s="11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2">
        <f t="shared" si="52"/>
        <v>118</v>
      </c>
      <c r="P837" s="13">
        <f t="shared" si="53"/>
        <v>58.63</v>
      </c>
      <c r="Q837" s="11" t="s">
        <v>8325</v>
      </c>
      <c r="R837" s="11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">
      <c r="A838" s="11">
        <v>836</v>
      </c>
      <c r="B838" s="11" t="s">
        <v>837</v>
      </c>
      <c r="C838" s="11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2">
        <f t="shared" si="52"/>
        <v>101</v>
      </c>
      <c r="P838" s="13">
        <f t="shared" si="53"/>
        <v>109.71</v>
      </c>
      <c r="Q838" s="11" t="s">
        <v>8325</v>
      </c>
      <c r="R838" s="11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x14ac:dyDescent="0.2">
      <c r="A839" s="11">
        <v>837</v>
      </c>
      <c r="B839" s="11" t="s">
        <v>838</v>
      </c>
      <c r="C839" s="11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2">
        <f t="shared" si="52"/>
        <v>122</v>
      </c>
      <c r="P839" s="13">
        <f t="shared" si="53"/>
        <v>49.11</v>
      </c>
      <c r="Q839" s="11" t="s">
        <v>8325</v>
      </c>
      <c r="R839" s="11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x14ac:dyDescent="0.2">
      <c r="A840" s="11">
        <v>838</v>
      </c>
      <c r="B840" s="11" t="s">
        <v>839</v>
      </c>
      <c r="C840" s="11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2">
        <f t="shared" si="52"/>
        <v>146</v>
      </c>
      <c r="P840" s="13">
        <f t="shared" si="53"/>
        <v>47.67</v>
      </c>
      <c r="Q840" s="11" t="s">
        <v>8325</v>
      </c>
      <c r="R840" s="11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x14ac:dyDescent="0.2">
      <c r="A841" s="11">
        <v>839</v>
      </c>
      <c r="B841" s="11" t="s">
        <v>840</v>
      </c>
      <c r="C841" s="11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2">
        <f t="shared" si="52"/>
        <v>117</v>
      </c>
      <c r="P841" s="13">
        <f t="shared" si="53"/>
        <v>60.74</v>
      </c>
      <c r="Q841" s="11" t="s">
        <v>8325</v>
      </c>
      <c r="R841" s="1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x14ac:dyDescent="0.2">
      <c r="A842" s="11">
        <v>840</v>
      </c>
      <c r="B842" s="11" t="s">
        <v>841</v>
      </c>
      <c r="C842" s="11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2">
        <f t="shared" si="52"/>
        <v>121</v>
      </c>
      <c r="P842" s="13">
        <f t="shared" si="53"/>
        <v>63.38</v>
      </c>
      <c r="Q842" s="11" t="s">
        <v>8325</v>
      </c>
      <c r="R842" s="11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x14ac:dyDescent="0.2">
      <c r="A843" s="11">
        <v>841</v>
      </c>
      <c r="B843" s="11" t="s">
        <v>842</v>
      </c>
      <c r="C843" s="11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2">
        <f t="shared" si="52"/>
        <v>102</v>
      </c>
      <c r="P843" s="13">
        <f t="shared" si="53"/>
        <v>53.89</v>
      </c>
      <c r="Q843" s="11" t="s">
        <v>8325</v>
      </c>
      <c r="R843" s="11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x14ac:dyDescent="0.2">
      <c r="A844" s="11">
        <v>842</v>
      </c>
      <c r="B844" s="11" t="s">
        <v>843</v>
      </c>
      <c r="C844" s="11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2">
        <f t="shared" si="52"/>
        <v>105</v>
      </c>
      <c r="P844" s="13">
        <f t="shared" si="53"/>
        <v>66.87</v>
      </c>
      <c r="Q844" s="11" t="s">
        <v>8325</v>
      </c>
      <c r="R844" s="11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x14ac:dyDescent="0.2">
      <c r="A845" s="11">
        <v>843</v>
      </c>
      <c r="B845" s="11" t="s">
        <v>844</v>
      </c>
      <c r="C845" s="11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2">
        <f t="shared" si="52"/>
        <v>268</v>
      </c>
      <c r="P845" s="13">
        <f t="shared" si="53"/>
        <v>63.1</v>
      </c>
      <c r="Q845" s="11" t="s">
        <v>8325</v>
      </c>
      <c r="R845" s="11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x14ac:dyDescent="0.2">
      <c r="A846" s="11">
        <v>844</v>
      </c>
      <c r="B846" s="11" t="s">
        <v>845</v>
      </c>
      <c r="C846" s="11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2">
        <f t="shared" si="52"/>
        <v>195</v>
      </c>
      <c r="P846" s="13">
        <f t="shared" si="53"/>
        <v>36.630000000000003</v>
      </c>
      <c r="Q846" s="11" t="s">
        <v>8325</v>
      </c>
      <c r="R846" s="11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x14ac:dyDescent="0.2">
      <c r="A847" s="11">
        <v>845</v>
      </c>
      <c r="B847" s="11" t="s">
        <v>846</v>
      </c>
      <c r="C847" s="11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2">
        <f t="shared" si="52"/>
        <v>121</v>
      </c>
      <c r="P847" s="13">
        <f t="shared" si="53"/>
        <v>34.01</v>
      </c>
      <c r="Q847" s="11" t="s">
        <v>8325</v>
      </c>
      <c r="R847" s="11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x14ac:dyDescent="0.2">
      <c r="A848" s="11">
        <v>846</v>
      </c>
      <c r="B848" s="11" t="s">
        <v>847</v>
      </c>
      <c r="C848" s="11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2">
        <f t="shared" si="52"/>
        <v>123</v>
      </c>
      <c r="P848" s="13">
        <f t="shared" si="53"/>
        <v>28.55</v>
      </c>
      <c r="Q848" s="11" t="s">
        <v>8325</v>
      </c>
      <c r="R848" s="11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x14ac:dyDescent="0.2">
      <c r="A849" s="11">
        <v>847</v>
      </c>
      <c r="B849" s="11" t="s">
        <v>848</v>
      </c>
      <c r="C849" s="11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2">
        <f t="shared" si="52"/>
        <v>100</v>
      </c>
      <c r="P849" s="13">
        <f t="shared" si="53"/>
        <v>10</v>
      </c>
      <c r="Q849" s="11" t="s">
        <v>8325</v>
      </c>
      <c r="R849" s="11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x14ac:dyDescent="0.2">
      <c r="A850" s="11">
        <v>848</v>
      </c>
      <c r="B850" s="11" t="s">
        <v>849</v>
      </c>
      <c r="C850" s="11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2">
        <f t="shared" si="52"/>
        <v>100</v>
      </c>
      <c r="P850" s="13">
        <f t="shared" si="53"/>
        <v>18.75</v>
      </c>
      <c r="Q850" s="11" t="s">
        <v>8325</v>
      </c>
      <c r="R850" s="11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x14ac:dyDescent="0.2">
      <c r="A851" s="11">
        <v>849</v>
      </c>
      <c r="B851" s="11" t="s">
        <v>850</v>
      </c>
      <c r="C851" s="11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2">
        <f t="shared" si="52"/>
        <v>120</v>
      </c>
      <c r="P851" s="13">
        <f t="shared" si="53"/>
        <v>41.7</v>
      </c>
      <c r="Q851" s="11" t="s">
        <v>8325</v>
      </c>
      <c r="R851" s="1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x14ac:dyDescent="0.2">
      <c r="A852" s="11">
        <v>850</v>
      </c>
      <c r="B852" s="11" t="s">
        <v>851</v>
      </c>
      <c r="C852" s="11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2">
        <f t="shared" si="52"/>
        <v>156</v>
      </c>
      <c r="P852" s="13">
        <f t="shared" si="53"/>
        <v>46.67</v>
      </c>
      <c r="Q852" s="11" t="s">
        <v>8325</v>
      </c>
      <c r="R852" s="11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x14ac:dyDescent="0.2">
      <c r="A853" s="11">
        <v>851</v>
      </c>
      <c r="B853" s="11" t="s">
        <v>852</v>
      </c>
      <c r="C853" s="11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2">
        <f t="shared" si="52"/>
        <v>131</v>
      </c>
      <c r="P853" s="13">
        <f t="shared" si="53"/>
        <v>37.270000000000003</v>
      </c>
      <c r="Q853" s="11" t="s">
        <v>8325</v>
      </c>
      <c r="R853" s="11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x14ac:dyDescent="0.2">
      <c r="A854" s="11">
        <v>852</v>
      </c>
      <c r="B854" s="11" t="s">
        <v>853</v>
      </c>
      <c r="C854" s="11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2">
        <f t="shared" si="52"/>
        <v>105</v>
      </c>
      <c r="P854" s="13">
        <f t="shared" si="53"/>
        <v>59.26</v>
      </c>
      <c r="Q854" s="11" t="s">
        <v>8325</v>
      </c>
      <c r="R854" s="11" t="s">
        <v>8327</v>
      </c>
      <c r="S854" s="14">
        <f t="shared" si="54"/>
        <v>42656.805497685185</v>
      </c>
      <c r="T854" s="14">
        <f t="shared" si="55"/>
        <v>42667.875</v>
      </c>
    </row>
    <row r="855" spans="1:20" x14ac:dyDescent="0.2">
      <c r="A855" s="11">
        <v>853</v>
      </c>
      <c r="B855" s="11" t="s">
        <v>854</v>
      </c>
      <c r="C855" s="11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2">
        <f t="shared" si="52"/>
        <v>100</v>
      </c>
      <c r="P855" s="13">
        <f t="shared" si="53"/>
        <v>30</v>
      </c>
      <c r="Q855" s="11" t="s">
        <v>8325</v>
      </c>
      <c r="R855" s="11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x14ac:dyDescent="0.2">
      <c r="A856" s="11">
        <v>854</v>
      </c>
      <c r="B856" s="11" t="s">
        <v>855</v>
      </c>
      <c r="C856" s="11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2">
        <f t="shared" si="52"/>
        <v>119</v>
      </c>
      <c r="P856" s="13">
        <f t="shared" si="53"/>
        <v>65.86</v>
      </c>
      <c r="Q856" s="11" t="s">
        <v>8325</v>
      </c>
      <c r="R856" s="11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x14ac:dyDescent="0.2">
      <c r="A857" s="11">
        <v>855</v>
      </c>
      <c r="B857" s="11" t="s">
        <v>856</v>
      </c>
      <c r="C857" s="11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2">
        <f t="shared" si="52"/>
        <v>104</v>
      </c>
      <c r="P857" s="13">
        <f t="shared" si="53"/>
        <v>31.91</v>
      </c>
      <c r="Q857" s="11" t="s">
        <v>8325</v>
      </c>
      <c r="R857" s="11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x14ac:dyDescent="0.2">
      <c r="A858" s="11">
        <v>856</v>
      </c>
      <c r="B858" s="11" t="s">
        <v>857</v>
      </c>
      <c r="C858" s="11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2">
        <f t="shared" si="52"/>
        <v>218</v>
      </c>
      <c r="P858" s="13">
        <f t="shared" si="53"/>
        <v>19.46</v>
      </c>
      <c r="Q858" s="11" t="s">
        <v>8325</v>
      </c>
      <c r="R858" s="11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x14ac:dyDescent="0.2">
      <c r="A859" s="11">
        <v>857</v>
      </c>
      <c r="B859" s="11" t="s">
        <v>858</v>
      </c>
      <c r="C859" s="11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2">
        <f t="shared" si="52"/>
        <v>100</v>
      </c>
      <c r="P859" s="13">
        <f t="shared" si="53"/>
        <v>50</v>
      </c>
      <c r="Q859" s="11" t="s">
        <v>8325</v>
      </c>
      <c r="R859" s="11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x14ac:dyDescent="0.2">
      <c r="A860" s="11">
        <v>858</v>
      </c>
      <c r="B860" s="11" t="s">
        <v>859</v>
      </c>
      <c r="C860" s="11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2">
        <f t="shared" si="52"/>
        <v>145</v>
      </c>
      <c r="P860" s="13">
        <f t="shared" si="53"/>
        <v>22.74</v>
      </c>
      <c r="Q860" s="11" t="s">
        <v>8325</v>
      </c>
      <c r="R860" s="11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x14ac:dyDescent="0.2">
      <c r="A861" s="11">
        <v>859</v>
      </c>
      <c r="B861" s="11" t="s">
        <v>860</v>
      </c>
      <c r="C861" s="11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2">
        <f t="shared" si="52"/>
        <v>105</v>
      </c>
      <c r="P861" s="13">
        <f t="shared" si="53"/>
        <v>42.72</v>
      </c>
      <c r="Q861" s="11" t="s">
        <v>8325</v>
      </c>
      <c r="R861" s="11" t="s">
        <v>8327</v>
      </c>
      <c r="S861" s="14">
        <f t="shared" si="54"/>
        <v>42128.820231481484</v>
      </c>
      <c r="T861" s="14">
        <f t="shared" si="55"/>
        <v>42159</v>
      </c>
    </row>
    <row r="862" spans="1:20" x14ac:dyDescent="0.2">
      <c r="A862" s="11">
        <v>860</v>
      </c>
      <c r="B862" s="11" t="s">
        <v>861</v>
      </c>
      <c r="C862" s="11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2">
        <f t="shared" si="52"/>
        <v>19</v>
      </c>
      <c r="P862" s="13">
        <f t="shared" si="53"/>
        <v>52.92</v>
      </c>
      <c r="Q862" s="11" t="s">
        <v>8325</v>
      </c>
      <c r="R862" s="11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x14ac:dyDescent="0.2">
      <c r="A863" s="11">
        <v>861</v>
      </c>
      <c r="B863" s="11" t="s">
        <v>862</v>
      </c>
      <c r="C863" s="11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2">
        <f t="shared" si="52"/>
        <v>3</v>
      </c>
      <c r="P863" s="13">
        <f t="shared" si="53"/>
        <v>50.5</v>
      </c>
      <c r="Q863" s="11" t="s">
        <v>8325</v>
      </c>
      <c r="R863" s="11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x14ac:dyDescent="0.2">
      <c r="A864" s="11">
        <v>862</v>
      </c>
      <c r="B864" s="11" t="s">
        <v>863</v>
      </c>
      <c r="C864" s="11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2">
        <f t="shared" si="52"/>
        <v>1</v>
      </c>
      <c r="P864" s="13">
        <f t="shared" si="53"/>
        <v>42.5</v>
      </c>
      <c r="Q864" s="11" t="s">
        <v>8325</v>
      </c>
      <c r="R864" s="11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x14ac:dyDescent="0.2">
      <c r="A865" s="11">
        <v>863</v>
      </c>
      <c r="B865" s="11" t="s">
        <v>864</v>
      </c>
      <c r="C865" s="11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2">
        <f t="shared" si="52"/>
        <v>5</v>
      </c>
      <c r="P865" s="13">
        <f t="shared" si="53"/>
        <v>18</v>
      </c>
      <c r="Q865" s="11" t="s">
        <v>8325</v>
      </c>
      <c r="R865" s="11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x14ac:dyDescent="0.2">
      <c r="A866" s="11">
        <v>864</v>
      </c>
      <c r="B866" s="11" t="s">
        <v>865</v>
      </c>
      <c r="C866" s="11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2">
        <f t="shared" si="52"/>
        <v>42</v>
      </c>
      <c r="P866" s="13">
        <f t="shared" si="53"/>
        <v>34.18</v>
      </c>
      <c r="Q866" s="11" t="s">
        <v>8325</v>
      </c>
      <c r="R866" s="11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x14ac:dyDescent="0.2">
      <c r="A867" s="11">
        <v>865</v>
      </c>
      <c r="B867" s="11" t="s">
        <v>866</v>
      </c>
      <c r="C867" s="11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2">
        <f t="shared" si="52"/>
        <v>3</v>
      </c>
      <c r="P867" s="13">
        <f t="shared" si="53"/>
        <v>22.5</v>
      </c>
      <c r="Q867" s="11" t="s">
        <v>8325</v>
      </c>
      <c r="R867" s="11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x14ac:dyDescent="0.2">
      <c r="A868" s="11">
        <v>866</v>
      </c>
      <c r="B868" s="11" t="s">
        <v>867</v>
      </c>
      <c r="C868" s="11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2">
        <f t="shared" si="52"/>
        <v>19</v>
      </c>
      <c r="P868" s="13">
        <f t="shared" si="53"/>
        <v>58.18</v>
      </c>
      <c r="Q868" s="11" t="s">
        <v>8325</v>
      </c>
      <c r="R868" s="11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x14ac:dyDescent="0.2">
      <c r="A869" s="11">
        <v>867</v>
      </c>
      <c r="B869" s="11" t="s">
        <v>868</v>
      </c>
      <c r="C869" s="11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2">
        <f t="shared" si="52"/>
        <v>25</v>
      </c>
      <c r="P869" s="13">
        <f t="shared" si="53"/>
        <v>109.18</v>
      </c>
      <c r="Q869" s="11" t="s">
        <v>8325</v>
      </c>
      <c r="R869" s="11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x14ac:dyDescent="0.2">
      <c r="A870" s="11">
        <v>868</v>
      </c>
      <c r="B870" s="11" t="s">
        <v>869</v>
      </c>
      <c r="C870" s="11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2">
        <f t="shared" si="52"/>
        <v>1</v>
      </c>
      <c r="P870" s="13">
        <f t="shared" si="53"/>
        <v>50</v>
      </c>
      <c r="Q870" s="11" t="s">
        <v>8325</v>
      </c>
      <c r="R870" s="11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x14ac:dyDescent="0.2">
      <c r="A871" s="11">
        <v>869</v>
      </c>
      <c r="B871" s="11" t="s">
        <v>870</v>
      </c>
      <c r="C871" s="11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2">
        <f t="shared" si="52"/>
        <v>12</v>
      </c>
      <c r="P871" s="13">
        <f t="shared" si="53"/>
        <v>346.67</v>
      </c>
      <c r="Q871" s="11" t="s">
        <v>8325</v>
      </c>
      <c r="R871" s="1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x14ac:dyDescent="0.2">
      <c r="A872" s="11">
        <v>870</v>
      </c>
      <c r="B872" s="11" t="s">
        <v>871</v>
      </c>
      <c r="C872" s="11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2">
        <f t="shared" si="52"/>
        <v>1</v>
      </c>
      <c r="P872" s="13">
        <f t="shared" si="53"/>
        <v>12.4</v>
      </c>
      <c r="Q872" s="11" t="s">
        <v>8325</v>
      </c>
      <c r="R872" s="11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x14ac:dyDescent="0.2">
      <c r="A873" s="11">
        <v>871</v>
      </c>
      <c r="B873" s="11" t="s">
        <v>872</v>
      </c>
      <c r="C873" s="11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2">
        <f t="shared" si="52"/>
        <v>6</v>
      </c>
      <c r="P873" s="13">
        <f t="shared" si="53"/>
        <v>27.08</v>
      </c>
      <c r="Q873" s="11" t="s">
        <v>8325</v>
      </c>
      <c r="R873" s="11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x14ac:dyDescent="0.2">
      <c r="A874" s="11">
        <v>872</v>
      </c>
      <c r="B874" s="11" t="s">
        <v>873</v>
      </c>
      <c r="C874" s="11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2">
        <f t="shared" si="52"/>
        <v>1</v>
      </c>
      <c r="P874" s="13">
        <f t="shared" si="53"/>
        <v>32.5</v>
      </c>
      <c r="Q874" s="11" t="s">
        <v>8325</v>
      </c>
      <c r="R874" s="11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x14ac:dyDescent="0.2">
      <c r="A875" s="11">
        <v>873</v>
      </c>
      <c r="B875" s="11" t="s">
        <v>874</v>
      </c>
      <c r="C875" s="11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2">
        <f t="shared" si="52"/>
        <v>2</v>
      </c>
      <c r="P875" s="13">
        <f t="shared" si="53"/>
        <v>9</v>
      </c>
      <c r="Q875" s="11" t="s">
        <v>8325</v>
      </c>
      <c r="R875" s="11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x14ac:dyDescent="0.2">
      <c r="A876" s="11">
        <v>874</v>
      </c>
      <c r="B876" s="11" t="s">
        <v>875</v>
      </c>
      <c r="C876" s="11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2">
        <f t="shared" si="52"/>
        <v>25</v>
      </c>
      <c r="P876" s="13">
        <f t="shared" si="53"/>
        <v>34.76</v>
      </c>
      <c r="Q876" s="11" t="s">
        <v>8325</v>
      </c>
      <c r="R876" s="11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x14ac:dyDescent="0.2">
      <c r="A877" s="11">
        <v>875</v>
      </c>
      <c r="B877" s="11" t="s">
        <v>876</v>
      </c>
      <c r="C877" s="11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2">
        <f t="shared" si="52"/>
        <v>0</v>
      </c>
      <c r="P877" s="13" t="e">
        <f t="shared" si="53"/>
        <v>#DIV/0!</v>
      </c>
      <c r="Q877" s="11" t="s">
        <v>8325</v>
      </c>
      <c r="R877" s="11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x14ac:dyDescent="0.2">
      <c r="A878" s="11">
        <v>876</v>
      </c>
      <c r="B878" s="11" t="s">
        <v>877</v>
      </c>
      <c r="C878" s="11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2">
        <f t="shared" si="52"/>
        <v>41</v>
      </c>
      <c r="P878" s="13">
        <f t="shared" si="53"/>
        <v>28.58</v>
      </c>
      <c r="Q878" s="11" t="s">
        <v>8325</v>
      </c>
      <c r="R878" s="11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x14ac:dyDescent="0.2">
      <c r="A879" s="11">
        <v>877</v>
      </c>
      <c r="B879" s="11" t="s">
        <v>878</v>
      </c>
      <c r="C879" s="11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2">
        <f t="shared" si="52"/>
        <v>68</v>
      </c>
      <c r="P879" s="13">
        <f t="shared" si="53"/>
        <v>46.59</v>
      </c>
      <c r="Q879" s="11" t="s">
        <v>8325</v>
      </c>
      <c r="R879" s="11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x14ac:dyDescent="0.2">
      <c r="A880" s="11">
        <v>878</v>
      </c>
      <c r="B880" s="11" t="s">
        <v>879</v>
      </c>
      <c r="C880" s="11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2">
        <f t="shared" si="52"/>
        <v>2</v>
      </c>
      <c r="P880" s="13">
        <f t="shared" si="53"/>
        <v>32.5</v>
      </c>
      <c r="Q880" s="11" t="s">
        <v>8325</v>
      </c>
      <c r="R880" s="11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x14ac:dyDescent="0.2">
      <c r="A881" s="11">
        <v>879</v>
      </c>
      <c r="B881" s="11" t="s">
        <v>880</v>
      </c>
      <c r="C881" s="11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2">
        <f t="shared" si="52"/>
        <v>31</v>
      </c>
      <c r="P881" s="13">
        <f t="shared" si="53"/>
        <v>21.47</v>
      </c>
      <c r="Q881" s="11" t="s">
        <v>8325</v>
      </c>
      <c r="R881" s="1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x14ac:dyDescent="0.2">
      <c r="A882" s="11">
        <v>880</v>
      </c>
      <c r="B882" s="11" t="s">
        <v>881</v>
      </c>
      <c r="C882" s="11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2">
        <f t="shared" si="52"/>
        <v>3</v>
      </c>
      <c r="P882" s="13">
        <f t="shared" si="53"/>
        <v>14.13</v>
      </c>
      <c r="Q882" s="11" t="s">
        <v>8325</v>
      </c>
      <c r="R882" s="11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x14ac:dyDescent="0.2">
      <c r="A883" s="11">
        <v>881</v>
      </c>
      <c r="B883" s="11" t="s">
        <v>882</v>
      </c>
      <c r="C883" s="11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2">
        <f t="shared" si="52"/>
        <v>1</v>
      </c>
      <c r="P883" s="13">
        <f t="shared" si="53"/>
        <v>30</v>
      </c>
      <c r="Q883" s="11" t="s">
        <v>8325</v>
      </c>
      <c r="R883" s="11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x14ac:dyDescent="0.2">
      <c r="A884" s="11">
        <v>882</v>
      </c>
      <c r="B884" s="11" t="s">
        <v>883</v>
      </c>
      <c r="C884" s="11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2">
        <f t="shared" si="52"/>
        <v>21</v>
      </c>
      <c r="P884" s="13">
        <f t="shared" si="53"/>
        <v>21.57</v>
      </c>
      <c r="Q884" s="11" t="s">
        <v>8325</v>
      </c>
      <c r="R884" s="11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x14ac:dyDescent="0.2">
      <c r="A885" s="11">
        <v>883</v>
      </c>
      <c r="B885" s="11" t="s">
        <v>884</v>
      </c>
      <c r="C885" s="11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2">
        <f t="shared" si="52"/>
        <v>41</v>
      </c>
      <c r="P885" s="13">
        <f t="shared" si="53"/>
        <v>83.38</v>
      </c>
      <c r="Q885" s="11" t="s">
        <v>8325</v>
      </c>
      <c r="R885" s="11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x14ac:dyDescent="0.2">
      <c r="A886" s="11">
        <v>884</v>
      </c>
      <c r="B886" s="11" t="s">
        <v>885</v>
      </c>
      <c r="C886" s="11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2">
        <f t="shared" si="52"/>
        <v>1</v>
      </c>
      <c r="P886" s="13">
        <f t="shared" si="53"/>
        <v>10</v>
      </c>
      <c r="Q886" s="11" t="s">
        <v>8325</v>
      </c>
      <c r="R886" s="11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x14ac:dyDescent="0.2">
      <c r="A887" s="11">
        <v>885</v>
      </c>
      <c r="B887" s="11" t="s">
        <v>886</v>
      </c>
      <c r="C887" s="11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2">
        <f t="shared" si="52"/>
        <v>75</v>
      </c>
      <c r="P887" s="13">
        <f t="shared" si="53"/>
        <v>35.71</v>
      </c>
      <c r="Q887" s="11" t="s">
        <v>8325</v>
      </c>
      <c r="R887" s="11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x14ac:dyDescent="0.2">
      <c r="A888" s="11">
        <v>886</v>
      </c>
      <c r="B888" s="11" t="s">
        <v>887</v>
      </c>
      <c r="C888" s="11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2">
        <f t="shared" si="52"/>
        <v>41</v>
      </c>
      <c r="P888" s="13">
        <f t="shared" si="53"/>
        <v>29.29</v>
      </c>
      <c r="Q888" s="11" t="s">
        <v>8325</v>
      </c>
      <c r="R888" s="11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x14ac:dyDescent="0.2">
      <c r="A889" s="11">
        <v>887</v>
      </c>
      <c r="B889" s="11" t="s">
        <v>888</v>
      </c>
      <c r="C889" s="11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2">
        <f t="shared" si="52"/>
        <v>0</v>
      </c>
      <c r="P889" s="13" t="e">
        <f t="shared" si="53"/>
        <v>#DIV/0!</v>
      </c>
      <c r="Q889" s="11" t="s">
        <v>8325</v>
      </c>
      <c r="R889" s="11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x14ac:dyDescent="0.2">
      <c r="A890" s="11">
        <v>888</v>
      </c>
      <c r="B890" s="11" t="s">
        <v>889</v>
      </c>
      <c r="C890" s="11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2">
        <f t="shared" si="52"/>
        <v>8</v>
      </c>
      <c r="P890" s="13">
        <f t="shared" si="53"/>
        <v>18</v>
      </c>
      <c r="Q890" s="11" t="s">
        <v>8325</v>
      </c>
      <c r="R890" s="11" t="s">
        <v>8329</v>
      </c>
      <c r="S890" s="14">
        <f t="shared" si="54"/>
        <v>40751.753298611111</v>
      </c>
      <c r="T890" s="14">
        <f t="shared" si="55"/>
        <v>40787.25</v>
      </c>
    </row>
    <row r="891" spans="1:20" x14ac:dyDescent="0.2">
      <c r="A891" s="11">
        <v>889</v>
      </c>
      <c r="B891" s="11" t="s">
        <v>890</v>
      </c>
      <c r="C891" s="11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2">
        <f t="shared" si="52"/>
        <v>10</v>
      </c>
      <c r="P891" s="13">
        <f t="shared" si="53"/>
        <v>73.760000000000005</v>
      </c>
      <c r="Q891" s="11" t="s">
        <v>8325</v>
      </c>
      <c r="R891" s="1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x14ac:dyDescent="0.2">
      <c r="A892" s="11">
        <v>890</v>
      </c>
      <c r="B892" s="11" t="s">
        <v>891</v>
      </c>
      <c r="C892" s="11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2">
        <f t="shared" si="52"/>
        <v>5</v>
      </c>
      <c r="P892" s="13">
        <f t="shared" si="53"/>
        <v>31.25</v>
      </c>
      <c r="Q892" s="11" t="s">
        <v>8325</v>
      </c>
      <c r="R892" s="11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x14ac:dyDescent="0.2">
      <c r="A893" s="11">
        <v>891</v>
      </c>
      <c r="B893" s="11" t="s">
        <v>892</v>
      </c>
      <c r="C893" s="11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2">
        <f t="shared" si="52"/>
        <v>4</v>
      </c>
      <c r="P893" s="13">
        <f t="shared" si="53"/>
        <v>28.89</v>
      </c>
      <c r="Q893" s="11" t="s">
        <v>8325</v>
      </c>
      <c r="R893" s="11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x14ac:dyDescent="0.2">
      <c r="A894" s="11">
        <v>892</v>
      </c>
      <c r="B894" s="11" t="s">
        <v>893</v>
      </c>
      <c r="C894" s="11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2">
        <f t="shared" si="52"/>
        <v>41</v>
      </c>
      <c r="P894" s="13">
        <f t="shared" si="53"/>
        <v>143.82</v>
      </c>
      <c r="Q894" s="11" t="s">
        <v>8325</v>
      </c>
      <c r="R894" s="11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x14ac:dyDescent="0.2">
      <c r="A895" s="11">
        <v>893</v>
      </c>
      <c r="B895" s="11" t="s">
        <v>894</v>
      </c>
      <c r="C895" s="11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2">
        <f t="shared" si="52"/>
        <v>10</v>
      </c>
      <c r="P895" s="13">
        <f t="shared" si="53"/>
        <v>40</v>
      </c>
      <c r="Q895" s="11" t="s">
        <v>8325</v>
      </c>
      <c r="R895" s="11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x14ac:dyDescent="0.2">
      <c r="A896" s="11">
        <v>894</v>
      </c>
      <c r="B896" s="11" t="s">
        <v>895</v>
      </c>
      <c r="C896" s="11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2">
        <f t="shared" si="52"/>
        <v>40</v>
      </c>
      <c r="P896" s="13">
        <f t="shared" si="53"/>
        <v>147.81</v>
      </c>
      <c r="Q896" s="11" t="s">
        <v>8325</v>
      </c>
      <c r="R896" s="11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x14ac:dyDescent="0.2">
      <c r="A897" s="11">
        <v>895</v>
      </c>
      <c r="B897" s="11" t="s">
        <v>896</v>
      </c>
      <c r="C897" s="11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2">
        <f t="shared" si="52"/>
        <v>3</v>
      </c>
      <c r="P897" s="13">
        <f t="shared" si="53"/>
        <v>27.86</v>
      </c>
      <c r="Q897" s="11" t="s">
        <v>8325</v>
      </c>
      <c r="R897" s="11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x14ac:dyDescent="0.2">
      <c r="A898" s="11">
        <v>896</v>
      </c>
      <c r="B898" s="11" t="s">
        <v>897</v>
      </c>
      <c r="C898" s="11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2">
        <f t="shared" ref="O898:O961" si="56">ROUNDUP(SUM(E898/D898*100),0)</f>
        <v>40</v>
      </c>
      <c r="P898" s="13">
        <f t="shared" ref="P898:P961" si="57">ROUND(SUM(E898/L898),2)</f>
        <v>44.44</v>
      </c>
      <c r="Q898" s="11" t="s">
        <v>8325</v>
      </c>
      <c r="R898" s="11" t="s">
        <v>8329</v>
      </c>
      <c r="S898" s="14">
        <f t="shared" ref="S898:S961" si="58">(((J898/60)/60)/24)+DATE(1970,1,1)</f>
        <v>42218.872986111113</v>
      </c>
      <c r="T898" s="14">
        <f t="shared" ref="T898:T961" si="59">(((I898/60)/60)/24)+DATE(1970,1,1)</f>
        <v>42244.166666666672</v>
      </c>
    </row>
    <row r="899" spans="1:20" x14ac:dyDescent="0.2">
      <c r="A899" s="11">
        <v>897</v>
      </c>
      <c r="B899" s="11" t="s">
        <v>898</v>
      </c>
      <c r="C899" s="11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2">
        <f t="shared" si="56"/>
        <v>0</v>
      </c>
      <c r="P899" s="13" t="e">
        <f t="shared" si="57"/>
        <v>#DIV/0!</v>
      </c>
      <c r="Q899" s="11" t="s">
        <v>8325</v>
      </c>
      <c r="R899" s="11" t="s">
        <v>8329</v>
      </c>
      <c r="S899" s="14">
        <f t="shared" si="58"/>
        <v>41211.688750000001</v>
      </c>
      <c r="T899" s="14">
        <f t="shared" si="59"/>
        <v>41241.730416666665</v>
      </c>
    </row>
    <row r="900" spans="1:20" x14ac:dyDescent="0.2">
      <c r="A900" s="11">
        <v>898</v>
      </c>
      <c r="B900" s="11" t="s">
        <v>899</v>
      </c>
      <c r="C900" s="11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2">
        <f t="shared" si="56"/>
        <v>3</v>
      </c>
      <c r="P900" s="13">
        <f t="shared" si="57"/>
        <v>35</v>
      </c>
      <c r="Q900" s="11" t="s">
        <v>8325</v>
      </c>
      <c r="R900" s="11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x14ac:dyDescent="0.2">
      <c r="A901" s="11">
        <v>899</v>
      </c>
      <c r="B901" s="11" t="s">
        <v>900</v>
      </c>
      <c r="C901" s="11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2">
        <f t="shared" si="56"/>
        <v>38</v>
      </c>
      <c r="P901" s="13">
        <f t="shared" si="57"/>
        <v>35</v>
      </c>
      <c r="Q901" s="11" t="s">
        <v>8325</v>
      </c>
      <c r="R901" s="1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x14ac:dyDescent="0.2">
      <c r="A902" s="11">
        <v>900</v>
      </c>
      <c r="B902" s="11" t="s">
        <v>901</v>
      </c>
      <c r="C902" s="11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2">
        <f t="shared" si="56"/>
        <v>1</v>
      </c>
      <c r="P902" s="13">
        <f t="shared" si="57"/>
        <v>10.5</v>
      </c>
      <c r="Q902" s="11" t="s">
        <v>8325</v>
      </c>
      <c r="R902" s="11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x14ac:dyDescent="0.2">
      <c r="A903" s="11">
        <v>901</v>
      </c>
      <c r="B903" s="11" t="s">
        <v>902</v>
      </c>
      <c r="C903" s="11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2">
        <f t="shared" si="56"/>
        <v>0</v>
      </c>
      <c r="P903" s="13" t="e">
        <f t="shared" si="57"/>
        <v>#DIV/0!</v>
      </c>
      <c r="Q903" s="11" t="s">
        <v>8325</v>
      </c>
      <c r="R903" s="11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x14ac:dyDescent="0.2">
      <c r="A904" s="11">
        <v>902</v>
      </c>
      <c r="B904" s="11" t="s">
        <v>903</v>
      </c>
      <c r="C904" s="11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2">
        <f t="shared" si="56"/>
        <v>1</v>
      </c>
      <c r="P904" s="13">
        <f t="shared" si="57"/>
        <v>30</v>
      </c>
      <c r="Q904" s="11" t="s">
        <v>8325</v>
      </c>
      <c r="R904" s="11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x14ac:dyDescent="0.2">
      <c r="A905" s="11">
        <v>903</v>
      </c>
      <c r="B905" s="11" t="s">
        <v>904</v>
      </c>
      <c r="C905" s="11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2">
        <f t="shared" si="56"/>
        <v>4</v>
      </c>
      <c r="P905" s="13">
        <f t="shared" si="57"/>
        <v>40</v>
      </c>
      <c r="Q905" s="11" t="s">
        <v>8325</v>
      </c>
      <c r="R905" s="11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x14ac:dyDescent="0.2">
      <c r="A906" s="11">
        <v>904</v>
      </c>
      <c r="B906" s="11" t="s">
        <v>905</v>
      </c>
      <c r="C906" s="11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2">
        <f t="shared" si="56"/>
        <v>1</v>
      </c>
      <c r="P906" s="13">
        <f t="shared" si="57"/>
        <v>50.33</v>
      </c>
      <c r="Q906" s="11" t="s">
        <v>8325</v>
      </c>
      <c r="R906" s="11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x14ac:dyDescent="0.2">
      <c r="A907" s="11">
        <v>905</v>
      </c>
      <c r="B907" s="11" t="s">
        <v>906</v>
      </c>
      <c r="C907" s="11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2">
        <f t="shared" si="56"/>
        <v>4</v>
      </c>
      <c r="P907" s="13">
        <f t="shared" si="57"/>
        <v>32.67</v>
      </c>
      <c r="Q907" s="11" t="s">
        <v>8325</v>
      </c>
      <c r="R907" s="11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x14ac:dyDescent="0.2">
      <c r="A908" s="11">
        <v>906</v>
      </c>
      <c r="B908" s="11" t="s">
        <v>907</v>
      </c>
      <c r="C908" s="11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2">
        <f t="shared" si="56"/>
        <v>0</v>
      </c>
      <c r="P908" s="13" t="e">
        <f t="shared" si="57"/>
        <v>#DIV/0!</v>
      </c>
      <c r="Q908" s="11" t="s">
        <v>8325</v>
      </c>
      <c r="R908" s="11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x14ac:dyDescent="0.2">
      <c r="A909" s="11">
        <v>907</v>
      </c>
      <c r="B909" s="11" t="s">
        <v>908</v>
      </c>
      <c r="C909" s="11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2">
        <f t="shared" si="56"/>
        <v>0</v>
      </c>
      <c r="P909" s="13" t="e">
        <f t="shared" si="57"/>
        <v>#DIV/0!</v>
      </c>
      <c r="Q909" s="11" t="s">
        <v>8325</v>
      </c>
      <c r="R909" s="11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x14ac:dyDescent="0.2">
      <c r="A910" s="11">
        <v>908</v>
      </c>
      <c r="B910" s="11" t="s">
        <v>909</v>
      </c>
      <c r="C910" s="11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2">
        <f t="shared" si="56"/>
        <v>0</v>
      </c>
      <c r="P910" s="13" t="e">
        <f t="shared" si="57"/>
        <v>#DIV/0!</v>
      </c>
      <c r="Q910" s="11" t="s">
        <v>8325</v>
      </c>
      <c r="R910" s="11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x14ac:dyDescent="0.2">
      <c r="A911" s="11">
        <v>909</v>
      </c>
      <c r="B911" s="11" t="s">
        <v>910</v>
      </c>
      <c r="C911" s="11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2">
        <f t="shared" si="56"/>
        <v>4</v>
      </c>
      <c r="P911" s="13">
        <f t="shared" si="57"/>
        <v>65</v>
      </c>
      <c r="Q911" s="11" t="s">
        <v>8325</v>
      </c>
      <c r="R911" s="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x14ac:dyDescent="0.2">
      <c r="A912" s="11">
        <v>910</v>
      </c>
      <c r="B912" s="11" t="s">
        <v>911</v>
      </c>
      <c r="C912" s="11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2">
        <f t="shared" si="56"/>
        <v>23</v>
      </c>
      <c r="P912" s="13">
        <f t="shared" si="57"/>
        <v>24.6</v>
      </c>
      <c r="Q912" s="11" t="s">
        <v>8325</v>
      </c>
      <c r="R912" s="11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x14ac:dyDescent="0.2">
      <c r="A913" s="11">
        <v>911</v>
      </c>
      <c r="B913" s="11" t="s">
        <v>912</v>
      </c>
      <c r="C913" s="11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2">
        <f t="shared" si="56"/>
        <v>0</v>
      </c>
      <c r="P913" s="13" t="e">
        <f t="shared" si="57"/>
        <v>#DIV/0!</v>
      </c>
      <c r="Q913" s="11" t="s">
        <v>8325</v>
      </c>
      <c r="R913" s="11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x14ac:dyDescent="0.2">
      <c r="A914" s="11">
        <v>912</v>
      </c>
      <c r="B914" s="11" t="s">
        <v>913</v>
      </c>
      <c r="C914" s="11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2">
        <f t="shared" si="56"/>
        <v>1</v>
      </c>
      <c r="P914" s="13">
        <f t="shared" si="57"/>
        <v>15</v>
      </c>
      <c r="Q914" s="11" t="s">
        <v>8325</v>
      </c>
      <c r="R914" s="11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x14ac:dyDescent="0.2">
      <c r="A915" s="11">
        <v>913</v>
      </c>
      <c r="B915" s="11" t="s">
        <v>914</v>
      </c>
      <c r="C915" s="11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2">
        <f t="shared" si="56"/>
        <v>7</v>
      </c>
      <c r="P915" s="13">
        <f t="shared" si="57"/>
        <v>82.58</v>
      </c>
      <c r="Q915" s="11" t="s">
        <v>8325</v>
      </c>
      <c r="R915" s="11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x14ac:dyDescent="0.2">
      <c r="A916" s="11">
        <v>914</v>
      </c>
      <c r="B916" s="11" t="s">
        <v>915</v>
      </c>
      <c r="C916" s="11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2">
        <f t="shared" si="56"/>
        <v>0</v>
      </c>
      <c r="P916" s="13" t="e">
        <f t="shared" si="57"/>
        <v>#DIV/0!</v>
      </c>
      <c r="Q916" s="11" t="s">
        <v>8325</v>
      </c>
      <c r="R916" s="11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x14ac:dyDescent="0.2">
      <c r="A917" s="11">
        <v>915</v>
      </c>
      <c r="B917" s="11" t="s">
        <v>916</v>
      </c>
      <c r="C917" s="11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2">
        <f t="shared" si="56"/>
        <v>6</v>
      </c>
      <c r="P917" s="13">
        <f t="shared" si="57"/>
        <v>41.67</v>
      </c>
      <c r="Q917" s="11" t="s">
        <v>8325</v>
      </c>
      <c r="R917" s="11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x14ac:dyDescent="0.2">
      <c r="A918" s="11">
        <v>916</v>
      </c>
      <c r="B918" s="11" t="s">
        <v>917</v>
      </c>
      <c r="C918" s="11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2">
        <f t="shared" si="56"/>
        <v>0</v>
      </c>
      <c r="P918" s="13" t="e">
        <f t="shared" si="57"/>
        <v>#DIV/0!</v>
      </c>
      <c r="Q918" s="11" t="s">
        <v>8325</v>
      </c>
      <c r="R918" s="11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x14ac:dyDescent="0.2">
      <c r="A919" s="11">
        <v>917</v>
      </c>
      <c r="B919" s="11" t="s">
        <v>918</v>
      </c>
      <c r="C919" s="11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2">
        <f t="shared" si="56"/>
        <v>1</v>
      </c>
      <c r="P919" s="13">
        <f t="shared" si="57"/>
        <v>30</v>
      </c>
      <c r="Q919" s="11" t="s">
        <v>8325</v>
      </c>
      <c r="R919" s="11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x14ac:dyDescent="0.2">
      <c r="A920" s="11">
        <v>918</v>
      </c>
      <c r="B920" s="11" t="s">
        <v>919</v>
      </c>
      <c r="C920" s="11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2">
        <f t="shared" si="56"/>
        <v>6</v>
      </c>
      <c r="P920" s="13">
        <f t="shared" si="57"/>
        <v>19.600000000000001</v>
      </c>
      <c r="Q920" s="11" t="s">
        <v>8325</v>
      </c>
      <c r="R920" s="11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">
      <c r="A921" s="11">
        <v>919</v>
      </c>
      <c r="B921" s="11" t="s">
        <v>920</v>
      </c>
      <c r="C921" s="11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2">
        <f t="shared" si="56"/>
        <v>1</v>
      </c>
      <c r="P921" s="13">
        <f t="shared" si="57"/>
        <v>100</v>
      </c>
      <c r="Q921" s="11" t="s">
        <v>8325</v>
      </c>
      <c r="R921" s="1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x14ac:dyDescent="0.2">
      <c r="A922" s="11">
        <v>920</v>
      </c>
      <c r="B922" s="11" t="s">
        <v>921</v>
      </c>
      <c r="C922" s="11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2">
        <f t="shared" si="56"/>
        <v>0</v>
      </c>
      <c r="P922" s="13" t="e">
        <f t="shared" si="57"/>
        <v>#DIV/0!</v>
      </c>
      <c r="Q922" s="11" t="s">
        <v>8325</v>
      </c>
      <c r="R922" s="11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x14ac:dyDescent="0.2">
      <c r="A923" s="11">
        <v>921</v>
      </c>
      <c r="B923" s="11" t="s">
        <v>922</v>
      </c>
      <c r="C923" s="11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2">
        <f t="shared" si="56"/>
        <v>31</v>
      </c>
      <c r="P923" s="13">
        <f t="shared" si="57"/>
        <v>231.75</v>
      </c>
      <c r="Q923" s="11" t="s">
        <v>8325</v>
      </c>
      <c r="R923" s="11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x14ac:dyDescent="0.2">
      <c r="A924" s="11">
        <v>922</v>
      </c>
      <c r="B924" s="11" t="s">
        <v>923</v>
      </c>
      <c r="C924" s="11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2">
        <f t="shared" si="56"/>
        <v>22</v>
      </c>
      <c r="P924" s="13">
        <f t="shared" si="57"/>
        <v>189.33</v>
      </c>
      <c r="Q924" s="11" t="s">
        <v>8325</v>
      </c>
      <c r="R924" s="11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x14ac:dyDescent="0.2">
      <c r="A925" s="11">
        <v>923</v>
      </c>
      <c r="B925" s="11" t="s">
        <v>924</v>
      </c>
      <c r="C925" s="11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2">
        <f t="shared" si="56"/>
        <v>3</v>
      </c>
      <c r="P925" s="13">
        <f t="shared" si="57"/>
        <v>55</v>
      </c>
      <c r="Q925" s="11" t="s">
        <v>8325</v>
      </c>
      <c r="R925" s="11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x14ac:dyDescent="0.2">
      <c r="A926" s="11">
        <v>924</v>
      </c>
      <c r="B926" s="11" t="s">
        <v>925</v>
      </c>
      <c r="C926" s="11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2">
        <f t="shared" si="56"/>
        <v>11</v>
      </c>
      <c r="P926" s="13">
        <f t="shared" si="57"/>
        <v>21.8</v>
      </c>
      <c r="Q926" s="11" t="s">
        <v>8325</v>
      </c>
      <c r="R926" s="11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x14ac:dyDescent="0.2">
      <c r="A927" s="11">
        <v>925</v>
      </c>
      <c r="B927" s="11" t="s">
        <v>926</v>
      </c>
      <c r="C927" s="11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2">
        <f t="shared" si="56"/>
        <v>3</v>
      </c>
      <c r="P927" s="13">
        <f t="shared" si="57"/>
        <v>32</v>
      </c>
      <c r="Q927" s="11" t="s">
        <v>8325</v>
      </c>
      <c r="R927" s="11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x14ac:dyDescent="0.2">
      <c r="A928" s="11">
        <v>926</v>
      </c>
      <c r="B928" s="11" t="s">
        <v>927</v>
      </c>
      <c r="C928" s="11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2">
        <f t="shared" si="56"/>
        <v>0</v>
      </c>
      <c r="P928" s="13" t="e">
        <f t="shared" si="57"/>
        <v>#DIV/0!</v>
      </c>
      <c r="Q928" s="11" t="s">
        <v>8325</v>
      </c>
      <c r="R928" s="11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x14ac:dyDescent="0.2">
      <c r="A929" s="11">
        <v>927</v>
      </c>
      <c r="B929" s="11" t="s">
        <v>928</v>
      </c>
      <c r="C929" s="11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2">
        <f t="shared" si="56"/>
        <v>0</v>
      </c>
      <c r="P929" s="13" t="e">
        <f t="shared" si="57"/>
        <v>#DIV/0!</v>
      </c>
      <c r="Q929" s="11" t="s">
        <v>8325</v>
      </c>
      <c r="R929" s="11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x14ac:dyDescent="0.2">
      <c r="A930" s="11">
        <v>928</v>
      </c>
      <c r="B930" s="11" t="s">
        <v>929</v>
      </c>
      <c r="C930" s="11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2">
        <f t="shared" si="56"/>
        <v>11</v>
      </c>
      <c r="P930" s="13">
        <f t="shared" si="57"/>
        <v>56.25</v>
      </c>
      <c r="Q930" s="11" t="s">
        <v>8325</v>
      </c>
      <c r="R930" s="11" t="s">
        <v>8328</v>
      </c>
      <c r="S930" s="14">
        <f t="shared" si="58"/>
        <v>41180.86241898148</v>
      </c>
      <c r="T930" s="14">
        <f t="shared" si="59"/>
        <v>41231</v>
      </c>
    </row>
    <row r="931" spans="1:20" x14ac:dyDescent="0.2">
      <c r="A931" s="11">
        <v>929</v>
      </c>
      <c r="B931" s="11" t="s">
        <v>930</v>
      </c>
      <c r="C931" s="11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2">
        <f t="shared" si="56"/>
        <v>0</v>
      </c>
      <c r="P931" s="13" t="e">
        <f t="shared" si="57"/>
        <v>#DIV/0!</v>
      </c>
      <c r="Q931" s="11" t="s">
        <v>8325</v>
      </c>
      <c r="R931" s="1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x14ac:dyDescent="0.2">
      <c r="A932" s="11">
        <v>930</v>
      </c>
      <c r="B932" s="11" t="s">
        <v>931</v>
      </c>
      <c r="C932" s="11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2">
        <f t="shared" si="56"/>
        <v>39</v>
      </c>
      <c r="P932" s="13">
        <f t="shared" si="57"/>
        <v>69</v>
      </c>
      <c r="Q932" s="11" t="s">
        <v>8325</v>
      </c>
      <c r="R932" s="11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x14ac:dyDescent="0.2">
      <c r="A933" s="11">
        <v>931</v>
      </c>
      <c r="B933" s="11" t="s">
        <v>932</v>
      </c>
      <c r="C933" s="11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2">
        <f t="shared" si="56"/>
        <v>7</v>
      </c>
      <c r="P933" s="13">
        <f t="shared" si="57"/>
        <v>18.71</v>
      </c>
      <c r="Q933" s="11" t="s">
        <v>8325</v>
      </c>
      <c r="R933" s="11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x14ac:dyDescent="0.2">
      <c r="A934" s="11">
        <v>932</v>
      </c>
      <c r="B934" s="11" t="s">
        <v>933</v>
      </c>
      <c r="C934" s="11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2">
        <f t="shared" si="56"/>
        <v>15</v>
      </c>
      <c r="P934" s="13">
        <f t="shared" si="57"/>
        <v>46.03</v>
      </c>
      <c r="Q934" s="11" t="s">
        <v>8325</v>
      </c>
      <c r="R934" s="11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x14ac:dyDescent="0.2">
      <c r="A935" s="11">
        <v>933</v>
      </c>
      <c r="B935" s="11" t="s">
        <v>934</v>
      </c>
      <c r="C935" s="11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2">
        <f t="shared" si="56"/>
        <v>6</v>
      </c>
      <c r="P935" s="13">
        <f t="shared" si="57"/>
        <v>60</v>
      </c>
      <c r="Q935" s="11" t="s">
        <v>8325</v>
      </c>
      <c r="R935" s="11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x14ac:dyDescent="0.2">
      <c r="A936" s="11">
        <v>934</v>
      </c>
      <c r="B936" s="11" t="s">
        <v>935</v>
      </c>
      <c r="C936" s="11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2">
        <f t="shared" si="56"/>
        <v>31</v>
      </c>
      <c r="P936" s="13">
        <f t="shared" si="57"/>
        <v>50.67</v>
      </c>
      <c r="Q936" s="11" t="s">
        <v>8325</v>
      </c>
      <c r="R936" s="11" t="s">
        <v>8328</v>
      </c>
      <c r="S936" s="14">
        <f t="shared" si="58"/>
        <v>41733.737083333333</v>
      </c>
      <c r="T936" s="14">
        <f t="shared" si="59"/>
        <v>41763.25</v>
      </c>
    </row>
    <row r="937" spans="1:20" x14ac:dyDescent="0.2">
      <c r="A937" s="11">
        <v>935</v>
      </c>
      <c r="B937" s="11" t="s">
        <v>936</v>
      </c>
      <c r="C937" s="11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2">
        <f t="shared" si="56"/>
        <v>2</v>
      </c>
      <c r="P937" s="13">
        <f t="shared" si="57"/>
        <v>25</v>
      </c>
      <c r="Q937" s="11" t="s">
        <v>8325</v>
      </c>
      <c r="R937" s="11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x14ac:dyDescent="0.2">
      <c r="A938" s="11">
        <v>936</v>
      </c>
      <c r="B938" s="11" t="s">
        <v>937</v>
      </c>
      <c r="C938" s="11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2">
        <f t="shared" si="56"/>
        <v>0</v>
      </c>
      <c r="P938" s="13" t="e">
        <f t="shared" si="57"/>
        <v>#DIV/0!</v>
      </c>
      <c r="Q938" s="11" t="s">
        <v>8325</v>
      </c>
      <c r="R938" s="11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x14ac:dyDescent="0.2">
      <c r="A939" s="11">
        <v>937</v>
      </c>
      <c r="B939" s="11" t="s">
        <v>938</v>
      </c>
      <c r="C939" s="11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2">
        <f t="shared" si="56"/>
        <v>2</v>
      </c>
      <c r="P939" s="13">
        <f t="shared" si="57"/>
        <v>20</v>
      </c>
      <c r="Q939" s="11" t="s">
        <v>8325</v>
      </c>
      <c r="R939" s="11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x14ac:dyDescent="0.2">
      <c r="A940" s="11">
        <v>938</v>
      </c>
      <c r="B940" s="11" t="s">
        <v>939</v>
      </c>
      <c r="C940" s="11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2">
        <f t="shared" si="56"/>
        <v>1</v>
      </c>
      <c r="P940" s="13">
        <f t="shared" si="57"/>
        <v>25</v>
      </c>
      <c r="Q940" s="11" t="s">
        <v>8325</v>
      </c>
      <c r="R940" s="11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x14ac:dyDescent="0.2">
      <c r="A941" s="11">
        <v>939</v>
      </c>
      <c r="B941" s="11" t="s">
        <v>940</v>
      </c>
      <c r="C941" s="11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2">
        <f t="shared" si="56"/>
        <v>2</v>
      </c>
      <c r="P941" s="13">
        <f t="shared" si="57"/>
        <v>20</v>
      </c>
      <c r="Q941" s="11" t="s">
        <v>8325</v>
      </c>
      <c r="R941" s="1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x14ac:dyDescent="0.2">
      <c r="A942" s="11">
        <v>940</v>
      </c>
      <c r="B942" s="11" t="s">
        <v>941</v>
      </c>
      <c r="C942" s="11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2">
        <f t="shared" si="56"/>
        <v>18</v>
      </c>
      <c r="P942" s="13">
        <f t="shared" si="57"/>
        <v>110.29</v>
      </c>
      <c r="Q942" s="11" t="s">
        <v>8319</v>
      </c>
      <c r="R942" s="11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x14ac:dyDescent="0.2">
      <c r="A943" s="11">
        <v>941</v>
      </c>
      <c r="B943" s="11" t="s">
        <v>942</v>
      </c>
      <c r="C943" s="11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2">
        <f t="shared" si="56"/>
        <v>3</v>
      </c>
      <c r="P943" s="13">
        <f t="shared" si="57"/>
        <v>37.450000000000003</v>
      </c>
      <c r="Q943" s="11" t="s">
        <v>8319</v>
      </c>
      <c r="R943" s="11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x14ac:dyDescent="0.2">
      <c r="A944" s="11">
        <v>942</v>
      </c>
      <c r="B944" s="11" t="s">
        <v>943</v>
      </c>
      <c r="C944" s="11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2">
        <f t="shared" si="56"/>
        <v>9</v>
      </c>
      <c r="P944" s="13">
        <f t="shared" si="57"/>
        <v>41.75</v>
      </c>
      <c r="Q944" s="11" t="s">
        <v>8319</v>
      </c>
      <c r="R944" s="11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x14ac:dyDescent="0.2">
      <c r="A945" s="11">
        <v>943</v>
      </c>
      <c r="B945" s="11" t="s">
        <v>944</v>
      </c>
      <c r="C945" s="11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2">
        <f t="shared" si="56"/>
        <v>10</v>
      </c>
      <c r="P945" s="13">
        <f t="shared" si="57"/>
        <v>24.08</v>
      </c>
      <c r="Q945" s="11" t="s">
        <v>8319</v>
      </c>
      <c r="R945" s="11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x14ac:dyDescent="0.2">
      <c r="A946" s="11">
        <v>944</v>
      </c>
      <c r="B946" s="11" t="s">
        <v>945</v>
      </c>
      <c r="C946" s="11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2">
        <f t="shared" si="56"/>
        <v>14</v>
      </c>
      <c r="P946" s="13">
        <f t="shared" si="57"/>
        <v>69.41</v>
      </c>
      <c r="Q946" s="11" t="s">
        <v>8319</v>
      </c>
      <c r="R946" s="11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x14ac:dyDescent="0.2">
      <c r="A947" s="11">
        <v>945</v>
      </c>
      <c r="B947" s="11" t="s">
        <v>946</v>
      </c>
      <c r="C947" s="11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2">
        <f t="shared" si="56"/>
        <v>3</v>
      </c>
      <c r="P947" s="13">
        <f t="shared" si="57"/>
        <v>155.25</v>
      </c>
      <c r="Q947" s="11" t="s">
        <v>8319</v>
      </c>
      <c r="R947" s="11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x14ac:dyDescent="0.2">
      <c r="A948" s="11">
        <v>946</v>
      </c>
      <c r="B948" s="11" t="s">
        <v>947</v>
      </c>
      <c r="C948" s="11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2">
        <f t="shared" si="56"/>
        <v>2</v>
      </c>
      <c r="P948" s="13">
        <f t="shared" si="57"/>
        <v>57.2</v>
      </c>
      <c r="Q948" s="11" t="s">
        <v>8319</v>
      </c>
      <c r="R948" s="11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x14ac:dyDescent="0.2">
      <c r="A949" s="11">
        <v>947</v>
      </c>
      <c r="B949" s="11" t="s">
        <v>948</v>
      </c>
      <c r="C949" s="11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2">
        <f t="shared" si="56"/>
        <v>0</v>
      </c>
      <c r="P949" s="13" t="e">
        <f t="shared" si="57"/>
        <v>#DIV/0!</v>
      </c>
      <c r="Q949" s="11" t="s">
        <v>8319</v>
      </c>
      <c r="R949" s="11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x14ac:dyDescent="0.2">
      <c r="A950" s="11">
        <v>948</v>
      </c>
      <c r="B950" s="11" t="s">
        <v>949</v>
      </c>
      <c r="C950" s="11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2">
        <f t="shared" si="56"/>
        <v>12</v>
      </c>
      <c r="P950" s="13">
        <f t="shared" si="57"/>
        <v>60</v>
      </c>
      <c r="Q950" s="11" t="s">
        <v>8319</v>
      </c>
      <c r="R950" s="11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x14ac:dyDescent="0.2">
      <c r="A951" s="11">
        <v>949</v>
      </c>
      <c r="B951" s="11" t="s">
        <v>950</v>
      </c>
      <c r="C951" s="11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2">
        <f t="shared" si="56"/>
        <v>2</v>
      </c>
      <c r="P951" s="13">
        <f t="shared" si="57"/>
        <v>39</v>
      </c>
      <c r="Q951" s="11" t="s">
        <v>8319</v>
      </c>
      <c r="R951" s="1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x14ac:dyDescent="0.2">
      <c r="A952" s="11">
        <v>950</v>
      </c>
      <c r="B952" s="11" t="s">
        <v>951</v>
      </c>
      <c r="C952" s="11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2">
        <f t="shared" si="56"/>
        <v>29</v>
      </c>
      <c r="P952" s="13">
        <f t="shared" si="57"/>
        <v>58.42</v>
      </c>
      <c r="Q952" s="11" t="s">
        <v>8319</v>
      </c>
      <c r="R952" s="11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">
      <c r="A953" s="11">
        <v>951</v>
      </c>
      <c r="B953" s="11" t="s">
        <v>952</v>
      </c>
      <c r="C953" s="11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2">
        <f t="shared" si="56"/>
        <v>39</v>
      </c>
      <c r="P953" s="13">
        <f t="shared" si="57"/>
        <v>158.63999999999999</v>
      </c>
      <c r="Q953" s="11" t="s">
        <v>8319</v>
      </c>
      <c r="R953" s="11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x14ac:dyDescent="0.2">
      <c r="A954" s="11">
        <v>952</v>
      </c>
      <c r="B954" s="11" t="s">
        <v>953</v>
      </c>
      <c r="C954" s="11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2">
        <f t="shared" si="56"/>
        <v>40</v>
      </c>
      <c r="P954" s="13">
        <f t="shared" si="57"/>
        <v>99.86</v>
      </c>
      <c r="Q954" s="11" t="s">
        <v>8319</v>
      </c>
      <c r="R954" s="11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x14ac:dyDescent="0.2">
      <c r="A955" s="11">
        <v>953</v>
      </c>
      <c r="B955" s="11" t="s">
        <v>954</v>
      </c>
      <c r="C955" s="11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2">
        <f t="shared" si="56"/>
        <v>1</v>
      </c>
      <c r="P955" s="13">
        <f t="shared" si="57"/>
        <v>25.2</v>
      </c>
      <c r="Q955" s="11" t="s">
        <v>8319</v>
      </c>
      <c r="R955" s="11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x14ac:dyDescent="0.2">
      <c r="A956" s="11">
        <v>954</v>
      </c>
      <c r="B956" s="11" t="s">
        <v>955</v>
      </c>
      <c r="C956" s="11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2">
        <f t="shared" si="56"/>
        <v>44</v>
      </c>
      <c r="P956" s="13">
        <f t="shared" si="57"/>
        <v>89.19</v>
      </c>
      <c r="Q956" s="11" t="s">
        <v>8319</v>
      </c>
      <c r="R956" s="11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x14ac:dyDescent="0.2">
      <c r="A957" s="11">
        <v>955</v>
      </c>
      <c r="B957" s="11" t="s">
        <v>956</v>
      </c>
      <c r="C957" s="11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2">
        <f t="shared" si="56"/>
        <v>6</v>
      </c>
      <c r="P957" s="13">
        <f t="shared" si="57"/>
        <v>182.62</v>
      </c>
      <c r="Q957" s="11" t="s">
        <v>8319</v>
      </c>
      <c r="R957" s="11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x14ac:dyDescent="0.2">
      <c r="A958" s="11">
        <v>956</v>
      </c>
      <c r="B958" s="11" t="s">
        <v>957</v>
      </c>
      <c r="C958" s="11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2">
        <f t="shared" si="56"/>
        <v>2</v>
      </c>
      <c r="P958" s="13">
        <f t="shared" si="57"/>
        <v>50.65</v>
      </c>
      <c r="Q958" s="11" t="s">
        <v>8319</v>
      </c>
      <c r="R958" s="11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x14ac:dyDescent="0.2">
      <c r="A959" s="11">
        <v>957</v>
      </c>
      <c r="B959" s="11" t="s">
        <v>958</v>
      </c>
      <c r="C959" s="11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2">
        <f t="shared" si="56"/>
        <v>2</v>
      </c>
      <c r="P959" s="13">
        <f t="shared" si="57"/>
        <v>33.29</v>
      </c>
      <c r="Q959" s="11" t="s">
        <v>8319</v>
      </c>
      <c r="R959" s="11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x14ac:dyDescent="0.2">
      <c r="A960" s="11">
        <v>958</v>
      </c>
      <c r="B960" s="11" t="s">
        <v>959</v>
      </c>
      <c r="C960" s="11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2">
        <f t="shared" si="56"/>
        <v>12</v>
      </c>
      <c r="P960" s="13">
        <f t="shared" si="57"/>
        <v>51.82</v>
      </c>
      <c r="Q960" s="11" t="s">
        <v>8319</v>
      </c>
      <c r="R960" s="11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x14ac:dyDescent="0.2">
      <c r="A961" s="11">
        <v>959</v>
      </c>
      <c r="B961" s="11" t="s">
        <v>960</v>
      </c>
      <c r="C961" s="11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2">
        <f t="shared" si="56"/>
        <v>39</v>
      </c>
      <c r="P961" s="13">
        <f t="shared" si="57"/>
        <v>113.63</v>
      </c>
      <c r="Q961" s="11" t="s">
        <v>8319</v>
      </c>
      <c r="R961" s="1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x14ac:dyDescent="0.2">
      <c r="A962" s="11">
        <v>960</v>
      </c>
      <c r="B962" s="11" t="s">
        <v>961</v>
      </c>
      <c r="C962" s="11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2">
        <f t="shared" ref="O962:O1025" si="60">ROUNDUP(SUM(E962/D962*100),0)</f>
        <v>47</v>
      </c>
      <c r="P962" s="13">
        <f t="shared" ref="P962:P1025" si="61">ROUND(SUM(E962/L962),2)</f>
        <v>136.46</v>
      </c>
      <c r="Q962" s="11" t="s">
        <v>8319</v>
      </c>
      <c r="R962" s="11" t="s">
        <v>8321</v>
      </c>
      <c r="S962" s="14">
        <f t="shared" ref="S962:S1025" si="62">(((J962/60)/60)/24)+DATE(1970,1,1)</f>
        <v>42766.626793981486</v>
      </c>
      <c r="T962" s="14">
        <f t="shared" ref="T962:T1025" si="63">(((I962/60)/60)/24)+DATE(1970,1,1)</f>
        <v>42808.585127314815</v>
      </c>
    </row>
    <row r="963" spans="1:20" x14ac:dyDescent="0.2">
      <c r="A963" s="11">
        <v>961</v>
      </c>
      <c r="B963" s="11" t="s">
        <v>962</v>
      </c>
      <c r="C963" s="11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2">
        <f t="shared" si="60"/>
        <v>43</v>
      </c>
      <c r="P963" s="13">
        <f t="shared" si="61"/>
        <v>364.35</v>
      </c>
      <c r="Q963" s="11" t="s">
        <v>8319</v>
      </c>
      <c r="R963" s="11" t="s">
        <v>8321</v>
      </c>
      <c r="S963" s="14">
        <f t="shared" si="62"/>
        <v>42740.693692129629</v>
      </c>
      <c r="T963" s="14">
        <f t="shared" si="63"/>
        <v>42786.791666666672</v>
      </c>
    </row>
    <row r="964" spans="1:20" x14ac:dyDescent="0.2">
      <c r="A964" s="11">
        <v>962</v>
      </c>
      <c r="B964" s="11" t="s">
        <v>963</v>
      </c>
      <c r="C964" s="11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2">
        <f t="shared" si="60"/>
        <v>29</v>
      </c>
      <c r="P964" s="13">
        <f t="shared" si="61"/>
        <v>19.239999999999998</v>
      </c>
      <c r="Q964" s="11" t="s">
        <v>8319</v>
      </c>
      <c r="R964" s="11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x14ac:dyDescent="0.2">
      <c r="A965" s="11">
        <v>963</v>
      </c>
      <c r="B965" s="11" t="s">
        <v>964</v>
      </c>
      <c r="C965" s="11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2">
        <f t="shared" si="60"/>
        <v>2</v>
      </c>
      <c r="P965" s="13">
        <f t="shared" si="61"/>
        <v>41.89</v>
      </c>
      <c r="Q965" s="11" t="s">
        <v>8319</v>
      </c>
      <c r="R965" s="11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x14ac:dyDescent="0.2">
      <c r="A966" s="11">
        <v>964</v>
      </c>
      <c r="B966" s="11" t="s">
        <v>965</v>
      </c>
      <c r="C966" s="11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2">
        <f t="shared" si="60"/>
        <v>1</v>
      </c>
      <c r="P966" s="13">
        <f t="shared" si="61"/>
        <v>30.31</v>
      </c>
      <c r="Q966" s="11" t="s">
        <v>8319</v>
      </c>
      <c r="R966" s="11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x14ac:dyDescent="0.2">
      <c r="A967" s="11">
        <v>965</v>
      </c>
      <c r="B967" s="11" t="s">
        <v>966</v>
      </c>
      <c r="C967" s="11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2">
        <f t="shared" si="60"/>
        <v>2</v>
      </c>
      <c r="P967" s="13">
        <f t="shared" si="61"/>
        <v>49.67</v>
      </c>
      <c r="Q967" s="11" t="s">
        <v>8319</v>
      </c>
      <c r="R967" s="11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x14ac:dyDescent="0.2">
      <c r="A968" s="11">
        <v>966</v>
      </c>
      <c r="B968" s="11" t="s">
        <v>967</v>
      </c>
      <c r="C968" s="11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2">
        <f t="shared" si="60"/>
        <v>15</v>
      </c>
      <c r="P968" s="13">
        <f t="shared" si="61"/>
        <v>59.2</v>
      </c>
      <c r="Q968" s="11" t="s">
        <v>8319</v>
      </c>
      <c r="R968" s="11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x14ac:dyDescent="0.2">
      <c r="A969" s="11">
        <v>967</v>
      </c>
      <c r="B969" s="11" t="s">
        <v>968</v>
      </c>
      <c r="C969" s="11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2">
        <f t="shared" si="60"/>
        <v>18</v>
      </c>
      <c r="P969" s="13">
        <f t="shared" si="61"/>
        <v>43.98</v>
      </c>
      <c r="Q969" s="11" t="s">
        <v>8319</v>
      </c>
      <c r="R969" s="11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x14ac:dyDescent="0.2">
      <c r="A970" s="11">
        <v>968</v>
      </c>
      <c r="B970" s="11" t="s">
        <v>969</v>
      </c>
      <c r="C970" s="11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2">
        <f t="shared" si="60"/>
        <v>2</v>
      </c>
      <c r="P970" s="13">
        <f t="shared" si="61"/>
        <v>26.5</v>
      </c>
      <c r="Q970" s="11" t="s">
        <v>8319</v>
      </c>
      <c r="R970" s="11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x14ac:dyDescent="0.2">
      <c r="A971" s="11">
        <v>969</v>
      </c>
      <c r="B971" s="11" t="s">
        <v>970</v>
      </c>
      <c r="C971" s="11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2">
        <f t="shared" si="60"/>
        <v>47</v>
      </c>
      <c r="P971" s="13">
        <f t="shared" si="61"/>
        <v>1272.73</v>
      </c>
      <c r="Q971" s="11" t="s">
        <v>8319</v>
      </c>
      <c r="R971" s="1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x14ac:dyDescent="0.2">
      <c r="A972" s="11">
        <v>970</v>
      </c>
      <c r="B972" s="11" t="s">
        <v>971</v>
      </c>
      <c r="C972" s="11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2">
        <f t="shared" si="60"/>
        <v>46</v>
      </c>
      <c r="P972" s="13">
        <f t="shared" si="61"/>
        <v>164</v>
      </c>
      <c r="Q972" s="11" t="s">
        <v>8319</v>
      </c>
      <c r="R972" s="11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x14ac:dyDescent="0.2">
      <c r="A973" s="11">
        <v>971</v>
      </c>
      <c r="B973" s="11" t="s">
        <v>972</v>
      </c>
      <c r="C973" s="11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2">
        <f t="shared" si="60"/>
        <v>1</v>
      </c>
      <c r="P973" s="13">
        <f t="shared" si="61"/>
        <v>45.2</v>
      </c>
      <c r="Q973" s="11" t="s">
        <v>8319</v>
      </c>
      <c r="R973" s="11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x14ac:dyDescent="0.2">
      <c r="A974" s="11">
        <v>972</v>
      </c>
      <c r="B974" s="11" t="s">
        <v>973</v>
      </c>
      <c r="C974" s="11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2">
        <f t="shared" si="60"/>
        <v>35</v>
      </c>
      <c r="P974" s="13">
        <f t="shared" si="61"/>
        <v>153.88999999999999</v>
      </c>
      <c r="Q974" s="11" t="s">
        <v>8319</v>
      </c>
      <c r="R974" s="11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x14ac:dyDescent="0.2">
      <c r="A975" s="11">
        <v>973</v>
      </c>
      <c r="B975" s="11" t="s">
        <v>974</v>
      </c>
      <c r="C975" s="11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2">
        <f t="shared" si="60"/>
        <v>3</v>
      </c>
      <c r="P975" s="13">
        <f t="shared" si="61"/>
        <v>51.38</v>
      </c>
      <c r="Q975" s="11" t="s">
        <v>8319</v>
      </c>
      <c r="R975" s="11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x14ac:dyDescent="0.2">
      <c r="A976" s="11">
        <v>974</v>
      </c>
      <c r="B976" s="11" t="s">
        <v>975</v>
      </c>
      <c r="C976" s="11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2">
        <f t="shared" si="60"/>
        <v>1</v>
      </c>
      <c r="P976" s="13">
        <f t="shared" si="61"/>
        <v>93.33</v>
      </c>
      <c r="Q976" s="11" t="s">
        <v>8319</v>
      </c>
      <c r="R976" s="11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x14ac:dyDescent="0.2">
      <c r="A977" s="11">
        <v>975</v>
      </c>
      <c r="B977" s="11" t="s">
        <v>976</v>
      </c>
      <c r="C977" s="11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2">
        <f t="shared" si="60"/>
        <v>3</v>
      </c>
      <c r="P977" s="13">
        <f t="shared" si="61"/>
        <v>108.63</v>
      </c>
      <c r="Q977" s="11" t="s">
        <v>8319</v>
      </c>
      <c r="R977" s="11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x14ac:dyDescent="0.2">
      <c r="A978" s="11">
        <v>976</v>
      </c>
      <c r="B978" s="11" t="s">
        <v>977</v>
      </c>
      <c r="C978" s="11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2">
        <f t="shared" si="60"/>
        <v>2</v>
      </c>
      <c r="P978" s="13">
        <f t="shared" si="61"/>
        <v>160.5</v>
      </c>
      <c r="Q978" s="11" t="s">
        <v>8319</v>
      </c>
      <c r="R978" s="11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x14ac:dyDescent="0.2">
      <c r="A979" s="11">
        <v>977</v>
      </c>
      <c r="B979" s="11" t="s">
        <v>978</v>
      </c>
      <c r="C979" s="11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2">
        <f t="shared" si="60"/>
        <v>34</v>
      </c>
      <c r="P979" s="13">
        <f t="shared" si="61"/>
        <v>75.75</v>
      </c>
      <c r="Q979" s="11" t="s">
        <v>8319</v>
      </c>
      <c r="R979" s="11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x14ac:dyDescent="0.2">
      <c r="A980" s="11">
        <v>978</v>
      </c>
      <c r="B980" s="11" t="s">
        <v>979</v>
      </c>
      <c r="C980" s="11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2">
        <f t="shared" si="60"/>
        <v>57</v>
      </c>
      <c r="P980" s="13">
        <f t="shared" si="61"/>
        <v>790.84</v>
      </c>
      <c r="Q980" s="11" t="s">
        <v>8319</v>
      </c>
      <c r="R980" s="11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x14ac:dyDescent="0.2">
      <c r="A981" s="11">
        <v>979</v>
      </c>
      <c r="B981" s="11" t="s">
        <v>980</v>
      </c>
      <c r="C981" s="11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2">
        <f t="shared" si="60"/>
        <v>83</v>
      </c>
      <c r="P981" s="13">
        <f t="shared" si="61"/>
        <v>301.94</v>
      </c>
      <c r="Q981" s="11" t="s">
        <v>8319</v>
      </c>
      <c r="R981" s="1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x14ac:dyDescent="0.2">
      <c r="A982" s="11">
        <v>980</v>
      </c>
      <c r="B982" s="11" t="s">
        <v>981</v>
      </c>
      <c r="C982" s="11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2">
        <f t="shared" si="60"/>
        <v>15</v>
      </c>
      <c r="P982" s="13">
        <f t="shared" si="61"/>
        <v>47.94</v>
      </c>
      <c r="Q982" s="11" t="s">
        <v>8319</v>
      </c>
      <c r="R982" s="11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x14ac:dyDescent="0.2">
      <c r="A983" s="11">
        <v>981</v>
      </c>
      <c r="B983" s="11" t="s">
        <v>982</v>
      </c>
      <c r="C983" s="11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2">
        <f t="shared" si="60"/>
        <v>1</v>
      </c>
      <c r="P983" s="13">
        <f t="shared" si="61"/>
        <v>2.75</v>
      </c>
      <c r="Q983" s="11" t="s">
        <v>8319</v>
      </c>
      <c r="R983" s="11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x14ac:dyDescent="0.2">
      <c r="A984" s="11">
        <v>982</v>
      </c>
      <c r="B984" s="11" t="s">
        <v>983</v>
      </c>
      <c r="C984" s="11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2">
        <f t="shared" si="60"/>
        <v>1</v>
      </c>
      <c r="P984" s="13">
        <f t="shared" si="61"/>
        <v>1</v>
      </c>
      <c r="Q984" s="11" t="s">
        <v>8319</v>
      </c>
      <c r="R984" s="11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x14ac:dyDescent="0.2">
      <c r="A985" s="11">
        <v>983</v>
      </c>
      <c r="B985" s="11" t="s">
        <v>984</v>
      </c>
      <c r="C985" s="11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2">
        <f t="shared" si="60"/>
        <v>30</v>
      </c>
      <c r="P985" s="13">
        <f t="shared" si="61"/>
        <v>171.79</v>
      </c>
      <c r="Q985" s="11" t="s">
        <v>8319</v>
      </c>
      <c r="R985" s="11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x14ac:dyDescent="0.2">
      <c r="A986" s="11">
        <v>984</v>
      </c>
      <c r="B986" s="11" t="s">
        <v>985</v>
      </c>
      <c r="C986" s="11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2">
        <f t="shared" si="60"/>
        <v>2</v>
      </c>
      <c r="P986" s="13">
        <f t="shared" si="61"/>
        <v>35.33</v>
      </c>
      <c r="Q986" s="11" t="s">
        <v>8319</v>
      </c>
      <c r="R986" s="11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x14ac:dyDescent="0.2">
      <c r="A987" s="11">
        <v>985</v>
      </c>
      <c r="B987" s="11" t="s">
        <v>986</v>
      </c>
      <c r="C987" s="11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2">
        <f t="shared" si="60"/>
        <v>7</v>
      </c>
      <c r="P987" s="13">
        <f t="shared" si="61"/>
        <v>82.09</v>
      </c>
      <c r="Q987" s="11" t="s">
        <v>8319</v>
      </c>
      <c r="R987" s="11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x14ac:dyDescent="0.2">
      <c r="A988" s="11">
        <v>986</v>
      </c>
      <c r="B988" s="11" t="s">
        <v>987</v>
      </c>
      <c r="C988" s="11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2">
        <f t="shared" si="60"/>
        <v>13</v>
      </c>
      <c r="P988" s="13">
        <f t="shared" si="61"/>
        <v>110.87</v>
      </c>
      <c r="Q988" s="11" t="s">
        <v>8319</v>
      </c>
      <c r="R988" s="11" t="s">
        <v>8321</v>
      </c>
      <c r="S988" s="14">
        <f t="shared" si="62"/>
        <v>42324.767361111109</v>
      </c>
      <c r="T988" s="14">
        <f t="shared" si="63"/>
        <v>42379</v>
      </c>
    </row>
    <row r="989" spans="1:20" x14ac:dyDescent="0.2">
      <c r="A989" s="11">
        <v>987</v>
      </c>
      <c r="B989" s="11" t="s">
        <v>988</v>
      </c>
      <c r="C989" s="11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2">
        <f t="shared" si="60"/>
        <v>14</v>
      </c>
      <c r="P989" s="13">
        <f t="shared" si="61"/>
        <v>161.22</v>
      </c>
      <c r="Q989" s="11" t="s">
        <v>8319</v>
      </c>
      <c r="R989" s="11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x14ac:dyDescent="0.2">
      <c r="A990" s="11">
        <v>988</v>
      </c>
      <c r="B990" s="11" t="s">
        <v>989</v>
      </c>
      <c r="C990" s="11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2">
        <f t="shared" si="60"/>
        <v>0</v>
      </c>
      <c r="P990" s="13" t="e">
        <f t="shared" si="61"/>
        <v>#DIV/0!</v>
      </c>
      <c r="Q990" s="11" t="s">
        <v>8319</v>
      </c>
      <c r="R990" s="11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2">
      <c r="A991" s="11">
        <v>989</v>
      </c>
      <c r="B991" s="11" t="s">
        <v>990</v>
      </c>
      <c r="C991" s="11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2">
        <f t="shared" si="60"/>
        <v>17</v>
      </c>
      <c r="P991" s="13">
        <f t="shared" si="61"/>
        <v>52.41</v>
      </c>
      <c r="Q991" s="11" t="s">
        <v>8319</v>
      </c>
      <c r="R991" s="1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x14ac:dyDescent="0.2">
      <c r="A992" s="11">
        <v>990</v>
      </c>
      <c r="B992" s="11" t="s">
        <v>991</v>
      </c>
      <c r="C992" s="11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2">
        <f t="shared" si="60"/>
        <v>1</v>
      </c>
      <c r="P992" s="13">
        <f t="shared" si="61"/>
        <v>13</v>
      </c>
      <c r="Q992" s="11" t="s">
        <v>8319</v>
      </c>
      <c r="R992" s="11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x14ac:dyDescent="0.2">
      <c r="A993" s="11">
        <v>991</v>
      </c>
      <c r="B993" s="11" t="s">
        <v>992</v>
      </c>
      <c r="C993" s="11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2">
        <f t="shared" si="60"/>
        <v>5</v>
      </c>
      <c r="P993" s="13">
        <f t="shared" si="61"/>
        <v>30.29</v>
      </c>
      <c r="Q993" s="11" t="s">
        <v>8319</v>
      </c>
      <c r="R993" s="11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x14ac:dyDescent="0.2">
      <c r="A994" s="11">
        <v>992</v>
      </c>
      <c r="B994" s="11" t="s">
        <v>993</v>
      </c>
      <c r="C994" s="11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2">
        <f t="shared" si="60"/>
        <v>1</v>
      </c>
      <c r="P994" s="13">
        <f t="shared" si="61"/>
        <v>116.75</v>
      </c>
      <c r="Q994" s="11" t="s">
        <v>8319</v>
      </c>
      <c r="R994" s="11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x14ac:dyDescent="0.2">
      <c r="A995" s="11">
        <v>993</v>
      </c>
      <c r="B995" s="11" t="s">
        <v>994</v>
      </c>
      <c r="C995" s="11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2">
        <f t="shared" si="60"/>
        <v>26</v>
      </c>
      <c r="P995" s="13">
        <f t="shared" si="61"/>
        <v>89.6</v>
      </c>
      <c r="Q995" s="11" t="s">
        <v>8319</v>
      </c>
      <c r="R995" s="11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x14ac:dyDescent="0.2">
      <c r="A996" s="11">
        <v>994</v>
      </c>
      <c r="B996" s="11" t="s">
        <v>995</v>
      </c>
      <c r="C996" s="11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2">
        <f t="shared" si="60"/>
        <v>3</v>
      </c>
      <c r="P996" s="13">
        <f t="shared" si="61"/>
        <v>424.45</v>
      </c>
      <c r="Q996" s="11" t="s">
        <v>8319</v>
      </c>
      <c r="R996" s="11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x14ac:dyDescent="0.2">
      <c r="A997" s="11">
        <v>995</v>
      </c>
      <c r="B997" s="11" t="s">
        <v>996</v>
      </c>
      <c r="C997" s="11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2">
        <f t="shared" si="60"/>
        <v>8</v>
      </c>
      <c r="P997" s="13">
        <f t="shared" si="61"/>
        <v>80.67</v>
      </c>
      <c r="Q997" s="11" t="s">
        <v>8319</v>
      </c>
      <c r="R997" s="11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x14ac:dyDescent="0.2">
      <c r="A998" s="11">
        <v>996</v>
      </c>
      <c r="B998" s="11" t="s">
        <v>997</v>
      </c>
      <c r="C998" s="11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2">
        <f t="shared" si="60"/>
        <v>2</v>
      </c>
      <c r="P998" s="13">
        <f t="shared" si="61"/>
        <v>13</v>
      </c>
      <c r="Q998" s="11" t="s">
        <v>8319</v>
      </c>
      <c r="R998" s="11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x14ac:dyDescent="0.2">
      <c r="A999" s="11">
        <v>997</v>
      </c>
      <c r="B999" s="11" t="s">
        <v>998</v>
      </c>
      <c r="C999" s="11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2">
        <f t="shared" si="60"/>
        <v>2</v>
      </c>
      <c r="P999" s="13">
        <f t="shared" si="61"/>
        <v>8.1300000000000008</v>
      </c>
      <c r="Q999" s="11" t="s">
        <v>8319</v>
      </c>
      <c r="R999" s="11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x14ac:dyDescent="0.2">
      <c r="A1000" s="11">
        <v>998</v>
      </c>
      <c r="B1000" s="11" t="s">
        <v>999</v>
      </c>
      <c r="C1000" s="11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2">
        <f t="shared" si="60"/>
        <v>59</v>
      </c>
      <c r="P1000" s="13">
        <f t="shared" si="61"/>
        <v>153.43</v>
      </c>
      <c r="Q1000" s="11" t="s">
        <v>8319</v>
      </c>
      <c r="R1000" s="11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x14ac:dyDescent="0.2">
      <c r="A1001" s="11">
        <v>999</v>
      </c>
      <c r="B1001" s="11" t="s">
        <v>1000</v>
      </c>
      <c r="C1001" s="11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2">
        <f t="shared" si="60"/>
        <v>8</v>
      </c>
      <c r="P1001" s="13">
        <f t="shared" si="61"/>
        <v>292.08</v>
      </c>
      <c r="Q1001" s="11" t="s">
        <v>8319</v>
      </c>
      <c r="R1001" s="1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x14ac:dyDescent="0.2">
      <c r="A1002" s="11">
        <v>1000</v>
      </c>
      <c r="B1002" s="11" t="s">
        <v>1001</v>
      </c>
      <c r="C1002" s="11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2">
        <f t="shared" si="60"/>
        <v>3</v>
      </c>
      <c r="P1002" s="13">
        <f t="shared" si="61"/>
        <v>3304</v>
      </c>
      <c r="Q1002" s="11" t="s">
        <v>8319</v>
      </c>
      <c r="R1002" s="11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x14ac:dyDescent="0.2">
      <c r="A1003" s="11">
        <v>1001</v>
      </c>
      <c r="B1003" s="11" t="s">
        <v>1002</v>
      </c>
      <c r="C1003" s="11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2">
        <f t="shared" si="60"/>
        <v>104</v>
      </c>
      <c r="P1003" s="13">
        <f t="shared" si="61"/>
        <v>1300</v>
      </c>
      <c r="Q1003" s="11" t="s">
        <v>8319</v>
      </c>
      <c r="R1003" s="11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x14ac:dyDescent="0.2">
      <c r="A1004" s="11">
        <v>1002</v>
      </c>
      <c r="B1004" s="11" t="s">
        <v>1003</v>
      </c>
      <c r="C1004" s="11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2">
        <f t="shared" si="60"/>
        <v>30</v>
      </c>
      <c r="P1004" s="13">
        <f t="shared" si="61"/>
        <v>134.55000000000001</v>
      </c>
      <c r="Q1004" s="11" t="s">
        <v>8319</v>
      </c>
      <c r="R1004" s="11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x14ac:dyDescent="0.2">
      <c r="A1005" s="11">
        <v>1003</v>
      </c>
      <c r="B1005" s="11" t="s">
        <v>1004</v>
      </c>
      <c r="C1005" s="11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2">
        <f t="shared" si="60"/>
        <v>17</v>
      </c>
      <c r="P1005" s="13">
        <f t="shared" si="61"/>
        <v>214.07</v>
      </c>
      <c r="Q1005" s="11" t="s">
        <v>8319</v>
      </c>
      <c r="R1005" s="11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x14ac:dyDescent="0.2">
      <c r="A1006" s="11">
        <v>1004</v>
      </c>
      <c r="B1006" s="11" t="s">
        <v>1005</v>
      </c>
      <c r="C1006" s="11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2">
        <f t="shared" si="60"/>
        <v>83</v>
      </c>
      <c r="P1006" s="13">
        <f t="shared" si="61"/>
        <v>216.34</v>
      </c>
      <c r="Q1006" s="11" t="s">
        <v>8319</v>
      </c>
      <c r="R1006" s="11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x14ac:dyDescent="0.2">
      <c r="A1007" s="11">
        <v>1005</v>
      </c>
      <c r="B1007" s="11" t="s">
        <v>1006</v>
      </c>
      <c r="C1007" s="11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2">
        <f t="shared" si="60"/>
        <v>76</v>
      </c>
      <c r="P1007" s="13">
        <f t="shared" si="61"/>
        <v>932.31</v>
      </c>
      <c r="Q1007" s="11" t="s">
        <v>8319</v>
      </c>
      <c r="R1007" s="11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x14ac:dyDescent="0.2">
      <c r="A1008" s="11">
        <v>1006</v>
      </c>
      <c r="B1008" s="11" t="s">
        <v>1007</v>
      </c>
      <c r="C1008" s="11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2">
        <f t="shared" si="60"/>
        <v>6</v>
      </c>
      <c r="P1008" s="13">
        <f t="shared" si="61"/>
        <v>29.25</v>
      </c>
      <c r="Q1008" s="11" t="s">
        <v>8319</v>
      </c>
      <c r="R1008" s="11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x14ac:dyDescent="0.2">
      <c r="A1009" s="11">
        <v>1007</v>
      </c>
      <c r="B1009" s="11" t="s">
        <v>1008</v>
      </c>
      <c r="C1009" s="11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2">
        <f t="shared" si="60"/>
        <v>45</v>
      </c>
      <c r="P1009" s="13">
        <f t="shared" si="61"/>
        <v>174.95</v>
      </c>
      <c r="Q1009" s="11" t="s">
        <v>8319</v>
      </c>
      <c r="R1009" s="11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x14ac:dyDescent="0.2">
      <c r="A1010" s="11">
        <v>1008</v>
      </c>
      <c r="B1010" s="11" t="s">
        <v>1009</v>
      </c>
      <c r="C1010" s="11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2">
        <f t="shared" si="60"/>
        <v>1</v>
      </c>
      <c r="P1010" s="13">
        <f t="shared" si="61"/>
        <v>250</v>
      </c>
      <c r="Q1010" s="11" t="s">
        <v>8319</v>
      </c>
      <c r="R1010" s="11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x14ac:dyDescent="0.2">
      <c r="A1011" s="11">
        <v>1009</v>
      </c>
      <c r="B1011" s="11" t="s">
        <v>1010</v>
      </c>
      <c r="C1011" s="11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2">
        <f t="shared" si="60"/>
        <v>14</v>
      </c>
      <c r="P1011" s="13">
        <f t="shared" si="61"/>
        <v>65</v>
      </c>
      <c r="Q1011" s="11" t="s">
        <v>8319</v>
      </c>
      <c r="R1011" s="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x14ac:dyDescent="0.2">
      <c r="A1012" s="11">
        <v>1010</v>
      </c>
      <c r="B1012" s="11" t="s">
        <v>1011</v>
      </c>
      <c r="C1012" s="11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2">
        <f t="shared" si="60"/>
        <v>1</v>
      </c>
      <c r="P1012" s="13">
        <f t="shared" si="61"/>
        <v>55</v>
      </c>
      <c r="Q1012" s="11" t="s">
        <v>8319</v>
      </c>
      <c r="R1012" s="11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x14ac:dyDescent="0.2">
      <c r="A1013" s="11">
        <v>1011</v>
      </c>
      <c r="B1013" s="11" t="s">
        <v>1012</v>
      </c>
      <c r="C1013" s="11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2">
        <f t="shared" si="60"/>
        <v>1</v>
      </c>
      <c r="P1013" s="13">
        <f t="shared" si="61"/>
        <v>75</v>
      </c>
      <c r="Q1013" s="11" t="s">
        <v>8319</v>
      </c>
      <c r="R1013" s="11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x14ac:dyDescent="0.2">
      <c r="A1014" s="11">
        <v>1012</v>
      </c>
      <c r="B1014" s="11" t="s">
        <v>1013</v>
      </c>
      <c r="C1014" s="11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2">
        <f t="shared" si="60"/>
        <v>21536</v>
      </c>
      <c r="P1014" s="13">
        <f t="shared" si="61"/>
        <v>1389.36</v>
      </c>
      <c r="Q1014" s="11" t="s">
        <v>8319</v>
      </c>
      <c r="R1014" s="11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x14ac:dyDescent="0.2">
      <c r="A1015" s="11">
        <v>1013</v>
      </c>
      <c r="B1015" s="11" t="s">
        <v>1014</v>
      </c>
      <c r="C1015" s="11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2">
        <f t="shared" si="60"/>
        <v>35</v>
      </c>
      <c r="P1015" s="13">
        <f t="shared" si="61"/>
        <v>95.91</v>
      </c>
      <c r="Q1015" s="11" t="s">
        <v>8319</v>
      </c>
      <c r="R1015" s="11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x14ac:dyDescent="0.2">
      <c r="A1016" s="11">
        <v>1014</v>
      </c>
      <c r="B1016" s="11" t="s">
        <v>1015</v>
      </c>
      <c r="C1016" s="11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2">
        <f t="shared" si="60"/>
        <v>31</v>
      </c>
      <c r="P1016" s="13">
        <f t="shared" si="61"/>
        <v>191.25</v>
      </c>
      <c r="Q1016" s="11" t="s">
        <v>8319</v>
      </c>
      <c r="R1016" s="11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x14ac:dyDescent="0.2">
      <c r="A1017" s="11">
        <v>1015</v>
      </c>
      <c r="B1017" s="11" t="s">
        <v>1016</v>
      </c>
      <c r="C1017" s="11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2">
        <f t="shared" si="60"/>
        <v>3</v>
      </c>
      <c r="P1017" s="13">
        <f t="shared" si="61"/>
        <v>40</v>
      </c>
      <c r="Q1017" s="11" t="s">
        <v>8319</v>
      </c>
      <c r="R1017" s="11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x14ac:dyDescent="0.2">
      <c r="A1018" s="11">
        <v>1016</v>
      </c>
      <c r="B1018" s="11" t="s">
        <v>1017</v>
      </c>
      <c r="C1018" s="11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2">
        <f t="shared" si="60"/>
        <v>3</v>
      </c>
      <c r="P1018" s="13">
        <f t="shared" si="61"/>
        <v>74.790000000000006</v>
      </c>
      <c r="Q1018" s="11" t="s">
        <v>8319</v>
      </c>
      <c r="R1018" s="11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x14ac:dyDescent="0.2">
      <c r="A1019" s="11">
        <v>1017</v>
      </c>
      <c r="B1019" s="11" t="s">
        <v>1018</v>
      </c>
      <c r="C1019" s="11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2">
        <f t="shared" si="60"/>
        <v>23</v>
      </c>
      <c r="P1019" s="13">
        <f t="shared" si="61"/>
        <v>161.12</v>
      </c>
      <c r="Q1019" s="11" t="s">
        <v>8319</v>
      </c>
      <c r="R1019" s="11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x14ac:dyDescent="0.2">
      <c r="A1020" s="11">
        <v>1018</v>
      </c>
      <c r="B1020" s="11" t="s">
        <v>1019</v>
      </c>
      <c r="C1020" s="11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2">
        <f t="shared" si="60"/>
        <v>4</v>
      </c>
      <c r="P1020" s="13">
        <f t="shared" si="61"/>
        <v>88.71</v>
      </c>
      <c r="Q1020" s="11" t="s">
        <v>8319</v>
      </c>
      <c r="R1020" s="11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x14ac:dyDescent="0.2">
      <c r="A1021" s="11">
        <v>1019</v>
      </c>
      <c r="B1021" s="11" t="s">
        <v>1020</v>
      </c>
      <c r="C1021" s="11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2">
        <f t="shared" si="60"/>
        <v>48</v>
      </c>
      <c r="P1021" s="13">
        <f t="shared" si="61"/>
        <v>53.25</v>
      </c>
      <c r="Q1021" s="11" t="s">
        <v>8319</v>
      </c>
      <c r="R1021" s="1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x14ac:dyDescent="0.2">
      <c r="A1022" s="11">
        <v>1020</v>
      </c>
      <c r="B1022" s="11" t="s">
        <v>1021</v>
      </c>
      <c r="C1022" s="11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2">
        <f t="shared" si="60"/>
        <v>206</v>
      </c>
      <c r="P1022" s="13">
        <f t="shared" si="61"/>
        <v>106.2</v>
      </c>
      <c r="Q1022" s="11" t="s">
        <v>8325</v>
      </c>
      <c r="R1022" s="11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x14ac:dyDescent="0.2">
      <c r="A1023" s="11">
        <v>1021</v>
      </c>
      <c r="B1023" s="11" t="s">
        <v>1022</v>
      </c>
      <c r="C1023" s="11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2">
        <f t="shared" si="60"/>
        <v>352</v>
      </c>
      <c r="P1023" s="13">
        <f t="shared" si="61"/>
        <v>22.08</v>
      </c>
      <c r="Q1023" s="11" t="s">
        <v>8325</v>
      </c>
      <c r="R1023" s="11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x14ac:dyDescent="0.2">
      <c r="A1024" s="11">
        <v>1022</v>
      </c>
      <c r="B1024" s="11" t="s">
        <v>1023</v>
      </c>
      <c r="C1024" s="11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2">
        <f t="shared" si="60"/>
        <v>115</v>
      </c>
      <c r="P1024" s="13">
        <f t="shared" si="61"/>
        <v>31.05</v>
      </c>
      <c r="Q1024" s="11" t="s">
        <v>8325</v>
      </c>
      <c r="R1024" s="11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x14ac:dyDescent="0.2">
      <c r="A1025" s="11">
        <v>1023</v>
      </c>
      <c r="B1025" s="11" t="s">
        <v>1024</v>
      </c>
      <c r="C1025" s="11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2">
        <f t="shared" si="60"/>
        <v>238</v>
      </c>
      <c r="P1025" s="13">
        <f t="shared" si="61"/>
        <v>36.21</v>
      </c>
      <c r="Q1025" s="11" t="s">
        <v>8325</v>
      </c>
      <c r="R1025" s="11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x14ac:dyDescent="0.2">
      <c r="A1026" s="11">
        <v>1024</v>
      </c>
      <c r="B1026" s="11" t="s">
        <v>1025</v>
      </c>
      <c r="C1026" s="11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2">
        <f t="shared" ref="O1026:O1089" si="64">ROUNDUP(SUM(E1026/D1026*100),0)</f>
        <v>119</v>
      </c>
      <c r="P1026" s="13">
        <f t="shared" ref="P1026:P1089" si="65">ROUND(SUM(E1026/L1026),2)</f>
        <v>388.98</v>
      </c>
      <c r="Q1026" s="11" t="s">
        <v>8325</v>
      </c>
      <c r="R1026" s="11" t="s">
        <v>8330</v>
      </c>
      <c r="S1026" s="14">
        <f t="shared" ref="S1026:S1089" si="66">(((J1026/60)/60)/24)+DATE(1970,1,1)</f>
        <v>42370.580590277779</v>
      </c>
      <c r="T1026" s="14">
        <f t="shared" ref="T1026:T1089" si="67">(((I1026/60)/60)/24)+DATE(1970,1,1)</f>
        <v>42400.580590277779</v>
      </c>
    </row>
    <row r="1027" spans="1:20" x14ac:dyDescent="0.2">
      <c r="A1027" s="11">
        <v>1025</v>
      </c>
      <c r="B1027" s="11" t="s">
        <v>1026</v>
      </c>
      <c r="C1027" s="11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2">
        <f t="shared" si="64"/>
        <v>110</v>
      </c>
      <c r="P1027" s="13">
        <f t="shared" si="65"/>
        <v>71.849999999999994</v>
      </c>
      <c r="Q1027" s="11" t="s">
        <v>8325</v>
      </c>
      <c r="R1027" s="11" t="s">
        <v>8330</v>
      </c>
      <c r="S1027" s="14">
        <f t="shared" si="66"/>
        <v>42049.833761574075</v>
      </c>
      <c r="T1027" s="14">
        <f t="shared" si="67"/>
        <v>42079.792094907403</v>
      </c>
    </row>
    <row r="1028" spans="1:20" x14ac:dyDescent="0.2">
      <c r="A1028" s="11">
        <v>1026</v>
      </c>
      <c r="B1028" s="11" t="s">
        <v>1027</v>
      </c>
      <c r="C1028" s="11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2">
        <f t="shared" si="64"/>
        <v>101</v>
      </c>
      <c r="P1028" s="13">
        <f t="shared" si="65"/>
        <v>57.38</v>
      </c>
      <c r="Q1028" s="11" t="s">
        <v>8325</v>
      </c>
      <c r="R1028" s="11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x14ac:dyDescent="0.2">
      <c r="A1029" s="11">
        <v>1027</v>
      </c>
      <c r="B1029" s="11" t="s">
        <v>1028</v>
      </c>
      <c r="C1029" s="11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2">
        <f t="shared" si="64"/>
        <v>104</v>
      </c>
      <c r="P1029" s="13">
        <f t="shared" si="65"/>
        <v>69.67</v>
      </c>
      <c r="Q1029" s="11" t="s">
        <v>8325</v>
      </c>
      <c r="R1029" s="11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x14ac:dyDescent="0.2">
      <c r="A1030" s="11">
        <v>1028</v>
      </c>
      <c r="B1030" s="11" t="s">
        <v>1029</v>
      </c>
      <c r="C1030" s="11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2">
        <f t="shared" si="64"/>
        <v>118</v>
      </c>
      <c r="P1030" s="13">
        <f t="shared" si="65"/>
        <v>45.99</v>
      </c>
      <c r="Q1030" s="11" t="s">
        <v>8325</v>
      </c>
      <c r="R1030" s="11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x14ac:dyDescent="0.2">
      <c r="A1031" s="11">
        <v>1029</v>
      </c>
      <c r="B1031" s="11" t="s">
        <v>1030</v>
      </c>
      <c r="C1031" s="11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2">
        <f t="shared" si="64"/>
        <v>112</v>
      </c>
      <c r="P1031" s="13">
        <f t="shared" si="65"/>
        <v>79.260000000000005</v>
      </c>
      <c r="Q1031" s="11" t="s">
        <v>8325</v>
      </c>
      <c r="R1031" s="1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x14ac:dyDescent="0.2">
      <c r="A1032" s="11">
        <v>1030</v>
      </c>
      <c r="B1032" s="11" t="s">
        <v>1031</v>
      </c>
      <c r="C1032" s="11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2">
        <f t="shared" si="64"/>
        <v>343</v>
      </c>
      <c r="P1032" s="13">
        <f t="shared" si="65"/>
        <v>43.03</v>
      </c>
      <c r="Q1032" s="11" t="s">
        <v>8325</v>
      </c>
      <c r="R1032" s="11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x14ac:dyDescent="0.2">
      <c r="A1033" s="11">
        <v>1031</v>
      </c>
      <c r="B1033" s="11" t="s">
        <v>1032</v>
      </c>
      <c r="C1033" s="11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2">
        <f t="shared" si="64"/>
        <v>108</v>
      </c>
      <c r="P1033" s="13">
        <f t="shared" si="65"/>
        <v>108.48</v>
      </c>
      <c r="Q1033" s="11" t="s">
        <v>8325</v>
      </c>
      <c r="R1033" s="11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">
      <c r="A1034" s="11">
        <v>1032</v>
      </c>
      <c r="B1034" s="11" t="s">
        <v>1033</v>
      </c>
      <c r="C1034" s="11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2">
        <f t="shared" si="64"/>
        <v>109</v>
      </c>
      <c r="P1034" s="13">
        <f t="shared" si="65"/>
        <v>61.03</v>
      </c>
      <c r="Q1034" s="11" t="s">
        <v>8325</v>
      </c>
      <c r="R1034" s="11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x14ac:dyDescent="0.2">
      <c r="A1035" s="11">
        <v>1033</v>
      </c>
      <c r="B1035" s="11" t="s">
        <v>1034</v>
      </c>
      <c r="C1035" s="11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2">
        <f t="shared" si="64"/>
        <v>103</v>
      </c>
      <c r="P1035" s="13">
        <f t="shared" si="65"/>
        <v>50.59</v>
      </c>
      <c r="Q1035" s="11" t="s">
        <v>8325</v>
      </c>
      <c r="R1035" s="11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x14ac:dyDescent="0.2">
      <c r="A1036" s="11">
        <v>1034</v>
      </c>
      <c r="B1036" s="11" t="s">
        <v>1035</v>
      </c>
      <c r="C1036" s="11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2">
        <f t="shared" si="64"/>
        <v>131</v>
      </c>
      <c r="P1036" s="13">
        <f t="shared" si="65"/>
        <v>39.159999999999997</v>
      </c>
      <c r="Q1036" s="11" t="s">
        <v>8325</v>
      </c>
      <c r="R1036" s="11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x14ac:dyDescent="0.2">
      <c r="A1037" s="11">
        <v>1035</v>
      </c>
      <c r="B1037" s="11" t="s">
        <v>1036</v>
      </c>
      <c r="C1037" s="11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2">
        <f t="shared" si="64"/>
        <v>108</v>
      </c>
      <c r="P1037" s="13">
        <f t="shared" si="65"/>
        <v>65.16</v>
      </c>
      <c r="Q1037" s="11" t="s">
        <v>8325</v>
      </c>
      <c r="R1037" s="11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x14ac:dyDescent="0.2">
      <c r="A1038" s="11">
        <v>1036</v>
      </c>
      <c r="B1038" s="11" t="s">
        <v>1037</v>
      </c>
      <c r="C1038" s="11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2">
        <f t="shared" si="64"/>
        <v>113</v>
      </c>
      <c r="P1038" s="13">
        <f t="shared" si="65"/>
        <v>23.96</v>
      </c>
      <c r="Q1038" s="11" t="s">
        <v>8325</v>
      </c>
      <c r="R1038" s="11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x14ac:dyDescent="0.2">
      <c r="A1039" s="11">
        <v>1037</v>
      </c>
      <c r="B1039" s="11" t="s">
        <v>1038</v>
      </c>
      <c r="C1039" s="11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2">
        <f t="shared" si="64"/>
        <v>103</v>
      </c>
      <c r="P1039" s="13">
        <f t="shared" si="65"/>
        <v>48.62</v>
      </c>
      <c r="Q1039" s="11" t="s">
        <v>8325</v>
      </c>
      <c r="R1039" s="11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x14ac:dyDescent="0.2">
      <c r="A1040" s="11">
        <v>1038</v>
      </c>
      <c r="B1040" s="11" t="s">
        <v>1039</v>
      </c>
      <c r="C1040" s="11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2">
        <f t="shared" si="64"/>
        <v>146</v>
      </c>
      <c r="P1040" s="13">
        <f t="shared" si="65"/>
        <v>35.74</v>
      </c>
      <c r="Q1040" s="11" t="s">
        <v>8325</v>
      </c>
      <c r="R1040" s="11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x14ac:dyDescent="0.2">
      <c r="A1041" s="11">
        <v>1039</v>
      </c>
      <c r="B1041" s="11" t="s">
        <v>1040</v>
      </c>
      <c r="C1041" s="11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2">
        <f t="shared" si="64"/>
        <v>129</v>
      </c>
      <c r="P1041" s="13">
        <f t="shared" si="65"/>
        <v>21.37</v>
      </c>
      <c r="Q1041" s="11" t="s">
        <v>8325</v>
      </c>
      <c r="R1041" s="1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x14ac:dyDescent="0.2">
      <c r="A1042" s="11">
        <v>1040</v>
      </c>
      <c r="B1042" s="11" t="s">
        <v>1041</v>
      </c>
      <c r="C1042" s="11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2">
        <f t="shared" si="64"/>
        <v>1</v>
      </c>
      <c r="P1042" s="13">
        <f t="shared" si="65"/>
        <v>250</v>
      </c>
      <c r="Q1042" s="11" t="s">
        <v>8331</v>
      </c>
      <c r="R1042" s="11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x14ac:dyDescent="0.2">
      <c r="A1043" s="11">
        <v>1041</v>
      </c>
      <c r="B1043" s="11" t="s">
        <v>1042</v>
      </c>
      <c r="C1043" s="11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2">
        <f t="shared" si="64"/>
        <v>0</v>
      </c>
      <c r="P1043" s="13" t="e">
        <f t="shared" si="65"/>
        <v>#DIV/0!</v>
      </c>
      <c r="Q1043" s="11" t="s">
        <v>8331</v>
      </c>
      <c r="R1043" s="11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x14ac:dyDescent="0.2">
      <c r="A1044" s="11">
        <v>1042</v>
      </c>
      <c r="B1044" s="11" t="s">
        <v>1043</v>
      </c>
      <c r="C1044" s="11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2">
        <f t="shared" si="64"/>
        <v>2</v>
      </c>
      <c r="P1044" s="13">
        <f t="shared" si="65"/>
        <v>10</v>
      </c>
      <c r="Q1044" s="11" t="s">
        <v>8331</v>
      </c>
      <c r="R1044" s="11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x14ac:dyDescent="0.2">
      <c r="A1045" s="11">
        <v>1043</v>
      </c>
      <c r="B1045" s="11" t="s">
        <v>1044</v>
      </c>
      <c r="C1045" s="11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2">
        <f t="shared" si="64"/>
        <v>9</v>
      </c>
      <c r="P1045" s="13">
        <f t="shared" si="65"/>
        <v>29.24</v>
      </c>
      <c r="Q1045" s="11" t="s">
        <v>8331</v>
      </c>
      <c r="R1045" s="11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x14ac:dyDescent="0.2">
      <c r="A1046" s="11">
        <v>1044</v>
      </c>
      <c r="B1046" s="11" t="s">
        <v>1045</v>
      </c>
      <c r="C1046" s="11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2">
        <f t="shared" si="64"/>
        <v>1</v>
      </c>
      <c r="P1046" s="13">
        <f t="shared" si="65"/>
        <v>3</v>
      </c>
      <c r="Q1046" s="11" t="s">
        <v>8331</v>
      </c>
      <c r="R1046" s="11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x14ac:dyDescent="0.2">
      <c r="A1047" s="11">
        <v>1045</v>
      </c>
      <c r="B1047" s="11" t="s">
        <v>1046</v>
      </c>
      <c r="C1047" s="11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2">
        <f t="shared" si="64"/>
        <v>3</v>
      </c>
      <c r="P1047" s="13">
        <f t="shared" si="65"/>
        <v>33.25</v>
      </c>
      <c r="Q1047" s="11" t="s">
        <v>8331</v>
      </c>
      <c r="R1047" s="11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x14ac:dyDescent="0.2">
      <c r="A1048" s="11">
        <v>1046</v>
      </c>
      <c r="B1048" s="11" t="s">
        <v>1047</v>
      </c>
      <c r="C1048" s="11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2">
        <f t="shared" si="64"/>
        <v>0</v>
      </c>
      <c r="P1048" s="13" t="e">
        <f t="shared" si="65"/>
        <v>#DIV/0!</v>
      </c>
      <c r="Q1048" s="11" t="s">
        <v>8331</v>
      </c>
      <c r="R1048" s="11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x14ac:dyDescent="0.2">
      <c r="A1049" s="11">
        <v>1047</v>
      </c>
      <c r="B1049" s="11" t="s">
        <v>1048</v>
      </c>
      <c r="C1049" s="11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2">
        <f t="shared" si="64"/>
        <v>1</v>
      </c>
      <c r="P1049" s="13">
        <f t="shared" si="65"/>
        <v>1</v>
      </c>
      <c r="Q1049" s="11" t="s">
        <v>8331</v>
      </c>
      <c r="R1049" s="11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x14ac:dyDescent="0.2">
      <c r="A1050" s="11">
        <v>1048</v>
      </c>
      <c r="B1050" s="11" t="s">
        <v>1049</v>
      </c>
      <c r="C1050" s="11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2">
        <f t="shared" si="64"/>
        <v>2</v>
      </c>
      <c r="P1050" s="13">
        <f t="shared" si="65"/>
        <v>53</v>
      </c>
      <c r="Q1050" s="11" t="s">
        <v>8331</v>
      </c>
      <c r="R1050" s="11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">
      <c r="A1051" s="11">
        <v>1049</v>
      </c>
      <c r="B1051" s="11" t="s">
        <v>1050</v>
      </c>
      <c r="C1051" s="11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2">
        <f t="shared" si="64"/>
        <v>0</v>
      </c>
      <c r="P1051" s="13" t="e">
        <f t="shared" si="65"/>
        <v>#DIV/0!</v>
      </c>
      <c r="Q1051" s="11" t="s">
        <v>8331</v>
      </c>
      <c r="R1051" s="1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x14ac:dyDescent="0.2">
      <c r="A1052" s="11">
        <v>1050</v>
      </c>
      <c r="B1052" s="11" t="s">
        <v>1051</v>
      </c>
      <c r="C1052" s="11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2">
        <f t="shared" si="64"/>
        <v>0</v>
      </c>
      <c r="P1052" s="13" t="e">
        <f t="shared" si="65"/>
        <v>#DIV/0!</v>
      </c>
      <c r="Q1052" s="11" t="s">
        <v>8331</v>
      </c>
      <c r="R1052" s="11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x14ac:dyDescent="0.2">
      <c r="A1053" s="11">
        <v>1051</v>
      </c>
      <c r="B1053" s="11" t="s">
        <v>1052</v>
      </c>
      <c r="C1053" s="11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2">
        <f t="shared" si="64"/>
        <v>0</v>
      </c>
      <c r="P1053" s="13" t="e">
        <f t="shared" si="65"/>
        <v>#DIV/0!</v>
      </c>
      <c r="Q1053" s="11" t="s">
        <v>8331</v>
      </c>
      <c r="R1053" s="11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x14ac:dyDescent="0.2">
      <c r="A1054" s="11">
        <v>1052</v>
      </c>
      <c r="B1054" s="11" t="s">
        <v>1053</v>
      </c>
      <c r="C1054" s="11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2">
        <f t="shared" si="64"/>
        <v>0</v>
      </c>
      <c r="P1054" s="13" t="e">
        <f t="shared" si="65"/>
        <v>#DIV/0!</v>
      </c>
      <c r="Q1054" s="11" t="s">
        <v>8331</v>
      </c>
      <c r="R1054" s="11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x14ac:dyDescent="0.2">
      <c r="A1055" s="11">
        <v>1053</v>
      </c>
      <c r="B1055" s="11" t="s">
        <v>1054</v>
      </c>
      <c r="C1055" s="11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2">
        <f t="shared" si="64"/>
        <v>1</v>
      </c>
      <c r="P1055" s="13">
        <f t="shared" si="65"/>
        <v>15</v>
      </c>
      <c r="Q1055" s="11" t="s">
        <v>8331</v>
      </c>
      <c r="R1055" s="11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x14ac:dyDescent="0.2">
      <c r="A1056" s="11">
        <v>1054</v>
      </c>
      <c r="B1056" s="11" t="s">
        <v>1055</v>
      </c>
      <c r="C1056" s="11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2">
        <f t="shared" si="64"/>
        <v>0</v>
      </c>
      <c r="P1056" s="13" t="e">
        <f t="shared" si="65"/>
        <v>#DIV/0!</v>
      </c>
      <c r="Q1056" s="11" t="s">
        <v>8331</v>
      </c>
      <c r="R1056" s="11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x14ac:dyDescent="0.2">
      <c r="A1057" s="11">
        <v>1055</v>
      </c>
      <c r="B1057" s="11" t="s">
        <v>1056</v>
      </c>
      <c r="C1057" s="11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2">
        <f t="shared" si="64"/>
        <v>0</v>
      </c>
      <c r="P1057" s="13" t="e">
        <f t="shared" si="65"/>
        <v>#DIV/0!</v>
      </c>
      <c r="Q1057" s="11" t="s">
        <v>8331</v>
      </c>
      <c r="R1057" s="11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x14ac:dyDescent="0.2">
      <c r="A1058" s="11">
        <v>1056</v>
      </c>
      <c r="B1058" s="11" t="s">
        <v>1057</v>
      </c>
      <c r="C1058" s="11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2">
        <f t="shared" si="64"/>
        <v>0</v>
      </c>
      <c r="P1058" s="13" t="e">
        <f t="shared" si="65"/>
        <v>#DIV/0!</v>
      </c>
      <c r="Q1058" s="11" t="s">
        <v>8331</v>
      </c>
      <c r="R1058" s="11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x14ac:dyDescent="0.2">
      <c r="A1059" s="11">
        <v>1057</v>
      </c>
      <c r="B1059" s="11" t="s">
        <v>1058</v>
      </c>
      <c r="C1059" s="11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2">
        <f t="shared" si="64"/>
        <v>0</v>
      </c>
      <c r="P1059" s="13" t="e">
        <f t="shared" si="65"/>
        <v>#DIV/0!</v>
      </c>
      <c r="Q1059" s="11" t="s">
        <v>8331</v>
      </c>
      <c r="R1059" s="11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x14ac:dyDescent="0.2">
      <c r="A1060" s="11">
        <v>1058</v>
      </c>
      <c r="B1060" s="11" t="s">
        <v>1059</v>
      </c>
      <c r="C1060" s="11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2">
        <f t="shared" si="64"/>
        <v>0</v>
      </c>
      <c r="P1060" s="13" t="e">
        <f t="shared" si="65"/>
        <v>#DIV/0!</v>
      </c>
      <c r="Q1060" s="11" t="s">
        <v>8331</v>
      </c>
      <c r="R1060" s="11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">
      <c r="A1061" s="11">
        <v>1059</v>
      </c>
      <c r="B1061" s="11" t="s">
        <v>1060</v>
      </c>
      <c r="C1061" s="11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2">
        <f t="shared" si="64"/>
        <v>0</v>
      </c>
      <c r="P1061" s="13" t="e">
        <f t="shared" si="65"/>
        <v>#DIV/0!</v>
      </c>
      <c r="Q1061" s="11" t="s">
        <v>8331</v>
      </c>
      <c r="R1061" s="1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x14ac:dyDescent="0.2">
      <c r="A1062" s="11">
        <v>1060</v>
      </c>
      <c r="B1062" s="11" t="s">
        <v>1061</v>
      </c>
      <c r="C1062" s="11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2">
        <f t="shared" si="64"/>
        <v>1</v>
      </c>
      <c r="P1062" s="13">
        <f t="shared" si="65"/>
        <v>50</v>
      </c>
      <c r="Q1062" s="11" t="s">
        <v>8331</v>
      </c>
      <c r="R1062" s="11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x14ac:dyDescent="0.2">
      <c r="A1063" s="11">
        <v>1061</v>
      </c>
      <c r="B1063" s="11" t="s">
        <v>1062</v>
      </c>
      <c r="C1063" s="11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2">
        <f t="shared" si="64"/>
        <v>0</v>
      </c>
      <c r="P1063" s="13" t="e">
        <f t="shared" si="65"/>
        <v>#DIV/0!</v>
      </c>
      <c r="Q1063" s="11" t="s">
        <v>8331</v>
      </c>
      <c r="R1063" s="11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2">
      <c r="A1064" s="11">
        <v>1062</v>
      </c>
      <c r="B1064" s="11" t="s">
        <v>1063</v>
      </c>
      <c r="C1064" s="11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2">
        <f t="shared" si="64"/>
        <v>96</v>
      </c>
      <c r="P1064" s="13">
        <f t="shared" si="65"/>
        <v>47.5</v>
      </c>
      <c r="Q1064" s="11" t="s">
        <v>8331</v>
      </c>
      <c r="R1064" s="11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x14ac:dyDescent="0.2">
      <c r="A1065" s="11">
        <v>1063</v>
      </c>
      <c r="B1065" s="11" t="s">
        <v>1064</v>
      </c>
      <c r="C1065" s="11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2">
        <f t="shared" si="64"/>
        <v>0</v>
      </c>
      <c r="P1065" s="13" t="e">
        <f t="shared" si="65"/>
        <v>#DIV/0!</v>
      </c>
      <c r="Q1065" s="11" t="s">
        <v>8331</v>
      </c>
      <c r="R1065" s="11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x14ac:dyDescent="0.2">
      <c r="A1066" s="11">
        <v>1064</v>
      </c>
      <c r="B1066" s="11" t="s">
        <v>1065</v>
      </c>
      <c r="C1066" s="11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2">
        <f t="shared" si="64"/>
        <v>9</v>
      </c>
      <c r="P1066" s="13">
        <f t="shared" si="65"/>
        <v>65.67</v>
      </c>
      <c r="Q1066" s="11" t="s">
        <v>8333</v>
      </c>
      <c r="R1066" s="11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x14ac:dyDescent="0.2">
      <c r="A1067" s="11">
        <v>1065</v>
      </c>
      <c r="B1067" s="11" t="s">
        <v>1066</v>
      </c>
      <c r="C1067" s="11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2">
        <f t="shared" si="64"/>
        <v>3</v>
      </c>
      <c r="P1067" s="13">
        <f t="shared" si="65"/>
        <v>16.2</v>
      </c>
      <c r="Q1067" s="11" t="s">
        <v>8333</v>
      </c>
      <c r="R1067" s="11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x14ac:dyDescent="0.2">
      <c r="A1068" s="11">
        <v>1066</v>
      </c>
      <c r="B1068" s="11" t="s">
        <v>1067</v>
      </c>
      <c r="C1068" s="11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2">
        <f t="shared" si="64"/>
        <v>4</v>
      </c>
      <c r="P1068" s="13">
        <f t="shared" si="65"/>
        <v>34.130000000000003</v>
      </c>
      <c r="Q1068" s="11" t="s">
        <v>8333</v>
      </c>
      <c r="R1068" s="11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x14ac:dyDescent="0.2">
      <c r="A1069" s="11">
        <v>1067</v>
      </c>
      <c r="B1069" s="11" t="s">
        <v>1068</v>
      </c>
      <c r="C1069" s="11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2">
        <f t="shared" si="64"/>
        <v>26</v>
      </c>
      <c r="P1069" s="13">
        <f t="shared" si="65"/>
        <v>13</v>
      </c>
      <c r="Q1069" s="11" t="s">
        <v>8333</v>
      </c>
      <c r="R1069" s="11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x14ac:dyDescent="0.2">
      <c r="A1070" s="11">
        <v>1068</v>
      </c>
      <c r="B1070" s="11" t="s">
        <v>1069</v>
      </c>
      <c r="C1070" s="11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2">
        <f t="shared" si="64"/>
        <v>1</v>
      </c>
      <c r="P1070" s="13">
        <f t="shared" si="65"/>
        <v>11.25</v>
      </c>
      <c r="Q1070" s="11" t="s">
        <v>8333</v>
      </c>
      <c r="R1070" s="11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x14ac:dyDescent="0.2">
      <c r="A1071" s="11">
        <v>1069</v>
      </c>
      <c r="B1071" s="11" t="s">
        <v>1070</v>
      </c>
      <c r="C1071" s="11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2">
        <f t="shared" si="64"/>
        <v>39</v>
      </c>
      <c r="P1071" s="13">
        <f t="shared" si="65"/>
        <v>40.479999999999997</v>
      </c>
      <c r="Q1071" s="11" t="s">
        <v>8333</v>
      </c>
      <c r="R1071" s="1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x14ac:dyDescent="0.2">
      <c r="A1072" s="11">
        <v>1070</v>
      </c>
      <c r="B1072" s="11" t="s">
        <v>1071</v>
      </c>
      <c r="C1072" s="11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2">
        <f t="shared" si="64"/>
        <v>1</v>
      </c>
      <c r="P1072" s="13">
        <f t="shared" si="65"/>
        <v>35</v>
      </c>
      <c r="Q1072" s="11" t="s">
        <v>8333</v>
      </c>
      <c r="R1072" s="11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x14ac:dyDescent="0.2">
      <c r="A1073" s="11">
        <v>1071</v>
      </c>
      <c r="B1073" s="11" t="s">
        <v>1072</v>
      </c>
      <c r="C1073" s="11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2">
        <f t="shared" si="64"/>
        <v>0</v>
      </c>
      <c r="P1073" s="13" t="e">
        <f t="shared" si="65"/>
        <v>#DIV/0!</v>
      </c>
      <c r="Q1073" s="11" t="s">
        <v>8333</v>
      </c>
      <c r="R1073" s="11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x14ac:dyDescent="0.2">
      <c r="A1074" s="11">
        <v>1072</v>
      </c>
      <c r="B1074" s="11" t="s">
        <v>1073</v>
      </c>
      <c r="C1074" s="11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2">
        <f t="shared" si="64"/>
        <v>1</v>
      </c>
      <c r="P1074" s="13">
        <f t="shared" si="65"/>
        <v>12.75</v>
      </c>
      <c r="Q1074" s="11" t="s">
        <v>8333</v>
      </c>
      <c r="R1074" s="11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x14ac:dyDescent="0.2">
      <c r="A1075" s="11">
        <v>1073</v>
      </c>
      <c r="B1075" s="11" t="s">
        <v>1074</v>
      </c>
      <c r="C1075" s="11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2">
        <f t="shared" si="64"/>
        <v>2</v>
      </c>
      <c r="P1075" s="13">
        <f t="shared" si="65"/>
        <v>10</v>
      </c>
      <c r="Q1075" s="11" t="s">
        <v>8333</v>
      </c>
      <c r="R1075" s="11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x14ac:dyDescent="0.2">
      <c r="A1076" s="11">
        <v>1074</v>
      </c>
      <c r="B1076" s="11" t="s">
        <v>1075</v>
      </c>
      <c r="C1076" s="11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2">
        <f t="shared" si="64"/>
        <v>7</v>
      </c>
      <c r="P1076" s="13">
        <f t="shared" si="65"/>
        <v>113.57</v>
      </c>
      <c r="Q1076" s="11" t="s">
        <v>8333</v>
      </c>
      <c r="R1076" s="11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x14ac:dyDescent="0.2">
      <c r="A1077" s="11">
        <v>1075</v>
      </c>
      <c r="B1077" s="11" t="s">
        <v>1076</v>
      </c>
      <c r="C1077" s="11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2">
        <f t="shared" si="64"/>
        <v>5</v>
      </c>
      <c r="P1077" s="13">
        <f t="shared" si="65"/>
        <v>15</v>
      </c>
      <c r="Q1077" s="11" t="s">
        <v>8333</v>
      </c>
      <c r="R1077" s="11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x14ac:dyDescent="0.2">
      <c r="A1078" s="11">
        <v>1076</v>
      </c>
      <c r="B1078" s="11" t="s">
        <v>1077</v>
      </c>
      <c r="C1078" s="11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2">
        <f t="shared" si="64"/>
        <v>63</v>
      </c>
      <c r="P1078" s="13">
        <f t="shared" si="65"/>
        <v>48.28</v>
      </c>
      <c r="Q1078" s="11" t="s">
        <v>8333</v>
      </c>
      <c r="R1078" s="11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x14ac:dyDescent="0.2">
      <c r="A1079" s="11">
        <v>1077</v>
      </c>
      <c r="B1079" s="11" t="s">
        <v>1078</v>
      </c>
      <c r="C1079" s="11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2">
        <f t="shared" si="64"/>
        <v>30</v>
      </c>
      <c r="P1079" s="13">
        <f t="shared" si="65"/>
        <v>43.98</v>
      </c>
      <c r="Q1079" s="11" t="s">
        <v>8333</v>
      </c>
      <c r="R1079" s="11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x14ac:dyDescent="0.2">
      <c r="A1080" s="11">
        <v>1078</v>
      </c>
      <c r="B1080" s="11" t="s">
        <v>1079</v>
      </c>
      <c r="C1080" s="11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2">
        <f t="shared" si="64"/>
        <v>8</v>
      </c>
      <c r="P1080" s="13">
        <f t="shared" si="65"/>
        <v>9</v>
      </c>
      <c r="Q1080" s="11" t="s">
        <v>8333</v>
      </c>
      <c r="R1080" s="11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x14ac:dyDescent="0.2">
      <c r="A1081" s="11">
        <v>1079</v>
      </c>
      <c r="B1081" s="11" t="s">
        <v>1080</v>
      </c>
      <c r="C1081" s="11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2">
        <f t="shared" si="64"/>
        <v>3</v>
      </c>
      <c r="P1081" s="13">
        <f t="shared" si="65"/>
        <v>37.67</v>
      </c>
      <c r="Q1081" s="11" t="s">
        <v>8333</v>
      </c>
      <c r="R1081" s="1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x14ac:dyDescent="0.2">
      <c r="A1082" s="11">
        <v>1080</v>
      </c>
      <c r="B1082" s="11" t="s">
        <v>1081</v>
      </c>
      <c r="C1082" s="11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2">
        <f t="shared" si="64"/>
        <v>10</v>
      </c>
      <c r="P1082" s="13">
        <f t="shared" si="65"/>
        <v>18.579999999999998</v>
      </c>
      <c r="Q1082" s="11" t="s">
        <v>8333</v>
      </c>
      <c r="R1082" s="11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x14ac:dyDescent="0.2">
      <c r="A1083" s="11">
        <v>1081</v>
      </c>
      <c r="B1083" s="11" t="s">
        <v>1082</v>
      </c>
      <c r="C1083" s="11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2">
        <f t="shared" si="64"/>
        <v>1</v>
      </c>
      <c r="P1083" s="13">
        <f t="shared" si="65"/>
        <v>3</v>
      </c>
      <c r="Q1083" s="11" t="s">
        <v>8333</v>
      </c>
      <c r="R1083" s="11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x14ac:dyDescent="0.2">
      <c r="A1084" s="11">
        <v>1082</v>
      </c>
      <c r="B1084" s="11" t="s">
        <v>1083</v>
      </c>
      <c r="C1084" s="11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2">
        <f t="shared" si="64"/>
        <v>1</v>
      </c>
      <c r="P1084" s="13">
        <f t="shared" si="65"/>
        <v>18.670000000000002</v>
      </c>
      <c r="Q1084" s="11" t="s">
        <v>8333</v>
      </c>
      <c r="R1084" s="11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x14ac:dyDescent="0.2">
      <c r="A1085" s="11">
        <v>1083</v>
      </c>
      <c r="B1085" s="11" t="s">
        <v>1084</v>
      </c>
      <c r="C1085" s="11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2">
        <f t="shared" si="64"/>
        <v>1</v>
      </c>
      <c r="P1085" s="13">
        <f t="shared" si="65"/>
        <v>410</v>
      </c>
      <c r="Q1085" s="11" t="s">
        <v>8333</v>
      </c>
      <c r="R1085" s="11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">
      <c r="A1086" s="11">
        <v>1084</v>
      </c>
      <c r="B1086" s="11" t="s">
        <v>1085</v>
      </c>
      <c r="C1086" s="11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2">
        <f t="shared" si="64"/>
        <v>0</v>
      </c>
      <c r="P1086" s="13" t="e">
        <f t="shared" si="65"/>
        <v>#DIV/0!</v>
      </c>
      <c r="Q1086" s="11" t="s">
        <v>8333</v>
      </c>
      <c r="R1086" s="11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x14ac:dyDescent="0.2">
      <c r="A1087" s="11">
        <v>1085</v>
      </c>
      <c r="B1087" s="11" t="s">
        <v>1086</v>
      </c>
      <c r="C1087" s="11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2">
        <f t="shared" si="64"/>
        <v>4</v>
      </c>
      <c r="P1087" s="13">
        <f t="shared" si="65"/>
        <v>114</v>
      </c>
      <c r="Q1087" s="11" t="s">
        <v>8333</v>
      </c>
      <c r="R1087" s="11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">
      <c r="A1088" s="11">
        <v>1086</v>
      </c>
      <c r="B1088" s="11" t="s">
        <v>1087</v>
      </c>
      <c r="C1088" s="11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2">
        <f t="shared" si="64"/>
        <v>1</v>
      </c>
      <c r="P1088" s="13">
        <f t="shared" si="65"/>
        <v>7.5</v>
      </c>
      <c r="Q1088" s="11" t="s">
        <v>8333</v>
      </c>
      <c r="R1088" s="11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x14ac:dyDescent="0.2">
      <c r="A1089" s="11">
        <v>1087</v>
      </c>
      <c r="B1089" s="11" t="s">
        <v>1088</v>
      </c>
      <c r="C1089" s="11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2">
        <f t="shared" si="64"/>
        <v>0</v>
      </c>
      <c r="P1089" s="13" t="e">
        <f t="shared" si="65"/>
        <v>#DIV/0!</v>
      </c>
      <c r="Q1089" s="11" t="s">
        <v>8333</v>
      </c>
      <c r="R1089" s="11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x14ac:dyDescent="0.2">
      <c r="A1090" s="11">
        <v>1088</v>
      </c>
      <c r="B1090" s="11" t="s">
        <v>1089</v>
      </c>
      <c r="C1090" s="11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2">
        <f t="shared" ref="O1090:O1153" si="68">ROUNDUP(SUM(E1090/D1090*100),0)</f>
        <v>15</v>
      </c>
      <c r="P1090" s="13">
        <f t="shared" ref="P1090:P1153" si="69">ROUND(SUM(E1090/L1090),2)</f>
        <v>43.42</v>
      </c>
      <c r="Q1090" s="11" t="s">
        <v>8333</v>
      </c>
      <c r="R1090" s="11" t="s">
        <v>8334</v>
      </c>
      <c r="S1090" s="14">
        <f t="shared" ref="S1090:S1153" si="70">(((J1090/60)/60)/24)+DATE(1970,1,1)</f>
        <v>41723.799386574072</v>
      </c>
      <c r="T1090" s="14">
        <f t="shared" ref="T1090:T1153" si="71">(((I1090/60)/60)/24)+DATE(1970,1,1)</f>
        <v>41753.799386574072</v>
      </c>
    </row>
    <row r="1091" spans="1:20" x14ac:dyDescent="0.2">
      <c r="A1091" s="11">
        <v>1089</v>
      </c>
      <c r="B1091" s="11" t="s">
        <v>1090</v>
      </c>
      <c r="C1091" s="11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2">
        <f t="shared" si="68"/>
        <v>8</v>
      </c>
      <c r="P1091" s="13">
        <f t="shared" si="69"/>
        <v>23.96</v>
      </c>
      <c r="Q1091" s="11" t="s">
        <v>8333</v>
      </c>
      <c r="R1091" s="11" t="s">
        <v>8334</v>
      </c>
      <c r="S1091" s="14">
        <f t="shared" si="70"/>
        <v>42151.189525462964</v>
      </c>
      <c r="T1091" s="14">
        <f t="shared" si="71"/>
        <v>42181.189525462964</v>
      </c>
    </row>
    <row r="1092" spans="1:20" x14ac:dyDescent="0.2">
      <c r="A1092" s="11">
        <v>1090</v>
      </c>
      <c r="B1092" s="11" t="s">
        <v>1091</v>
      </c>
      <c r="C1092" s="11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2">
        <f t="shared" si="68"/>
        <v>1</v>
      </c>
      <c r="P1092" s="13">
        <f t="shared" si="69"/>
        <v>5</v>
      </c>
      <c r="Q1092" s="11" t="s">
        <v>8333</v>
      </c>
      <c r="R1092" s="11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x14ac:dyDescent="0.2">
      <c r="A1093" s="11">
        <v>1091</v>
      </c>
      <c r="B1093" s="11" t="s">
        <v>1092</v>
      </c>
      <c r="C1093" s="11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2">
        <f t="shared" si="68"/>
        <v>13</v>
      </c>
      <c r="P1093" s="13">
        <f t="shared" si="69"/>
        <v>12.5</v>
      </c>
      <c r="Q1093" s="11" t="s">
        <v>8333</v>
      </c>
      <c r="R1093" s="11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x14ac:dyDescent="0.2">
      <c r="A1094" s="11">
        <v>1092</v>
      </c>
      <c r="B1094" s="11" t="s">
        <v>1093</v>
      </c>
      <c r="C1094" s="11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2">
        <f t="shared" si="68"/>
        <v>2</v>
      </c>
      <c r="P1094" s="13">
        <f t="shared" si="69"/>
        <v>3</v>
      </c>
      <c r="Q1094" s="11" t="s">
        <v>8333</v>
      </c>
      <c r="R1094" s="11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x14ac:dyDescent="0.2">
      <c r="A1095" s="11">
        <v>1093</v>
      </c>
      <c r="B1095" s="11" t="s">
        <v>1094</v>
      </c>
      <c r="C1095" s="11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2">
        <f t="shared" si="68"/>
        <v>15</v>
      </c>
      <c r="P1095" s="13">
        <f t="shared" si="69"/>
        <v>10.56</v>
      </c>
      <c r="Q1095" s="11" t="s">
        <v>8333</v>
      </c>
      <c r="R1095" s="11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x14ac:dyDescent="0.2">
      <c r="A1096" s="11">
        <v>1094</v>
      </c>
      <c r="B1096" s="11" t="s">
        <v>1095</v>
      </c>
      <c r="C1096" s="11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2">
        <f t="shared" si="68"/>
        <v>19</v>
      </c>
      <c r="P1096" s="13">
        <f t="shared" si="69"/>
        <v>122</v>
      </c>
      <c r="Q1096" s="11" t="s">
        <v>8333</v>
      </c>
      <c r="R1096" s="11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x14ac:dyDescent="0.2">
      <c r="A1097" s="11">
        <v>1095</v>
      </c>
      <c r="B1097" s="11" t="s">
        <v>1096</v>
      </c>
      <c r="C1097" s="11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2">
        <f t="shared" si="68"/>
        <v>6</v>
      </c>
      <c r="P1097" s="13">
        <f t="shared" si="69"/>
        <v>267.81</v>
      </c>
      <c r="Q1097" s="11" t="s">
        <v>8333</v>
      </c>
      <c r="R1097" s="11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x14ac:dyDescent="0.2">
      <c r="A1098" s="11">
        <v>1096</v>
      </c>
      <c r="B1098" s="11" t="s">
        <v>1097</v>
      </c>
      <c r="C1098" s="11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2">
        <f t="shared" si="68"/>
        <v>18</v>
      </c>
      <c r="P1098" s="13">
        <f t="shared" si="69"/>
        <v>74.209999999999994</v>
      </c>
      <c r="Q1098" s="11" t="s">
        <v>8333</v>
      </c>
      <c r="R1098" s="11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x14ac:dyDescent="0.2">
      <c r="A1099" s="11">
        <v>1097</v>
      </c>
      <c r="B1099" s="11" t="s">
        <v>1098</v>
      </c>
      <c r="C1099" s="11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2">
        <f t="shared" si="68"/>
        <v>1</v>
      </c>
      <c r="P1099" s="13">
        <f t="shared" si="69"/>
        <v>6.71</v>
      </c>
      <c r="Q1099" s="11" t="s">
        <v>8333</v>
      </c>
      <c r="R1099" s="11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x14ac:dyDescent="0.2">
      <c r="A1100" s="11">
        <v>1098</v>
      </c>
      <c r="B1100" s="11" t="s">
        <v>1099</v>
      </c>
      <c r="C1100" s="11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2">
        <f t="shared" si="68"/>
        <v>8</v>
      </c>
      <c r="P1100" s="13">
        <f t="shared" si="69"/>
        <v>81.95</v>
      </c>
      <c r="Q1100" s="11" t="s">
        <v>8333</v>
      </c>
      <c r="R1100" s="11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x14ac:dyDescent="0.2">
      <c r="A1101" s="11">
        <v>1099</v>
      </c>
      <c r="B1101" s="11" t="s">
        <v>1100</v>
      </c>
      <c r="C1101" s="11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2">
        <f t="shared" si="68"/>
        <v>1</v>
      </c>
      <c r="P1101" s="13">
        <f t="shared" si="69"/>
        <v>25</v>
      </c>
      <c r="Q1101" s="11" t="s">
        <v>8333</v>
      </c>
      <c r="R1101" s="1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x14ac:dyDescent="0.2">
      <c r="A1102" s="11">
        <v>1100</v>
      </c>
      <c r="B1102" s="11" t="s">
        <v>1101</v>
      </c>
      <c r="C1102" s="11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2">
        <f t="shared" si="68"/>
        <v>3</v>
      </c>
      <c r="P1102" s="13">
        <f t="shared" si="69"/>
        <v>10</v>
      </c>
      <c r="Q1102" s="11" t="s">
        <v>8333</v>
      </c>
      <c r="R1102" s="11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x14ac:dyDescent="0.2">
      <c r="A1103" s="11">
        <v>1101</v>
      </c>
      <c r="B1103" s="11" t="s">
        <v>1102</v>
      </c>
      <c r="C1103" s="11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2">
        <f t="shared" si="68"/>
        <v>1</v>
      </c>
      <c r="P1103" s="13">
        <f t="shared" si="69"/>
        <v>6.83</v>
      </c>
      <c r="Q1103" s="11" t="s">
        <v>8333</v>
      </c>
      <c r="R1103" s="11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x14ac:dyDescent="0.2">
      <c r="A1104" s="11">
        <v>1102</v>
      </c>
      <c r="B1104" s="11" t="s">
        <v>1103</v>
      </c>
      <c r="C1104" s="11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2">
        <f t="shared" si="68"/>
        <v>6</v>
      </c>
      <c r="P1104" s="13">
        <f t="shared" si="69"/>
        <v>17.71</v>
      </c>
      <c r="Q1104" s="11" t="s">
        <v>8333</v>
      </c>
      <c r="R1104" s="11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x14ac:dyDescent="0.2">
      <c r="A1105" s="11">
        <v>1103</v>
      </c>
      <c r="B1105" s="11" t="s">
        <v>1104</v>
      </c>
      <c r="C1105" s="11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2">
        <f t="shared" si="68"/>
        <v>2</v>
      </c>
      <c r="P1105" s="13">
        <f t="shared" si="69"/>
        <v>16.2</v>
      </c>
      <c r="Q1105" s="11" t="s">
        <v>8333</v>
      </c>
      <c r="R1105" s="11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x14ac:dyDescent="0.2">
      <c r="A1106" s="11">
        <v>1104</v>
      </c>
      <c r="B1106" s="11" t="s">
        <v>1105</v>
      </c>
      <c r="C1106" s="11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2">
        <f t="shared" si="68"/>
        <v>5</v>
      </c>
      <c r="P1106" s="13">
        <f t="shared" si="69"/>
        <v>80.3</v>
      </c>
      <c r="Q1106" s="11" t="s">
        <v>8333</v>
      </c>
      <c r="R1106" s="11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x14ac:dyDescent="0.2">
      <c r="A1107" s="11">
        <v>1105</v>
      </c>
      <c r="B1107" s="11" t="s">
        <v>1106</v>
      </c>
      <c r="C1107" s="11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2">
        <f t="shared" si="68"/>
        <v>1</v>
      </c>
      <c r="P1107" s="13">
        <f t="shared" si="69"/>
        <v>71.55</v>
      </c>
      <c r="Q1107" s="11" t="s">
        <v>8333</v>
      </c>
      <c r="R1107" s="11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x14ac:dyDescent="0.2">
      <c r="A1108" s="11">
        <v>1106</v>
      </c>
      <c r="B1108" s="11" t="s">
        <v>1107</v>
      </c>
      <c r="C1108" s="11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2">
        <f t="shared" si="68"/>
        <v>42</v>
      </c>
      <c r="P1108" s="13">
        <f t="shared" si="69"/>
        <v>23.57</v>
      </c>
      <c r="Q1108" s="11" t="s">
        <v>8333</v>
      </c>
      <c r="R1108" s="11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x14ac:dyDescent="0.2">
      <c r="A1109" s="11">
        <v>1107</v>
      </c>
      <c r="B1109" s="11" t="s">
        <v>1108</v>
      </c>
      <c r="C1109" s="11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2">
        <f t="shared" si="68"/>
        <v>0</v>
      </c>
      <c r="P1109" s="13" t="e">
        <f t="shared" si="69"/>
        <v>#DIV/0!</v>
      </c>
      <c r="Q1109" s="11" t="s">
        <v>8333</v>
      </c>
      <c r="R1109" s="11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x14ac:dyDescent="0.2">
      <c r="A1110" s="11">
        <v>1108</v>
      </c>
      <c r="B1110" s="11" t="s">
        <v>1109</v>
      </c>
      <c r="C1110" s="11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2">
        <f t="shared" si="68"/>
        <v>3</v>
      </c>
      <c r="P1110" s="13">
        <f t="shared" si="69"/>
        <v>34.880000000000003</v>
      </c>
      <c r="Q1110" s="11" t="s">
        <v>8333</v>
      </c>
      <c r="R1110" s="11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x14ac:dyDescent="0.2">
      <c r="A1111" s="11">
        <v>1109</v>
      </c>
      <c r="B1111" s="11" t="s">
        <v>1110</v>
      </c>
      <c r="C1111" s="11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2">
        <f t="shared" si="68"/>
        <v>1</v>
      </c>
      <c r="P1111" s="13">
        <f t="shared" si="69"/>
        <v>15</v>
      </c>
      <c r="Q1111" s="11" t="s">
        <v>8333</v>
      </c>
      <c r="R1111" s="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x14ac:dyDescent="0.2">
      <c r="A1112" s="11">
        <v>1110</v>
      </c>
      <c r="B1112" s="11" t="s">
        <v>1111</v>
      </c>
      <c r="C1112" s="11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2">
        <f t="shared" si="68"/>
        <v>1</v>
      </c>
      <c r="P1112" s="13">
        <f t="shared" si="69"/>
        <v>23.18</v>
      </c>
      <c r="Q1112" s="11" t="s">
        <v>8333</v>
      </c>
      <c r="R1112" s="11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x14ac:dyDescent="0.2">
      <c r="A1113" s="11">
        <v>1111</v>
      </c>
      <c r="B1113" s="11" t="s">
        <v>1112</v>
      </c>
      <c r="C1113" s="11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2">
        <f t="shared" si="68"/>
        <v>1</v>
      </c>
      <c r="P1113" s="13">
        <f t="shared" si="69"/>
        <v>1</v>
      </c>
      <c r="Q1113" s="11" t="s">
        <v>8333</v>
      </c>
      <c r="R1113" s="11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x14ac:dyDescent="0.2">
      <c r="A1114" s="11">
        <v>1112</v>
      </c>
      <c r="B1114" s="11" t="s">
        <v>1113</v>
      </c>
      <c r="C1114" s="11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2">
        <f t="shared" si="68"/>
        <v>36</v>
      </c>
      <c r="P1114" s="13">
        <f t="shared" si="69"/>
        <v>100.23</v>
      </c>
      <c r="Q1114" s="11" t="s">
        <v>8333</v>
      </c>
      <c r="R1114" s="11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x14ac:dyDescent="0.2">
      <c r="A1115" s="11">
        <v>1113</v>
      </c>
      <c r="B1115" s="11" t="s">
        <v>1114</v>
      </c>
      <c r="C1115" s="11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2">
        <f t="shared" si="68"/>
        <v>1</v>
      </c>
      <c r="P1115" s="13">
        <f t="shared" si="69"/>
        <v>5</v>
      </c>
      <c r="Q1115" s="11" t="s">
        <v>8333</v>
      </c>
      <c r="R1115" s="11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x14ac:dyDescent="0.2">
      <c r="A1116" s="11">
        <v>1114</v>
      </c>
      <c r="B1116" s="11" t="s">
        <v>1115</v>
      </c>
      <c r="C1116" s="11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2">
        <f t="shared" si="68"/>
        <v>1</v>
      </c>
      <c r="P1116" s="13">
        <f t="shared" si="69"/>
        <v>3.33</v>
      </c>
      <c r="Q1116" s="11" t="s">
        <v>8333</v>
      </c>
      <c r="R1116" s="11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x14ac:dyDescent="0.2">
      <c r="A1117" s="11">
        <v>1115</v>
      </c>
      <c r="B1117" s="11" t="s">
        <v>1116</v>
      </c>
      <c r="C1117" s="11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2">
        <f t="shared" si="68"/>
        <v>1</v>
      </c>
      <c r="P1117" s="13">
        <f t="shared" si="69"/>
        <v>13.25</v>
      </c>
      <c r="Q1117" s="11" t="s">
        <v>8333</v>
      </c>
      <c r="R1117" s="11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x14ac:dyDescent="0.2">
      <c r="A1118" s="11">
        <v>1116</v>
      </c>
      <c r="B1118" s="11" t="s">
        <v>1117</v>
      </c>
      <c r="C1118" s="11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2">
        <f t="shared" si="68"/>
        <v>1</v>
      </c>
      <c r="P1118" s="13">
        <f t="shared" si="69"/>
        <v>17.850000000000001</v>
      </c>
      <c r="Q1118" s="11" t="s">
        <v>8333</v>
      </c>
      <c r="R1118" s="11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x14ac:dyDescent="0.2">
      <c r="A1119" s="11">
        <v>1117</v>
      </c>
      <c r="B1119" s="11" t="s">
        <v>1118</v>
      </c>
      <c r="C1119" s="11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2">
        <f t="shared" si="68"/>
        <v>9</v>
      </c>
      <c r="P1119" s="13">
        <f t="shared" si="69"/>
        <v>10.38</v>
      </c>
      <c r="Q1119" s="11" t="s">
        <v>8333</v>
      </c>
      <c r="R1119" s="11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x14ac:dyDescent="0.2">
      <c r="A1120" s="11">
        <v>1118</v>
      </c>
      <c r="B1120" s="11" t="s">
        <v>1119</v>
      </c>
      <c r="C1120" s="11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2">
        <f t="shared" si="68"/>
        <v>3</v>
      </c>
      <c r="P1120" s="13">
        <f t="shared" si="69"/>
        <v>36.33</v>
      </c>
      <c r="Q1120" s="11" t="s">
        <v>8333</v>
      </c>
      <c r="R1120" s="11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x14ac:dyDescent="0.2">
      <c r="A1121" s="11">
        <v>1119</v>
      </c>
      <c r="B1121" s="11" t="s">
        <v>1120</v>
      </c>
      <c r="C1121" s="11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2">
        <f t="shared" si="68"/>
        <v>1</v>
      </c>
      <c r="P1121" s="13">
        <f t="shared" si="69"/>
        <v>5</v>
      </c>
      <c r="Q1121" s="11" t="s">
        <v>8333</v>
      </c>
      <c r="R1121" s="1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x14ac:dyDescent="0.2">
      <c r="A1122" s="11">
        <v>1120</v>
      </c>
      <c r="B1122" s="11" t="s">
        <v>1121</v>
      </c>
      <c r="C1122" s="11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2">
        <f t="shared" si="68"/>
        <v>0</v>
      </c>
      <c r="P1122" s="13" t="e">
        <f t="shared" si="69"/>
        <v>#DIV/0!</v>
      </c>
      <c r="Q1122" s="11" t="s">
        <v>8333</v>
      </c>
      <c r="R1122" s="11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x14ac:dyDescent="0.2">
      <c r="A1123" s="11">
        <v>1121</v>
      </c>
      <c r="B1123" s="11" t="s">
        <v>1122</v>
      </c>
      <c r="C1123" s="11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2">
        <f t="shared" si="68"/>
        <v>1</v>
      </c>
      <c r="P1123" s="13">
        <f t="shared" si="69"/>
        <v>5.8</v>
      </c>
      <c r="Q1123" s="11" t="s">
        <v>8333</v>
      </c>
      <c r="R1123" s="11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x14ac:dyDescent="0.2">
      <c r="A1124" s="11">
        <v>1122</v>
      </c>
      <c r="B1124" s="11" t="s">
        <v>1123</v>
      </c>
      <c r="C1124" s="11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2">
        <f t="shared" si="68"/>
        <v>0</v>
      </c>
      <c r="P1124" s="13" t="e">
        <f t="shared" si="69"/>
        <v>#DIV/0!</v>
      </c>
      <c r="Q1124" s="11" t="s">
        <v>8333</v>
      </c>
      <c r="R1124" s="11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x14ac:dyDescent="0.2">
      <c r="A1125" s="11">
        <v>1123</v>
      </c>
      <c r="B1125" s="11" t="s">
        <v>1124</v>
      </c>
      <c r="C1125" s="11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2">
        <f t="shared" si="68"/>
        <v>1</v>
      </c>
      <c r="P1125" s="13">
        <f t="shared" si="69"/>
        <v>3.67</v>
      </c>
      <c r="Q1125" s="11" t="s">
        <v>8333</v>
      </c>
      <c r="R1125" s="11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x14ac:dyDescent="0.2">
      <c r="A1126" s="11">
        <v>1124</v>
      </c>
      <c r="B1126" s="11" t="s">
        <v>1125</v>
      </c>
      <c r="C1126" s="11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2">
        <f t="shared" si="68"/>
        <v>1</v>
      </c>
      <c r="P1126" s="13">
        <f t="shared" si="69"/>
        <v>60.71</v>
      </c>
      <c r="Q1126" s="11" t="s">
        <v>8333</v>
      </c>
      <c r="R1126" s="11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x14ac:dyDescent="0.2">
      <c r="A1127" s="11">
        <v>1125</v>
      </c>
      <c r="B1127" s="11" t="s">
        <v>1126</v>
      </c>
      <c r="C1127" s="11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2">
        <f t="shared" si="68"/>
        <v>0</v>
      </c>
      <c r="P1127" s="13" t="e">
        <f t="shared" si="69"/>
        <v>#DIV/0!</v>
      </c>
      <c r="Q1127" s="11" t="s">
        <v>8333</v>
      </c>
      <c r="R1127" s="11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x14ac:dyDescent="0.2">
      <c r="A1128" s="11">
        <v>1126</v>
      </c>
      <c r="B1128" s="11" t="s">
        <v>1127</v>
      </c>
      <c r="C1128" s="11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2">
        <f t="shared" si="68"/>
        <v>1</v>
      </c>
      <c r="P1128" s="13">
        <f t="shared" si="69"/>
        <v>5</v>
      </c>
      <c r="Q1128" s="11" t="s">
        <v>8333</v>
      </c>
      <c r="R1128" s="11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x14ac:dyDescent="0.2">
      <c r="A1129" s="11">
        <v>1127</v>
      </c>
      <c r="B1129" s="11" t="s">
        <v>1128</v>
      </c>
      <c r="C1129" s="11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2">
        <f t="shared" si="68"/>
        <v>2</v>
      </c>
      <c r="P1129" s="13">
        <f t="shared" si="69"/>
        <v>25.43</v>
      </c>
      <c r="Q1129" s="11" t="s">
        <v>8333</v>
      </c>
      <c r="R1129" s="11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">
      <c r="A1130" s="11">
        <v>1128</v>
      </c>
      <c r="B1130" s="11" t="s">
        <v>1129</v>
      </c>
      <c r="C1130" s="11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2">
        <f t="shared" si="68"/>
        <v>1</v>
      </c>
      <c r="P1130" s="13">
        <f t="shared" si="69"/>
        <v>1</v>
      </c>
      <c r="Q1130" s="11" t="s">
        <v>8333</v>
      </c>
      <c r="R1130" s="11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x14ac:dyDescent="0.2">
      <c r="A1131" s="11">
        <v>1129</v>
      </c>
      <c r="B1131" s="11" t="s">
        <v>1130</v>
      </c>
      <c r="C1131" s="11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2">
        <f t="shared" si="68"/>
        <v>1</v>
      </c>
      <c r="P1131" s="13">
        <f t="shared" si="69"/>
        <v>10.5</v>
      </c>
      <c r="Q1131" s="11" t="s">
        <v>8333</v>
      </c>
      <c r="R1131" s="1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x14ac:dyDescent="0.2">
      <c r="A1132" s="11">
        <v>1130</v>
      </c>
      <c r="B1132" s="11" t="s">
        <v>1131</v>
      </c>
      <c r="C1132" s="11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2">
        <f t="shared" si="68"/>
        <v>1</v>
      </c>
      <c r="P1132" s="13">
        <f t="shared" si="69"/>
        <v>3.67</v>
      </c>
      <c r="Q1132" s="11" t="s">
        <v>8333</v>
      </c>
      <c r="R1132" s="11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x14ac:dyDescent="0.2">
      <c r="A1133" s="11">
        <v>1131</v>
      </c>
      <c r="B1133" s="11" t="s">
        <v>1132</v>
      </c>
      <c r="C1133" s="11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2">
        <f t="shared" si="68"/>
        <v>0</v>
      </c>
      <c r="P1133" s="13" t="e">
        <f t="shared" si="69"/>
        <v>#DIV/0!</v>
      </c>
      <c r="Q1133" s="11" t="s">
        <v>8333</v>
      </c>
      <c r="R1133" s="11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x14ac:dyDescent="0.2">
      <c r="A1134" s="11">
        <v>1132</v>
      </c>
      <c r="B1134" s="11" t="s">
        <v>1133</v>
      </c>
      <c r="C1134" s="11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2">
        <f t="shared" si="68"/>
        <v>15</v>
      </c>
      <c r="P1134" s="13">
        <f t="shared" si="69"/>
        <v>110.62</v>
      </c>
      <c r="Q1134" s="11" t="s">
        <v>8333</v>
      </c>
      <c r="R1134" s="11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x14ac:dyDescent="0.2">
      <c r="A1135" s="11">
        <v>1133</v>
      </c>
      <c r="B1135" s="11" t="s">
        <v>1134</v>
      </c>
      <c r="C1135" s="11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2">
        <f t="shared" si="68"/>
        <v>1</v>
      </c>
      <c r="P1135" s="13">
        <f t="shared" si="69"/>
        <v>20</v>
      </c>
      <c r="Q1135" s="11" t="s">
        <v>8333</v>
      </c>
      <c r="R1135" s="11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x14ac:dyDescent="0.2">
      <c r="A1136" s="11">
        <v>1134</v>
      </c>
      <c r="B1136" s="11" t="s">
        <v>1135</v>
      </c>
      <c r="C1136" s="11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2">
        <f t="shared" si="68"/>
        <v>1</v>
      </c>
      <c r="P1136" s="13">
        <f t="shared" si="69"/>
        <v>1</v>
      </c>
      <c r="Q1136" s="11" t="s">
        <v>8333</v>
      </c>
      <c r="R1136" s="11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x14ac:dyDescent="0.2">
      <c r="A1137" s="11">
        <v>1135</v>
      </c>
      <c r="B1137" s="11" t="s">
        <v>1136</v>
      </c>
      <c r="C1137" s="11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2">
        <f t="shared" si="68"/>
        <v>5</v>
      </c>
      <c r="P1137" s="13">
        <f t="shared" si="69"/>
        <v>50</v>
      </c>
      <c r="Q1137" s="11" t="s">
        <v>8333</v>
      </c>
      <c r="R1137" s="11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x14ac:dyDescent="0.2">
      <c r="A1138" s="11">
        <v>1136</v>
      </c>
      <c r="B1138" s="11" t="s">
        <v>1137</v>
      </c>
      <c r="C1138" s="11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2">
        <f t="shared" si="68"/>
        <v>7</v>
      </c>
      <c r="P1138" s="13">
        <f t="shared" si="69"/>
        <v>45</v>
      </c>
      <c r="Q1138" s="11" t="s">
        <v>8333</v>
      </c>
      <c r="R1138" s="11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x14ac:dyDescent="0.2">
      <c r="A1139" s="11">
        <v>1137</v>
      </c>
      <c r="B1139" s="11" t="s">
        <v>1138</v>
      </c>
      <c r="C1139" s="11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2">
        <f t="shared" si="68"/>
        <v>40</v>
      </c>
      <c r="P1139" s="13">
        <f t="shared" si="69"/>
        <v>253.21</v>
      </c>
      <c r="Q1139" s="11" t="s">
        <v>8333</v>
      </c>
      <c r="R1139" s="11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x14ac:dyDescent="0.2">
      <c r="A1140" s="11">
        <v>1138</v>
      </c>
      <c r="B1140" s="11" t="s">
        <v>1139</v>
      </c>
      <c r="C1140" s="11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2">
        <f t="shared" si="68"/>
        <v>1</v>
      </c>
      <c r="P1140" s="13">
        <f t="shared" si="69"/>
        <v>31.25</v>
      </c>
      <c r="Q1140" s="11" t="s">
        <v>8333</v>
      </c>
      <c r="R1140" s="11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x14ac:dyDescent="0.2">
      <c r="A1141" s="11">
        <v>1139</v>
      </c>
      <c r="B1141" s="11" t="s">
        <v>1140</v>
      </c>
      <c r="C1141" s="11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2">
        <f t="shared" si="68"/>
        <v>1</v>
      </c>
      <c r="P1141" s="13">
        <f t="shared" si="69"/>
        <v>5</v>
      </c>
      <c r="Q1141" s="11" t="s">
        <v>8333</v>
      </c>
      <c r="R1141" s="1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x14ac:dyDescent="0.2">
      <c r="A1142" s="11">
        <v>1140</v>
      </c>
      <c r="B1142" s="11" t="s">
        <v>1141</v>
      </c>
      <c r="C1142" s="11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2">
        <f t="shared" si="68"/>
        <v>0</v>
      </c>
      <c r="P1142" s="13" t="e">
        <f t="shared" si="69"/>
        <v>#DIV/0!</v>
      </c>
      <c r="Q1142" s="11" t="s">
        <v>8333</v>
      </c>
      <c r="R1142" s="11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">
      <c r="A1143" s="11">
        <v>1141</v>
      </c>
      <c r="B1143" s="11" t="s">
        <v>1142</v>
      </c>
      <c r="C1143" s="11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2">
        <f t="shared" si="68"/>
        <v>0</v>
      </c>
      <c r="P1143" s="13" t="e">
        <f t="shared" si="69"/>
        <v>#DIV/0!</v>
      </c>
      <c r="Q1143" s="11" t="s">
        <v>8333</v>
      </c>
      <c r="R1143" s="11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x14ac:dyDescent="0.2">
      <c r="A1144" s="11">
        <v>1142</v>
      </c>
      <c r="B1144" s="11" t="s">
        <v>1143</v>
      </c>
      <c r="C1144" s="11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2">
        <f t="shared" si="68"/>
        <v>0</v>
      </c>
      <c r="P1144" s="13" t="e">
        <f t="shared" si="69"/>
        <v>#DIV/0!</v>
      </c>
      <c r="Q1144" s="11" t="s">
        <v>8333</v>
      </c>
      <c r="R1144" s="11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x14ac:dyDescent="0.2">
      <c r="A1145" s="11">
        <v>1143</v>
      </c>
      <c r="B1145" s="11" t="s">
        <v>1144</v>
      </c>
      <c r="C1145" s="11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2">
        <f t="shared" si="68"/>
        <v>1</v>
      </c>
      <c r="P1145" s="13">
        <f t="shared" si="69"/>
        <v>23.25</v>
      </c>
      <c r="Q1145" s="11" t="s">
        <v>8333</v>
      </c>
      <c r="R1145" s="11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x14ac:dyDescent="0.2">
      <c r="A1146" s="11">
        <v>1144</v>
      </c>
      <c r="B1146" s="11" t="s">
        <v>1145</v>
      </c>
      <c r="C1146" s="11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2">
        <f t="shared" si="68"/>
        <v>0</v>
      </c>
      <c r="P1146" s="13" t="e">
        <f t="shared" si="69"/>
        <v>#DIV/0!</v>
      </c>
      <c r="Q1146" s="11" t="s">
        <v>8336</v>
      </c>
      <c r="R1146" s="11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x14ac:dyDescent="0.2">
      <c r="A1147" s="11">
        <v>1145</v>
      </c>
      <c r="B1147" s="11" t="s">
        <v>1146</v>
      </c>
      <c r="C1147" s="11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2">
        <f t="shared" si="68"/>
        <v>1</v>
      </c>
      <c r="P1147" s="13">
        <f t="shared" si="69"/>
        <v>100</v>
      </c>
      <c r="Q1147" s="11" t="s">
        <v>8336</v>
      </c>
      <c r="R1147" s="11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x14ac:dyDescent="0.2">
      <c r="A1148" s="11">
        <v>1146</v>
      </c>
      <c r="B1148" s="11" t="s">
        <v>1147</v>
      </c>
      <c r="C1148" s="11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2">
        <f t="shared" si="68"/>
        <v>9</v>
      </c>
      <c r="P1148" s="13">
        <f t="shared" si="69"/>
        <v>44.17</v>
      </c>
      <c r="Q1148" s="11" t="s">
        <v>8336</v>
      </c>
      <c r="R1148" s="11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x14ac:dyDescent="0.2">
      <c r="A1149" s="11">
        <v>1147</v>
      </c>
      <c r="B1149" s="11" t="s">
        <v>1148</v>
      </c>
      <c r="C1149" s="11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2">
        <f t="shared" si="68"/>
        <v>0</v>
      </c>
      <c r="P1149" s="13" t="e">
        <f t="shared" si="69"/>
        <v>#DIV/0!</v>
      </c>
      <c r="Q1149" s="11" t="s">
        <v>8336</v>
      </c>
      <c r="R1149" s="11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x14ac:dyDescent="0.2">
      <c r="A1150" s="11">
        <v>1148</v>
      </c>
      <c r="B1150" s="11" t="s">
        <v>1149</v>
      </c>
      <c r="C1150" s="11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2">
        <f t="shared" si="68"/>
        <v>1</v>
      </c>
      <c r="P1150" s="13">
        <f t="shared" si="69"/>
        <v>24.33</v>
      </c>
      <c r="Q1150" s="11" t="s">
        <v>8336</v>
      </c>
      <c r="R1150" s="11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x14ac:dyDescent="0.2">
      <c r="A1151" s="11">
        <v>1149</v>
      </c>
      <c r="B1151" s="11" t="s">
        <v>1150</v>
      </c>
      <c r="C1151" s="11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2">
        <f t="shared" si="68"/>
        <v>1</v>
      </c>
      <c r="P1151" s="13">
        <f t="shared" si="69"/>
        <v>37.5</v>
      </c>
      <c r="Q1151" s="11" t="s">
        <v>8336</v>
      </c>
      <c r="R1151" s="1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x14ac:dyDescent="0.2">
      <c r="A1152" s="11">
        <v>1150</v>
      </c>
      <c r="B1152" s="11" t="s">
        <v>1151</v>
      </c>
      <c r="C1152" s="11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2">
        <f t="shared" si="68"/>
        <v>11</v>
      </c>
      <c r="P1152" s="13">
        <f t="shared" si="69"/>
        <v>42</v>
      </c>
      <c r="Q1152" s="11" t="s">
        <v>8336</v>
      </c>
      <c r="R1152" s="11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x14ac:dyDescent="0.2">
      <c r="A1153" s="11">
        <v>1151</v>
      </c>
      <c r="B1153" s="11" t="s">
        <v>1152</v>
      </c>
      <c r="C1153" s="11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2">
        <f t="shared" si="68"/>
        <v>0</v>
      </c>
      <c r="P1153" s="13" t="e">
        <f t="shared" si="69"/>
        <v>#DIV/0!</v>
      </c>
      <c r="Q1153" s="11" t="s">
        <v>8336</v>
      </c>
      <c r="R1153" s="11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">
      <c r="A1154" s="11">
        <v>1152</v>
      </c>
      <c r="B1154" s="11" t="s">
        <v>1153</v>
      </c>
      <c r="C1154" s="11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2">
        <f t="shared" ref="O1154:O1217" si="72">ROUNDUP(SUM(E1154/D1154*100),0)</f>
        <v>6</v>
      </c>
      <c r="P1154" s="13">
        <f t="shared" ref="P1154:P1217" si="73">ROUND(SUM(E1154/L1154),2)</f>
        <v>60.73</v>
      </c>
      <c r="Q1154" s="11" t="s">
        <v>8336</v>
      </c>
      <c r="R1154" s="11" t="s">
        <v>8337</v>
      </c>
      <c r="S1154" s="14">
        <f t="shared" ref="S1154:S1217" si="74">(((J1154/60)/60)/24)+DATE(1970,1,1)</f>
        <v>42109.709629629629</v>
      </c>
      <c r="T1154" s="14">
        <f t="shared" ref="T1154:T1217" si="75">(((I1154/60)/60)/24)+DATE(1970,1,1)</f>
        <v>42139.709629629629</v>
      </c>
    </row>
    <row r="1155" spans="1:20" x14ac:dyDescent="0.2">
      <c r="A1155" s="11">
        <v>1153</v>
      </c>
      <c r="B1155" s="11" t="s">
        <v>1154</v>
      </c>
      <c r="C1155" s="11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2">
        <f t="shared" si="72"/>
        <v>1</v>
      </c>
      <c r="P1155" s="13">
        <f t="shared" si="73"/>
        <v>50</v>
      </c>
      <c r="Q1155" s="11" t="s">
        <v>8336</v>
      </c>
      <c r="R1155" s="11" t="s">
        <v>8337</v>
      </c>
      <c r="S1155" s="14">
        <f t="shared" si="74"/>
        <v>42143.714178240742</v>
      </c>
      <c r="T1155" s="14">
        <f t="shared" si="75"/>
        <v>42173.714178240742</v>
      </c>
    </row>
    <row r="1156" spans="1:20" x14ac:dyDescent="0.2">
      <c r="A1156" s="11">
        <v>1154</v>
      </c>
      <c r="B1156" s="11" t="s">
        <v>1155</v>
      </c>
      <c r="C1156" s="11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2">
        <f t="shared" si="72"/>
        <v>7</v>
      </c>
      <c r="P1156" s="13">
        <f t="shared" si="73"/>
        <v>108.33</v>
      </c>
      <c r="Q1156" s="11" t="s">
        <v>8336</v>
      </c>
      <c r="R1156" s="11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x14ac:dyDescent="0.2">
      <c r="A1157" s="11">
        <v>1155</v>
      </c>
      <c r="B1157" s="11" t="s">
        <v>1156</v>
      </c>
      <c r="C1157" s="11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2">
        <f t="shared" si="72"/>
        <v>1</v>
      </c>
      <c r="P1157" s="13">
        <f t="shared" si="73"/>
        <v>23.5</v>
      </c>
      <c r="Q1157" s="11" t="s">
        <v>8336</v>
      </c>
      <c r="R1157" s="11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x14ac:dyDescent="0.2">
      <c r="A1158" s="11">
        <v>1156</v>
      </c>
      <c r="B1158" s="11" t="s">
        <v>1157</v>
      </c>
      <c r="C1158" s="11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2">
        <f t="shared" si="72"/>
        <v>0</v>
      </c>
      <c r="P1158" s="13" t="e">
        <f t="shared" si="73"/>
        <v>#DIV/0!</v>
      </c>
      <c r="Q1158" s="11" t="s">
        <v>8336</v>
      </c>
      <c r="R1158" s="11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x14ac:dyDescent="0.2">
      <c r="A1159" s="11">
        <v>1157</v>
      </c>
      <c r="B1159" s="11" t="s">
        <v>1158</v>
      </c>
      <c r="C1159" s="11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2">
        <f t="shared" si="72"/>
        <v>2</v>
      </c>
      <c r="P1159" s="13">
        <f t="shared" si="73"/>
        <v>50.33</v>
      </c>
      <c r="Q1159" s="11" t="s">
        <v>8336</v>
      </c>
      <c r="R1159" s="11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x14ac:dyDescent="0.2">
      <c r="A1160" s="11">
        <v>1158</v>
      </c>
      <c r="B1160" s="11" t="s">
        <v>1159</v>
      </c>
      <c r="C1160" s="11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2">
        <f t="shared" si="72"/>
        <v>1</v>
      </c>
      <c r="P1160" s="13">
        <f t="shared" si="73"/>
        <v>11.67</v>
      </c>
      <c r="Q1160" s="11" t="s">
        <v>8336</v>
      </c>
      <c r="R1160" s="11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x14ac:dyDescent="0.2">
      <c r="A1161" s="11">
        <v>1159</v>
      </c>
      <c r="B1161" s="11" t="s">
        <v>1160</v>
      </c>
      <c r="C1161" s="11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2">
        <f t="shared" si="72"/>
        <v>0</v>
      </c>
      <c r="P1161" s="13" t="e">
        <f t="shared" si="73"/>
        <v>#DIV/0!</v>
      </c>
      <c r="Q1161" s="11" t="s">
        <v>8336</v>
      </c>
      <c r="R1161" s="1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x14ac:dyDescent="0.2">
      <c r="A1162" s="11">
        <v>1160</v>
      </c>
      <c r="B1162" s="11" t="s">
        <v>1161</v>
      </c>
      <c r="C1162" s="11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2">
        <f t="shared" si="72"/>
        <v>4</v>
      </c>
      <c r="P1162" s="13">
        <f t="shared" si="73"/>
        <v>60.79</v>
      </c>
      <c r="Q1162" s="11" t="s">
        <v>8336</v>
      </c>
      <c r="R1162" s="11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x14ac:dyDescent="0.2">
      <c r="A1163" s="11">
        <v>1161</v>
      </c>
      <c r="B1163" s="11" t="s">
        <v>1162</v>
      </c>
      <c r="C1163" s="11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2">
        <f t="shared" si="72"/>
        <v>0</v>
      </c>
      <c r="P1163" s="13" t="e">
        <f t="shared" si="73"/>
        <v>#DIV/0!</v>
      </c>
      <c r="Q1163" s="11" t="s">
        <v>8336</v>
      </c>
      <c r="R1163" s="11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x14ac:dyDescent="0.2">
      <c r="A1164" s="11">
        <v>1162</v>
      </c>
      <c r="B1164" s="11" t="s">
        <v>1163</v>
      </c>
      <c r="C1164" s="11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2">
        <f t="shared" si="72"/>
        <v>1</v>
      </c>
      <c r="P1164" s="13">
        <f t="shared" si="73"/>
        <v>17.5</v>
      </c>
      <c r="Q1164" s="11" t="s">
        <v>8336</v>
      </c>
      <c r="R1164" s="11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x14ac:dyDescent="0.2">
      <c r="A1165" s="11">
        <v>1163</v>
      </c>
      <c r="B1165" s="11" t="s">
        <v>1164</v>
      </c>
      <c r="C1165" s="11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2">
        <f t="shared" si="72"/>
        <v>0</v>
      </c>
      <c r="P1165" s="13" t="e">
        <f t="shared" si="73"/>
        <v>#DIV/0!</v>
      </c>
      <c r="Q1165" s="11" t="s">
        <v>8336</v>
      </c>
      <c r="R1165" s="11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x14ac:dyDescent="0.2">
      <c r="A1166" s="11">
        <v>1164</v>
      </c>
      <c r="B1166" s="11" t="s">
        <v>1165</v>
      </c>
      <c r="C1166" s="11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2">
        <f t="shared" si="72"/>
        <v>0</v>
      </c>
      <c r="P1166" s="13" t="e">
        <f t="shared" si="73"/>
        <v>#DIV/0!</v>
      </c>
      <c r="Q1166" s="11" t="s">
        <v>8336</v>
      </c>
      <c r="R1166" s="11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x14ac:dyDescent="0.2">
      <c r="A1167" s="11">
        <v>1165</v>
      </c>
      <c r="B1167" s="11" t="s">
        <v>1166</v>
      </c>
      <c r="C1167" s="11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2">
        <f t="shared" si="72"/>
        <v>21</v>
      </c>
      <c r="P1167" s="13">
        <f t="shared" si="73"/>
        <v>82.82</v>
      </c>
      <c r="Q1167" s="11" t="s">
        <v>8336</v>
      </c>
      <c r="R1167" s="11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x14ac:dyDescent="0.2">
      <c r="A1168" s="11">
        <v>1166</v>
      </c>
      <c r="B1168" s="11" t="s">
        <v>1167</v>
      </c>
      <c r="C1168" s="11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2">
        <f t="shared" si="72"/>
        <v>20</v>
      </c>
      <c r="P1168" s="13">
        <f t="shared" si="73"/>
        <v>358.88</v>
      </c>
      <c r="Q1168" s="11" t="s">
        <v>8336</v>
      </c>
      <c r="R1168" s="11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x14ac:dyDescent="0.2">
      <c r="A1169" s="11">
        <v>1167</v>
      </c>
      <c r="B1169" s="11" t="s">
        <v>1168</v>
      </c>
      <c r="C1169" s="11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2">
        <f t="shared" si="72"/>
        <v>2</v>
      </c>
      <c r="P1169" s="13">
        <f t="shared" si="73"/>
        <v>61.19</v>
      </c>
      <c r="Q1169" s="11" t="s">
        <v>8336</v>
      </c>
      <c r="R1169" s="11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x14ac:dyDescent="0.2">
      <c r="A1170" s="11">
        <v>1168</v>
      </c>
      <c r="B1170" s="11" t="s">
        <v>1169</v>
      </c>
      <c r="C1170" s="11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2">
        <f t="shared" si="72"/>
        <v>6</v>
      </c>
      <c r="P1170" s="13">
        <f t="shared" si="73"/>
        <v>340</v>
      </c>
      <c r="Q1170" s="11" t="s">
        <v>8336</v>
      </c>
      <c r="R1170" s="11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x14ac:dyDescent="0.2">
      <c r="A1171" s="11">
        <v>1169</v>
      </c>
      <c r="B1171" s="11" t="s">
        <v>1170</v>
      </c>
      <c r="C1171" s="11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2">
        <f t="shared" si="72"/>
        <v>1</v>
      </c>
      <c r="P1171" s="13">
        <f t="shared" si="73"/>
        <v>5.67</v>
      </c>
      <c r="Q1171" s="11" t="s">
        <v>8336</v>
      </c>
      <c r="R1171" s="1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x14ac:dyDescent="0.2">
      <c r="A1172" s="11">
        <v>1170</v>
      </c>
      <c r="B1172" s="11" t="s">
        <v>1171</v>
      </c>
      <c r="C1172" s="11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2">
        <f t="shared" si="72"/>
        <v>1</v>
      </c>
      <c r="P1172" s="13">
        <f t="shared" si="73"/>
        <v>50</v>
      </c>
      <c r="Q1172" s="11" t="s">
        <v>8336</v>
      </c>
      <c r="R1172" s="11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x14ac:dyDescent="0.2">
      <c r="A1173" s="11">
        <v>1171</v>
      </c>
      <c r="B1173" s="11" t="s">
        <v>1172</v>
      </c>
      <c r="C1173" s="11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2">
        <f t="shared" si="72"/>
        <v>1</v>
      </c>
      <c r="P1173" s="13">
        <f t="shared" si="73"/>
        <v>25</v>
      </c>
      <c r="Q1173" s="11" t="s">
        <v>8336</v>
      </c>
      <c r="R1173" s="11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2">
      <c r="A1174" s="11">
        <v>1172</v>
      </c>
      <c r="B1174" s="11" t="s">
        <v>1173</v>
      </c>
      <c r="C1174" s="11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2">
        <f t="shared" si="72"/>
        <v>0</v>
      </c>
      <c r="P1174" s="13" t="e">
        <f t="shared" si="73"/>
        <v>#DIV/0!</v>
      </c>
      <c r="Q1174" s="11" t="s">
        <v>8336</v>
      </c>
      <c r="R1174" s="11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x14ac:dyDescent="0.2">
      <c r="A1175" s="11">
        <v>1173</v>
      </c>
      <c r="B1175" s="11" t="s">
        <v>1174</v>
      </c>
      <c r="C1175" s="11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2">
        <f t="shared" si="72"/>
        <v>1</v>
      </c>
      <c r="P1175" s="13">
        <f t="shared" si="73"/>
        <v>30</v>
      </c>
      <c r="Q1175" s="11" t="s">
        <v>8336</v>
      </c>
      <c r="R1175" s="11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x14ac:dyDescent="0.2">
      <c r="A1176" s="11">
        <v>1174</v>
      </c>
      <c r="B1176" s="11" t="s">
        <v>1175</v>
      </c>
      <c r="C1176" s="11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2">
        <f t="shared" si="72"/>
        <v>6</v>
      </c>
      <c r="P1176" s="13">
        <f t="shared" si="73"/>
        <v>46.63</v>
      </c>
      <c r="Q1176" s="11" t="s">
        <v>8336</v>
      </c>
      <c r="R1176" s="11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x14ac:dyDescent="0.2">
      <c r="A1177" s="11">
        <v>1175</v>
      </c>
      <c r="B1177" s="11" t="s">
        <v>1176</v>
      </c>
      <c r="C1177" s="11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2">
        <f t="shared" si="72"/>
        <v>3</v>
      </c>
      <c r="P1177" s="13">
        <f t="shared" si="73"/>
        <v>65</v>
      </c>
      <c r="Q1177" s="11" t="s">
        <v>8336</v>
      </c>
      <c r="R1177" s="11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x14ac:dyDescent="0.2">
      <c r="A1178" s="11">
        <v>1176</v>
      </c>
      <c r="B1178" s="11" t="s">
        <v>1177</v>
      </c>
      <c r="C1178" s="11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2">
        <f t="shared" si="72"/>
        <v>1</v>
      </c>
      <c r="P1178" s="13">
        <f t="shared" si="73"/>
        <v>10</v>
      </c>
      <c r="Q1178" s="11" t="s">
        <v>8336</v>
      </c>
      <c r="R1178" s="11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x14ac:dyDescent="0.2">
      <c r="A1179" s="11">
        <v>1177</v>
      </c>
      <c r="B1179" s="11" t="s">
        <v>1178</v>
      </c>
      <c r="C1179" s="11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2">
        <f t="shared" si="72"/>
        <v>0</v>
      </c>
      <c r="P1179" s="13" t="e">
        <f t="shared" si="73"/>
        <v>#DIV/0!</v>
      </c>
      <c r="Q1179" s="11" t="s">
        <v>8336</v>
      </c>
      <c r="R1179" s="11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x14ac:dyDescent="0.2">
      <c r="A1180" s="11">
        <v>1178</v>
      </c>
      <c r="B1180" s="11" t="s">
        <v>1179</v>
      </c>
      <c r="C1180" s="11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2">
        <f t="shared" si="72"/>
        <v>1</v>
      </c>
      <c r="P1180" s="13">
        <f t="shared" si="73"/>
        <v>5</v>
      </c>
      <c r="Q1180" s="11" t="s">
        <v>8336</v>
      </c>
      <c r="R1180" s="11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x14ac:dyDescent="0.2">
      <c r="A1181" s="11">
        <v>1179</v>
      </c>
      <c r="B1181" s="11" t="s">
        <v>1180</v>
      </c>
      <c r="C1181" s="11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2">
        <f t="shared" si="72"/>
        <v>6</v>
      </c>
      <c r="P1181" s="13">
        <f t="shared" si="73"/>
        <v>640</v>
      </c>
      <c r="Q1181" s="11" t="s">
        <v>8336</v>
      </c>
      <c r="R1181" s="1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x14ac:dyDescent="0.2">
      <c r="A1182" s="11">
        <v>1180</v>
      </c>
      <c r="B1182" s="11" t="s">
        <v>1181</v>
      </c>
      <c r="C1182" s="11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2">
        <f t="shared" si="72"/>
        <v>12</v>
      </c>
      <c r="P1182" s="13">
        <f t="shared" si="73"/>
        <v>69.12</v>
      </c>
      <c r="Q1182" s="11" t="s">
        <v>8336</v>
      </c>
      <c r="R1182" s="11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2">
      <c r="A1183" s="11">
        <v>1181</v>
      </c>
      <c r="B1183" s="11" t="s">
        <v>1182</v>
      </c>
      <c r="C1183" s="11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2">
        <f t="shared" si="72"/>
        <v>1</v>
      </c>
      <c r="P1183" s="13">
        <f t="shared" si="73"/>
        <v>1.33</v>
      </c>
      <c r="Q1183" s="11" t="s">
        <v>8336</v>
      </c>
      <c r="R1183" s="11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x14ac:dyDescent="0.2">
      <c r="A1184" s="11">
        <v>1182</v>
      </c>
      <c r="B1184" s="11" t="s">
        <v>1183</v>
      </c>
      <c r="C1184" s="11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2">
        <f t="shared" si="72"/>
        <v>5</v>
      </c>
      <c r="P1184" s="13">
        <f t="shared" si="73"/>
        <v>10.5</v>
      </c>
      <c r="Q1184" s="11" t="s">
        <v>8336</v>
      </c>
      <c r="R1184" s="11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x14ac:dyDescent="0.2">
      <c r="A1185" s="11">
        <v>1183</v>
      </c>
      <c r="B1185" s="11" t="s">
        <v>1184</v>
      </c>
      <c r="C1185" s="11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2">
        <f t="shared" si="72"/>
        <v>4</v>
      </c>
      <c r="P1185" s="13">
        <f t="shared" si="73"/>
        <v>33.33</v>
      </c>
      <c r="Q1185" s="11" t="s">
        <v>8336</v>
      </c>
      <c r="R1185" s="11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x14ac:dyDescent="0.2">
      <c r="A1186" s="11">
        <v>1184</v>
      </c>
      <c r="B1186" s="11" t="s">
        <v>1185</v>
      </c>
      <c r="C1186" s="11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2">
        <f t="shared" si="72"/>
        <v>105</v>
      </c>
      <c r="P1186" s="13">
        <f t="shared" si="73"/>
        <v>61.56</v>
      </c>
      <c r="Q1186" s="11" t="s">
        <v>8338</v>
      </c>
      <c r="R1186" s="11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x14ac:dyDescent="0.2">
      <c r="A1187" s="11">
        <v>1185</v>
      </c>
      <c r="B1187" s="11" t="s">
        <v>1186</v>
      </c>
      <c r="C1187" s="11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2">
        <f t="shared" si="72"/>
        <v>106</v>
      </c>
      <c r="P1187" s="13">
        <f t="shared" si="73"/>
        <v>118.74</v>
      </c>
      <c r="Q1187" s="11" t="s">
        <v>8338</v>
      </c>
      <c r="R1187" s="11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x14ac:dyDescent="0.2">
      <c r="A1188" s="11">
        <v>1186</v>
      </c>
      <c r="B1188" s="11" t="s">
        <v>1187</v>
      </c>
      <c r="C1188" s="11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2">
        <f t="shared" si="72"/>
        <v>107</v>
      </c>
      <c r="P1188" s="13">
        <f t="shared" si="73"/>
        <v>65.08</v>
      </c>
      <c r="Q1188" s="11" t="s">
        <v>8338</v>
      </c>
      <c r="R1188" s="11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x14ac:dyDescent="0.2">
      <c r="A1189" s="11">
        <v>1187</v>
      </c>
      <c r="B1189" s="11" t="s">
        <v>1188</v>
      </c>
      <c r="C1189" s="11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2">
        <f t="shared" si="72"/>
        <v>105</v>
      </c>
      <c r="P1189" s="13">
        <f t="shared" si="73"/>
        <v>130.16</v>
      </c>
      <c r="Q1189" s="11" t="s">
        <v>8338</v>
      </c>
      <c r="R1189" s="11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x14ac:dyDescent="0.2">
      <c r="A1190" s="11">
        <v>1188</v>
      </c>
      <c r="B1190" s="11" t="s">
        <v>1189</v>
      </c>
      <c r="C1190" s="11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2">
        <f t="shared" si="72"/>
        <v>161</v>
      </c>
      <c r="P1190" s="13">
        <f t="shared" si="73"/>
        <v>37.78</v>
      </c>
      <c r="Q1190" s="11" t="s">
        <v>8338</v>
      </c>
      <c r="R1190" s="11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x14ac:dyDescent="0.2">
      <c r="A1191" s="11">
        <v>1189</v>
      </c>
      <c r="B1191" s="11" t="s">
        <v>1190</v>
      </c>
      <c r="C1191" s="11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2">
        <f t="shared" si="72"/>
        <v>108</v>
      </c>
      <c r="P1191" s="13">
        <f t="shared" si="73"/>
        <v>112.79</v>
      </c>
      <c r="Q1191" s="11" t="s">
        <v>8338</v>
      </c>
      <c r="R1191" s="1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x14ac:dyDescent="0.2">
      <c r="A1192" s="11">
        <v>1190</v>
      </c>
      <c r="B1192" s="11" t="s">
        <v>1191</v>
      </c>
      <c r="C1192" s="11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2">
        <f t="shared" si="72"/>
        <v>135</v>
      </c>
      <c r="P1192" s="13">
        <f t="shared" si="73"/>
        <v>51.92</v>
      </c>
      <c r="Q1192" s="11" t="s">
        <v>8338</v>
      </c>
      <c r="R1192" s="11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x14ac:dyDescent="0.2">
      <c r="A1193" s="11">
        <v>1191</v>
      </c>
      <c r="B1193" s="11" t="s">
        <v>1192</v>
      </c>
      <c r="C1193" s="11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2">
        <f t="shared" si="72"/>
        <v>110</v>
      </c>
      <c r="P1193" s="13">
        <f t="shared" si="73"/>
        <v>89.24</v>
      </c>
      <c r="Q1193" s="11" t="s">
        <v>8338</v>
      </c>
      <c r="R1193" s="11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x14ac:dyDescent="0.2">
      <c r="A1194" s="11">
        <v>1192</v>
      </c>
      <c r="B1194" s="11" t="s">
        <v>1193</v>
      </c>
      <c r="C1194" s="11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2">
        <f t="shared" si="72"/>
        <v>290</v>
      </c>
      <c r="P1194" s="13">
        <f t="shared" si="73"/>
        <v>19.329999999999998</v>
      </c>
      <c r="Q1194" s="11" t="s">
        <v>8338</v>
      </c>
      <c r="R1194" s="11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x14ac:dyDescent="0.2">
      <c r="A1195" s="11">
        <v>1193</v>
      </c>
      <c r="B1195" s="11" t="s">
        <v>1194</v>
      </c>
      <c r="C1195" s="11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2">
        <f t="shared" si="72"/>
        <v>104</v>
      </c>
      <c r="P1195" s="13">
        <f t="shared" si="73"/>
        <v>79.97</v>
      </c>
      <c r="Q1195" s="11" t="s">
        <v>8338</v>
      </c>
      <c r="R1195" s="11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x14ac:dyDescent="0.2">
      <c r="A1196" s="11">
        <v>1194</v>
      </c>
      <c r="B1196" s="11" t="s">
        <v>1195</v>
      </c>
      <c r="C1196" s="11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2">
        <f t="shared" si="72"/>
        <v>323</v>
      </c>
      <c r="P1196" s="13">
        <f t="shared" si="73"/>
        <v>56.41</v>
      </c>
      <c r="Q1196" s="11" t="s">
        <v>8338</v>
      </c>
      <c r="R1196" s="11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x14ac:dyDescent="0.2">
      <c r="A1197" s="11">
        <v>1195</v>
      </c>
      <c r="B1197" s="11" t="s">
        <v>1196</v>
      </c>
      <c r="C1197" s="11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2">
        <f t="shared" si="72"/>
        <v>135</v>
      </c>
      <c r="P1197" s="13">
        <f t="shared" si="73"/>
        <v>79.41</v>
      </c>
      <c r="Q1197" s="11" t="s">
        <v>8338</v>
      </c>
      <c r="R1197" s="11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x14ac:dyDescent="0.2">
      <c r="A1198" s="11">
        <v>1196</v>
      </c>
      <c r="B1198" s="11" t="s">
        <v>1197</v>
      </c>
      <c r="C1198" s="11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2">
        <f t="shared" si="72"/>
        <v>270</v>
      </c>
      <c r="P1198" s="13">
        <f t="shared" si="73"/>
        <v>76.44</v>
      </c>
      <c r="Q1198" s="11" t="s">
        <v>8338</v>
      </c>
      <c r="R1198" s="11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x14ac:dyDescent="0.2">
      <c r="A1199" s="11">
        <v>1197</v>
      </c>
      <c r="B1199" s="11" t="s">
        <v>1198</v>
      </c>
      <c r="C1199" s="11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2">
        <f t="shared" si="72"/>
        <v>254</v>
      </c>
      <c r="P1199" s="13">
        <f t="shared" si="73"/>
        <v>121</v>
      </c>
      <c r="Q1199" s="11" t="s">
        <v>8338</v>
      </c>
      <c r="R1199" s="11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x14ac:dyDescent="0.2">
      <c r="A1200" s="11">
        <v>1198</v>
      </c>
      <c r="B1200" s="11" t="s">
        <v>1199</v>
      </c>
      <c r="C1200" s="11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2">
        <f t="shared" si="72"/>
        <v>261</v>
      </c>
      <c r="P1200" s="13">
        <f t="shared" si="73"/>
        <v>54.62</v>
      </c>
      <c r="Q1200" s="11" t="s">
        <v>8338</v>
      </c>
      <c r="R1200" s="11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x14ac:dyDescent="0.2">
      <c r="A1201" s="11">
        <v>1199</v>
      </c>
      <c r="B1201" s="11" t="s">
        <v>1200</v>
      </c>
      <c r="C1201" s="11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2">
        <f t="shared" si="72"/>
        <v>102</v>
      </c>
      <c r="P1201" s="13">
        <f t="shared" si="73"/>
        <v>299.22000000000003</v>
      </c>
      <c r="Q1201" s="11" t="s">
        <v>8338</v>
      </c>
      <c r="R1201" s="1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x14ac:dyDescent="0.2">
      <c r="A1202" s="11">
        <v>1200</v>
      </c>
      <c r="B1202" s="11" t="s">
        <v>1201</v>
      </c>
      <c r="C1202" s="11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2">
        <f t="shared" si="72"/>
        <v>126</v>
      </c>
      <c r="P1202" s="13">
        <f t="shared" si="73"/>
        <v>58.53</v>
      </c>
      <c r="Q1202" s="11" t="s">
        <v>8338</v>
      </c>
      <c r="R1202" s="11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x14ac:dyDescent="0.2">
      <c r="A1203" s="11">
        <v>1201</v>
      </c>
      <c r="B1203" s="11" t="s">
        <v>1202</v>
      </c>
      <c r="C1203" s="11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2">
        <f t="shared" si="72"/>
        <v>103</v>
      </c>
      <c r="P1203" s="13">
        <f t="shared" si="73"/>
        <v>55.37</v>
      </c>
      <c r="Q1203" s="11" t="s">
        <v>8338</v>
      </c>
      <c r="R1203" s="11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x14ac:dyDescent="0.2">
      <c r="A1204" s="11">
        <v>1202</v>
      </c>
      <c r="B1204" s="11" t="s">
        <v>1203</v>
      </c>
      <c r="C1204" s="11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2">
        <f t="shared" si="72"/>
        <v>200</v>
      </c>
      <c r="P1204" s="13">
        <f t="shared" si="73"/>
        <v>183.8</v>
      </c>
      <c r="Q1204" s="11" t="s">
        <v>8338</v>
      </c>
      <c r="R1204" s="11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x14ac:dyDescent="0.2">
      <c r="A1205" s="11">
        <v>1203</v>
      </c>
      <c r="B1205" s="11" t="s">
        <v>1204</v>
      </c>
      <c r="C1205" s="11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2">
        <f t="shared" si="72"/>
        <v>103</v>
      </c>
      <c r="P1205" s="13">
        <f t="shared" si="73"/>
        <v>165.35</v>
      </c>
      <c r="Q1205" s="11" t="s">
        <v>8338</v>
      </c>
      <c r="R1205" s="11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x14ac:dyDescent="0.2">
      <c r="A1206" s="11">
        <v>1204</v>
      </c>
      <c r="B1206" s="11" t="s">
        <v>1205</v>
      </c>
      <c r="C1206" s="11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2">
        <f t="shared" si="72"/>
        <v>103</v>
      </c>
      <c r="P1206" s="13">
        <f t="shared" si="73"/>
        <v>234.79</v>
      </c>
      <c r="Q1206" s="11" t="s">
        <v>8338</v>
      </c>
      <c r="R1206" s="11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x14ac:dyDescent="0.2">
      <c r="A1207" s="11">
        <v>1205</v>
      </c>
      <c r="B1207" s="11" t="s">
        <v>1206</v>
      </c>
      <c r="C1207" s="11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2">
        <f t="shared" si="72"/>
        <v>101</v>
      </c>
      <c r="P1207" s="13">
        <f t="shared" si="73"/>
        <v>211.48</v>
      </c>
      <c r="Q1207" s="11" t="s">
        <v>8338</v>
      </c>
      <c r="R1207" s="11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x14ac:dyDescent="0.2">
      <c r="A1208" s="11">
        <v>1206</v>
      </c>
      <c r="B1208" s="11" t="s">
        <v>1207</v>
      </c>
      <c r="C1208" s="11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2">
        <f t="shared" si="72"/>
        <v>115</v>
      </c>
      <c r="P1208" s="13">
        <f t="shared" si="73"/>
        <v>32.340000000000003</v>
      </c>
      <c r="Q1208" s="11" t="s">
        <v>8338</v>
      </c>
      <c r="R1208" s="11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x14ac:dyDescent="0.2">
      <c r="A1209" s="11">
        <v>1207</v>
      </c>
      <c r="B1209" s="11" t="s">
        <v>1208</v>
      </c>
      <c r="C1209" s="11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2">
        <f t="shared" si="72"/>
        <v>105</v>
      </c>
      <c r="P1209" s="13">
        <f t="shared" si="73"/>
        <v>123.38</v>
      </c>
      <c r="Q1209" s="11" t="s">
        <v>8338</v>
      </c>
      <c r="R1209" s="11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x14ac:dyDescent="0.2">
      <c r="A1210" s="11">
        <v>1208</v>
      </c>
      <c r="B1210" s="11" t="s">
        <v>1209</v>
      </c>
      <c r="C1210" s="11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2">
        <f t="shared" si="72"/>
        <v>156</v>
      </c>
      <c r="P1210" s="13">
        <f t="shared" si="73"/>
        <v>207.07</v>
      </c>
      <c r="Q1210" s="11" t="s">
        <v>8338</v>
      </c>
      <c r="R1210" s="11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x14ac:dyDescent="0.2">
      <c r="A1211" s="11">
        <v>1209</v>
      </c>
      <c r="B1211" s="11" t="s">
        <v>1210</v>
      </c>
      <c r="C1211" s="11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2">
        <f t="shared" si="72"/>
        <v>106</v>
      </c>
      <c r="P1211" s="13">
        <f t="shared" si="73"/>
        <v>138.26</v>
      </c>
      <c r="Q1211" s="11" t="s">
        <v>8338</v>
      </c>
      <c r="R1211" s="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x14ac:dyDescent="0.2">
      <c r="A1212" s="11">
        <v>1210</v>
      </c>
      <c r="B1212" s="11" t="s">
        <v>1211</v>
      </c>
      <c r="C1212" s="11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2">
        <f t="shared" si="72"/>
        <v>255</v>
      </c>
      <c r="P1212" s="13">
        <f t="shared" si="73"/>
        <v>493.82</v>
      </c>
      <c r="Q1212" s="11" t="s">
        <v>8338</v>
      </c>
      <c r="R1212" s="11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x14ac:dyDescent="0.2">
      <c r="A1213" s="11">
        <v>1211</v>
      </c>
      <c r="B1213" s="11" t="s">
        <v>1212</v>
      </c>
      <c r="C1213" s="11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2">
        <f t="shared" si="72"/>
        <v>102</v>
      </c>
      <c r="P1213" s="13">
        <f t="shared" si="73"/>
        <v>168.5</v>
      </c>
      <c r="Q1213" s="11" t="s">
        <v>8338</v>
      </c>
      <c r="R1213" s="11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x14ac:dyDescent="0.2">
      <c r="A1214" s="11">
        <v>1212</v>
      </c>
      <c r="B1214" s="11" t="s">
        <v>1213</v>
      </c>
      <c r="C1214" s="11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2">
        <f t="shared" si="72"/>
        <v>130</v>
      </c>
      <c r="P1214" s="13">
        <f t="shared" si="73"/>
        <v>38.869999999999997</v>
      </c>
      <c r="Q1214" s="11" t="s">
        <v>8338</v>
      </c>
      <c r="R1214" s="11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x14ac:dyDescent="0.2">
      <c r="A1215" s="11">
        <v>1213</v>
      </c>
      <c r="B1215" s="11" t="s">
        <v>1214</v>
      </c>
      <c r="C1215" s="11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2">
        <f t="shared" si="72"/>
        <v>103</v>
      </c>
      <c r="P1215" s="13">
        <f t="shared" si="73"/>
        <v>61.53</v>
      </c>
      <c r="Q1215" s="11" t="s">
        <v>8338</v>
      </c>
      <c r="R1215" s="11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x14ac:dyDescent="0.2">
      <c r="A1216" s="11">
        <v>1214</v>
      </c>
      <c r="B1216" s="11" t="s">
        <v>1215</v>
      </c>
      <c r="C1216" s="11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2">
        <f t="shared" si="72"/>
        <v>132</v>
      </c>
      <c r="P1216" s="13">
        <f t="shared" si="73"/>
        <v>105.44</v>
      </c>
      <c r="Q1216" s="11" t="s">
        <v>8338</v>
      </c>
      <c r="R1216" s="11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x14ac:dyDescent="0.2">
      <c r="A1217" s="11">
        <v>1215</v>
      </c>
      <c r="B1217" s="11" t="s">
        <v>1216</v>
      </c>
      <c r="C1217" s="11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2">
        <f t="shared" si="72"/>
        <v>787</v>
      </c>
      <c r="P1217" s="13">
        <f t="shared" si="73"/>
        <v>71.59</v>
      </c>
      <c r="Q1217" s="11" t="s">
        <v>8338</v>
      </c>
      <c r="R1217" s="11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x14ac:dyDescent="0.2">
      <c r="A1218" s="11">
        <v>1216</v>
      </c>
      <c r="B1218" s="11" t="s">
        <v>1217</v>
      </c>
      <c r="C1218" s="11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2">
        <f t="shared" ref="O1218:O1281" si="76">ROUNDUP(SUM(E1218/D1218*100),0)</f>
        <v>146</v>
      </c>
      <c r="P1218" s="13">
        <f t="shared" ref="P1218:P1281" si="77">ROUND(SUM(E1218/L1218),2)</f>
        <v>91.88</v>
      </c>
      <c r="Q1218" s="11" t="s">
        <v>8338</v>
      </c>
      <c r="R1218" s="11" t="s">
        <v>8339</v>
      </c>
      <c r="S1218" s="14">
        <f t="shared" ref="S1218:S1281" si="78">(((J1218/60)/60)/24)+DATE(1970,1,1)</f>
        <v>42247.616400462968</v>
      </c>
      <c r="T1218" s="14">
        <f t="shared" ref="T1218:T1281" si="79">(((I1218/60)/60)/24)+DATE(1970,1,1)</f>
        <v>42279.960416666669</v>
      </c>
    </row>
    <row r="1219" spans="1:20" x14ac:dyDescent="0.2">
      <c r="A1219" s="11">
        <v>1217</v>
      </c>
      <c r="B1219" s="11" t="s">
        <v>1218</v>
      </c>
      <c r="C1219" s="11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2">
        <f t="shared" si="76"/>
        <v>103</v>
      </c>
      <c r="P1219" s="13">
        <f t="shared" si="77"/>
        <v>148.57</v>
      </c>
      <c r="Q1219" s="11" t="s">
        <v>8338</v>
      </c>
      <c r="R1219" s="11" t="s">
        <v>8339</v>
      </c>
      <c r="S1219" s="14">
        <f t="shared" si="78"/>
        <v>42535.809490740736</v>
      </c>
      <c r="T1219" s="14">
        <f t="shared" si="79"/>
        <v>42565.809490740736</v>
      </c>
    </row>
    <row r="1220" spans="1:20" x14ac:dyDescent="0.2">
      <c r="A1220" s="11">
        <v>1218</v>
      </c>
      <c r="B1220" s="11" t="s">
        <v>1219</v>
      </c>
      <c r="C1220" s="11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2">
        <f t="shared" si="76"/>
        <v>173</v>
      </c>
      <c r="P1220" s="13">
        <f t="shared" si="77"/>
        <v>174.21</v>
      </c>
      <c r="Q1220" s="11" t="s">
        <v>8338</v>
      </c>
      <c r="R1220" s="11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x14ac:dyDescent="0.2">
      <c r="A1221" s="11">
        <v>1219</v>
      </c>
      <c r="B1221" s="11" t="s">
        <v>1220</v>
      </c>
      <c r="C1221" s="11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2">
        <f t="shared" si="76"/>
        <v>160</v>
      </c>
      <c r="P1221" s="13">
        <f t="shared" si="77"/>
        <v>102.86</v>
      </c>
      <c r="Q1221" s="11" t="s">
        <v>8338</v>
      </c>
      <c r="R1221" s="1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x14ac:dyDescent="0.2">
      <c r="A1222" s="11">
        <v>1220</v>
      </c>
      <c r="B1222" s="11" t="s">
        <v>1221</v>
      </c>
      <c r="C1222" s="11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2">
        <f t="shared" si="76"/>
        <v>104</v>
      </c>
      <c r="P1222" s="13">
        <f t="shared" si="77"/>
        <v>111.18</v>
      </c>
      <c r="Q1222" s="11" t="s">
        <v>8338</v>
      </c>
      <c r="R1222" s="11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x14ac:dyDescent="0.2">
      <c r="A1223" s="11">
        <v>1221</v>
      </c>
      <c r="B1223" s="11" t="s">
        <v>1222</v>
      </c>
      <c r="C1223" s="11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2">
        <f t="shared" si="76"/>
        <v>112</v>
      </c>
      <c r="P1223" s="13">
        <f t="shared" si="77"/>
        <v>23.8</v>
      </c>
      <c r="Q1223" s="11" t="s">
        <v>8338</v>
      </c>
      <c r="R1223" s="11" t="s">
        <v>8339</v>
      </c>
      <c r="S1223" s="14">
        <f t="shared" si="78"/>
        <v>42680.47555555556</v>
      </c>
      <c r="T1223" s="14">
        <f t="shared" si="79"/>
        <v>42708</v>
      </c>
    </row>
    <row r="1224" spans="1:20" x14ac:dyDescent="0.2">
      <c r="A1224" s="11">
        <v>1222</v>
      </c>
      <c r="B1224" s="11" t="s">
        <v>1223</v>
      </c>
      <c r="C1224" s="11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2">
        <f t="shared" si="76"/>
        <v>281</v>
      </c>
      <c r="P1224" s="13">
        <f t="shared" si="77"/>
        <v>81.27</v>
      </c>
      <c r="Q1224" s="11" t="s">
        <v>8338</v>
      </c>
      <c r="R1224" s="11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x14ac:dyDescent="0.2">
      <c r="A1225" s="11">
        <v>1223</v>
      </c>
      <c r="B1225" s="11" t="s">
        <v>1224</v>
      </c>
      <c r="C1225" s="11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2">
        <f t="shared" si="76"/>
        <v>113</v>
      </c>
      <c r="P1225" s="13">
        <f t="shared" si="77"/>
        <v>116.21</v>
      </c>
      <c r="Q1225" s="11" t="s">
        <v>8338</v>
      </c>
      <c r="R1225" s="11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x14ac:dyDescent="0.2">
      <c r="A1226" s="11">
        <v>1224</v>
      </c>
      <c r="B1226" s="11" t="s">
        <v>1225</v>
      </c>
      <c r="C1226" s="11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2">
        <f t="shared" si="76"/>
        <v>8</v>
      </c>
      <c r="P1226" s="13">
        <f t="shared" si="77"/>
        <v>58.89</v>
      </c>
      <c r="Q1226" s="11" t="s">
        <v>8325</v>
      </c>
      <c r="R1226" s="11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x14ac:dyDescent="0.2">
      <c r="A1227" s="11">
        <v>1225</v>
      </c>
      <c r="B1227" s="11" t="s">
        <v>1226</v>
      </c>
      <c r="C1227" s="11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2">
        <f t="shared" si="76"/>
        <v>5</v>
      </c>
      <c r="P1227" s="13">
        <f t="shared" si="77"/>
        <v>44</v>
      </c>
      <c r="Q1227" s="11" t="s">
        <v>8325</v>
      </c>
      <c r="R1227" s="11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x14ac:dyDescent="0.2">
      <c r="A1228" s="11">
        <v>1226</v>
      </c>
      <c r="B1228" s="11" t="s">
        <v>1227</v>
      </c>
      <c r="C1228" s="11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2">
        <f t="shared" si="76"/>
        <v>4</v>
      </c>
      <c r="P1228" s="13">
        <f t="shared" si="77"/>
        <v>48.43</v>
      </c>
      <c r="Q1228" s="11" t="s">
        <v>8325</v>
      </c>
      <c r="R1228" s="11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x14ac:dyDescent="0.2">
      <c r="A1229" s="11">
        <v>1227</v>
      </c>
      <c r="B1229" s="11" t="s">
        <v>1228</v>
      </c>
      <c r="C1229" s="11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2">
        <f t="shared" si="76"/>
        <v>0</v>
      </c>
      <c r="P1229" s="13" t="e">
        <f t="shared" si="77"/>
        <v>#DIV/0!</v>
      </c>
      <c r="Q1229" s="11" t="s">
        <v>8325</v>
      </c>
      <c r="R1229" s="11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x14ac:dyDescent="0.2">
      <c r="A1230" s="11">
        <v>1228</v>
      </c>
      <c r="B1230" s="11" t="s">
        <v>1229</v>
      </c>
      <c r="C1230" s="11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2">
        <f t="shared" si="76"/>
        <v>30</v>
      </c>
      <c r="P1230" s="13">
        <f t="shared" si="77"/>
        <v>61.04</v>
      </c>
      <c r="Q1230" s="11" t="s">
        <v>8325</v>
      </c>
      <c r="R1230" s="11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x14ac:dyDescent="0.2">
      <c r="A1231" s="11">
        <v>1229</v>
      </c>
      <c r="B1231" s="11" t="s">
        <v>1230</v>
      </c>
      <c r="C1231" s="11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2">
        <f t="shared" si="76"/>
        <v>1</v>
      </c>
      <c r="P1231" s="13">
        <f t="shared" si="77"/>
        <v>25</v>
      </c>
      <c r="Q1231" s="11" t="s">
        <v>8325</v>
      </c>
      <c r="R1231" s="1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x14ac:dyDescent="0.2">
      <c r="A1232" s="11">
        <v>1230</v>
      </c>
      <c r="B1232" s="11" t="s">
        <v>1231</v>
      </c>
      <c r="C1232" s="11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2">
        <f t="shared" si="76"/>
        <v>0</v>
      </c>
      <c r="P1232" s="13" t="e">
        <f t="shared" si="77"/>
        <v>#DIV/0!</v>
      </c>
      <c r="Q1232" s="11" t="s">
        <v>8325</v>
      </c>
      <c r="R1232" s="11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x14ac:dyDescent="0.2">
      <c r="A1233" s="11">
        <v>1231</v>
      </c>
      <c r="B1233" s="11" t="s">
        <v>1232</v>
      </c>
      <c r="C1233" s="11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2">
        <f t="shared" si="76"/>
        <v>0</v>
      </c>
      <c r="P1233" s="13" t="e">
        <f t="shared" si="77"/>
        <v>#DIV/0!</v>
      </c>
      <c r="Q1233" s="11" t="s">
        <v>8325</v>
      </c>
      <c r="R1233" s="11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x14ac:dyDescent="0.2">
      <c r="A1234" s="11">
        <v>1232</v>
      </c>
      <c r="B1234" s="11" t="s">
        <v>1233</v>
      </c>
      <c r="C1234" s="11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2">
        <f t="shared" si="76"/>
        <v>1</v>
      </c>
      <c r="P1234" s="13">
        <f t="shared" si="77"/>
        <v>40</v>
      </c>
      <c r="Q1234" s="11" t="s">
        <v>8325</v>
      </c>
      <c r="R1234" s="11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x14ac:dyDescent="0.2">
      <c r="A1235" s="11">
        <v>1233</v>
      </c>
      <c r="B1235" s="11" t="s">
        <v>1234</v>
      </c>
      <c r="C1235" s="11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2">
        <f t="shared" si="76"/>
        <v>12</v>
      </c>
      <c r="P1235" s="13">
        <f t="shared" si="77"/>
        <v>19.329999999999998</v>
      </c>
      <c r="Q1235" s="11" t="s">
        <v>8325</v>
      </c>
      <c r="R1235" s="11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x14ac:dyDescent="0.2">
      <c r="A1236" s="11">
        <v>1234</v>
      </c>
      <c r="B1236" s="11" t="s">
        <v>1235</v>
      </c>
      <c r="C1236" s="11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2">
        <f t="shared" si="76"/>
        <v>0</v>
      </c>
      <c r="P1236" s="13" t="e">
        <f t="shared" si="77"/>
        <v>#DIV/0!</v>
      </c>
      <c r="Q1236" s="11" t="s">
        <v>8325</v>
      </c>
      <c r="R1236" s="11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x14ac:dyDescent="0.2">
      <c r="A1237" s="11">
        <v>1235</v>
      </c>
      <c r="B1237" s="11" t="s">
        <v>1236</v>
      </c>
      <c r="C1237" s="11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2">
        <f t="shared" si="76"/>
        <v>3</v>
      </c>
      <c r="P1237" s="13">
        <f t="shared" si="77"/>
        <v>35</v>
      </c>
      <c r="Q1237" s="11" t="s">
        <v>8325</v>
      </c>
      <c r="R1237" s="11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2">
      <c r="A1238" s="11">
        <v>1236</v>
      </c>
      <c r="B1238" s="11" t="s">
        <v>1237</v>
      </c>
      <c r="C1238" s="11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2">
        <f t="shared" si="76"/>
        <v>0</v>
      </c>
      <c r="P1238" s="13" t="e">
        <f t="shared" si="77"/>
        <v>#DIV/0!</v>
      </c>
      <c r="Q1238" s="11" t="s">
        <v>8325</v>
      </c>
      <c r="R1238" s="11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x14ac:dyDescent="0.2">
      <c r="A1239" s="11">
        <v>1237</v>
      </c>
      <c r="B1239" s="11" t="s">
        <v>1238</v>
      </c>
      <c r="C1239" s="11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2">
        <f t="shared" si="76"/>
        <v>0</v>
      </c>
      <c r="P1239" s="13" t="e">
        <f t="shared" si="77"/>
        <v>#DIV/0!</v>
      </c>
      <c r="Q1239" s="11" t="s">
        <v>8325</v>
      </c>
      <c r="R1239" s="11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x14ac:dyDescent="0.2">
      <c r="A1240" s="11">
        <v>1238</v>
      </c>
      <c r="B1240" s="11" t="s">
        <v>1239</v>
      </c>
      <c r="C1240" s="11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2">
        <f t="shared" si="76"/>
        <v>18</v>
      </c>
      <c r="P1240" s="13">
        <f t="shared" si="77"/>
        <v>59.33</v>
      </c>
      <c r="Q1240" s="11" t="s">
        <v>8325</v>
      </c>
      <c r="R1240" s="11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x14ac:dyDescent="0.2">
      <c r="A1241" s="11">
        <v>1239</v>
      </c>
      <c r="B1241" s="11" t="s">
        <v>1240</v>
      </c>
      <c r="C1241" s="11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2">
        <f t="shared" si="76"/>
        <v>0</v>
      </c>
      <c r="P1241" s="13" t="e">
        <f t="shared" si="77"/>
        <v>#DIV/0!</v>
      </c>
      <c r="Q1241" s="11" t="s">
        <v>8325</v>
      </c>
      <c r="R1241" s="1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x14ac:dyDescent="0.2">
      <c r="A1242" s="11">
        <v>1240</v>
      </c>
      <c r="B1242" s="11" t="s">
        <v>1241</v>
      </c>
      <c r="C1242" s="11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2">
        <f t="shared" si="76"/>
        <v>4</v>
      </c>
      <c r="P1242" s="13">
        <f t="shared" si="77"/>
        <v>30.13</v>
      </c>
      <c r="Q1242" s="11" t="s">
        <v>8325</v>
      </c>
      <c r="R1242" s="11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x14ac:dyDescent="0.2">
      <c r="A1243" s="11">
        <v>1241</v>
      </c>
      <c r="B1243" s="11" t="s">
        <v>1242</v>
      </c>
      <c r="C1243" s="11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2">
        <f t="shared" si="76"/>
        <v>51</v>
      </c>
      <c r="P1243" s="13">
        <f t="shared" si="77"/>
        <v>74.62</v>
      </c>
      <c r="Q1243" s="11" t="s">
        <v>8325</v>
      </c>
      <c r="R1243" s="11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x14ac:dyDescent="0.2">
      <c r="A1244" s="11">
        <v>1242</v>
      </c>
      <c r="B1244" s="11" t="s">
        <v>1243</v>
      </c>
      <c r="C1244" s="11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2">
        <f t="shared" si="76"/>
        <v>1</v>
      </c>
      <c r="P1244" s="13">
        <f t="shared" si="77"/>
        <v>5</v>
      </c>
      <c r="Q1244" s="11" t="s">
        <v>8325</v>
      </c>
      <c r="R1244" s="11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x14ac:dyDescent="0.2">
      <c r="A1245" s="11">
        <v>1243</v>
      </c>
      <c r="B1245" s="11" t="s">
        <v>1244</v>
      </c>
      <c r="C1245" s="11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2">
        <f t="shared" si="76"/>
        <v>15</v>
      </c>
      <c r="P1245" s="13">
        <f t="shared" si="77"/>
        <v>44.5</v>
      </c>
      <c r="Q1245" s="11" t="s">
        <v>8325</v>
      </c>
      <c r="R1245" s="11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x14ac:dyDescent="0.2">
      <c r="A1246" s="11">
        <v>1244</v>
      </c>
      <c r="B1246" s="11" t="s">
        <v>1245</v>
      </c>
      <c r="C1246" s="11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2">
        <f t="shared" si="76"/>
        <v>104</v>
      </c>
      <c r="P1246" s="13">
        <f t="shared" si="77"/>
        <v>46.13</v>
      </c>
      <c r="Q1246" s="11" t="s">
        <v>8325</v>
      </c>
      <c r="R1246" s="11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x14ac:dyDescent="0.2">
      <c r="A1247" s="11">
        <v>1245</v>
      </c>
      <c r="B1247" s="11" t="s">
        <v>1246</v>
      </c>
      <c r="C1247" s="11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2">
        <f t="shared" si="76"/>
        <v>121</v>
      </c>
      <c r="P1247" s="13">
        <f t="shared" si="77"/>
        <v>141.47</v>
      </c>
      <c r="Q1247" s="11" t="s">
        <v>8325</v>
      </c>
      <c r="R1247" s="11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x14ac:dyDescent="0.2">
      <c r="A1248" s="11">
        <v>1246</v>
      </c>
      <c r="B1248" s="11" t="s">
        <v>1247</v>
      </c>
      <c r="C1248" s="11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2">
        <f t="shared" si="76"/>
        <v>117</v>
      </c>
      <c r="P1248" s="13">
        <f t="shared" si="77"/>
        <v>75.48</v>
      </c>
      <c r="Q1248" s="11" t="s">
        <v>8325</v>
      </c>
      <c r="R1248" s="11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x14ac:dyDescent="0.2">
      <c r="A1249" s="11">
        <v>1247</v>
      </c>
      <c r="B1249" s="11" t="s">
        <v>1248</v>
      </c>
      <c r="C1249" s="11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2">
        <f t="shared" si="76"/>
        <v>123</v>
      </c>
      <c r="P1249" s="13">
        <f t="shared" si="77"/>
        <v>85.5</v>
      </c>
      <c r="Q1249" s="11" t="s">
        <v>8325</v>
      </c>
      <c r="R1249" s="11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x14ac:dyDescent="0.2">
      <c r="A1250" s="11">
        <v>1248</v>
      </c>
      <c r="B1250" s="11" t="s">
        <v>1249</v>
      </c>
      <c r="C1250" s="11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2">
        <f t="shared" si="76"/>
        <v>152</v>
      </c>
      <c r="P1250" s="13">
        <f t="shared" si="77"/>
        <v>64.25</v>
      </c>
      <c r="Q1250" s="11" t="s">
        <v>8325</v>
      </c>
      <c r="R1250" s="11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x14ac:dyDescent="0.2">
      <c r="A1251" s="11">
        <v>1249</v>
      </c>
      <c r="B1251" s="11" t="s">
        <v>1250</v>
      </c>
      <c r="C1251" s="11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2">
        <f t="shared" si="76"/>
        <v>105</v>
      </c>
      <c r="P1251" s="13">
        <f t="shared" si="77"/>
        <v>64.47</v>
      </c>
      <c r="Q1251" s="11" t="s">
        <v>8325</v>
      </c>
      <c r="R1251" s="1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x14ac:dyDescent="0.2">
      <c r="A1252" s="11">
        <v>1250</v>
      </c>
      <c r="B1252" s="11" t="s">
        <v>1251</v>
      </c>
      <c r="C1252" s="11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2">
        <f t="shared" si="76"/>
        <v>201</v>
      </c>
      <c r="P1252" s="13">
        <f t="shared" si="77"/>
        <v>118.2</v>
      </c>
      <c r="Q1252" s="11" t="s">
        <v>8325</v>
      </c>
      <c r="R1252" s="11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x14ac:dyDescent="0.2">
      <c r="A1253" s="11">
        <v>1251</v>
      </c>
      <c r="B1253" s="11" t="s">
        <v>1252</v>
      </c>
      <c r="C1253" s="11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2">
        <f t="shared" si="76"/>
        <v>102</v>
      </c>
      <c r="P1253" s="13">
        <f t="shared" si="77"/>
        <v>82.54</v>
      </c>
      <c r="Q1253" s="11" t="s">
        <v>8325</v>
      </c>
      <c r="R1253" s="11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x14ac:dyDescent="0.2">
      <c r="A1254" s="11">
        <v>1252</v>
      </c>
      <c r="B1254" s="11" t="s">
        <v>1253</v>
      </c>
      <c r="C1254" s="11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2">
        <f t="shared" si="76"/>
        <v>138</v>
      </c>
      <c r="P1254" s="13">
        <f t="shared" si="77"/>
        <v>34.17</v>
      </c>
      <c r="Q1254" s="11" t="s">
        <v>8325</v>
      </c>
      <c r="R1254" s="11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x14ac:dyDescent="0.2">
      <c r="A1255" s="11">
        <v>1253</v>
      </c>
      <c r="B1255" s="11" t="s">
        <v>1254</v>
      </c>
      <c r="C1255" s="11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2">
        <f t="shared" si="76"/>
        <v>303834</v>
      </c>
      <c r="P1255" s="13">
        <f t="shared" si="77"/>
        <v>42.73</v>
      </c>
      <c r="Q1255" s="11" t="s">
        <v>8325</v>
      </c>
      <c r="R1255" s="11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x14ac:dyDescent="0.2">
      <c r="A1256" s="11">
        <v>1254</v>
      </c>
      <c r="B1256" s="11" t="s">
        <v>1255</v>
      </c>
      <c r="C1256" s="11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2">
        <f t="shared" si="76"/>
        <v>199</v>
      </c>
      <c r="P1256" s="13">
        <f t="shared" si="77"/>
        <v>94.49</v>
      </c>
      <c r="Q1256" s="11" t="s">
        <v>8325</v>
      </c>
      <c r="R1256" s="11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x14ac:dyDescent="0.2">
      <c r="A1257" s="11">
        <v>1255</v>
      </c>
      <c r="B1257" s="11" t="s">
        <v>1256</v>
      </c>
      <c r="C1257" s="11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2">
        <f t="shared" si="76"/>
        <v>203</v>
      </c>
      <c r="P1257" s="13">
        <f t="shared" si="77"/>
        <v>55.7</v>
      </c>
      <c r="Q1257" s="11" t="s">
        <v>8325</v>
      </c>
      <c r="R1257" s="11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x14ac:dyDescent="0.2">
      <c r="A1258" s="11">
        <v>1256</v>
      </c>
      <c r="B1258" s="11" t="s">
        <v>1257</v>
      </c>
      <c r="C1258" s="11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2">
        <f t="shared" si="76"/>
        <v>118</v>
      </c>
      <c r="P1258" s="13">
        <f t="shared" si="77"/>
        <v>98.03</v>
      </c>
      <c r="Q1258" s="11" t="s">
        <v>8325</v>
      </c>
      <c r="R1258" s="11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x14ac:dyDescent="0.2">
      <c r="A1259" s="11">
        <v>1257</v>
      </c>
      <c r="B1259" s="11" t="s">
        <v>1258</v>
      </c>
      <c r="C1259" s="11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2">
        <f t="shared" si="76"/>
        <v>295</v>
      </c>
      <c r="P1259" s="13">
        <f t="shared" si="77"/>
        <v>92.1</v>
      </c>
      <c r="Q1259" s="11" t="s">
        <v>8325</v>
      </c>
      <c r="R1259" s="11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x14ac:dyDescent="0.2">
      <c r="A1260" s="11">
        <v>1258</v>
      </c>
      <c r="B1260" s="11" t="s">
        <v>1259</v>
      </c>
      <c r="C1260" s="11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2">
        <f t="shared" si="76"/>
        <v>214</v>
      </c>
      <c r="P1260" s="13">
        <f t="shared" si="77"/>
        <v>38.18</v>
      </c>
      <c r="Q1260" s="11" t="s">
        <v>8325</v>
      </c>
      <c r="R1260" s="11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x14ac:dyDescent="0.2">
      <c r="A1261" s="11">
        <v>1259</v>
      </c>
      <c r="B1261" s="11" t="s">
        <v>1260</v>
      </c>
      <c r="C1261" s="11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2">
        <f t="shared" si="76"/>
        <v>105</v>
      </c>
      <c r="P1261" s="13">
        <f t="shared" si="77"/>
        <v>27.15</v>
      </c>
      <c r="Q1261" s="11" t="s">
        <v>8325</v>
      </c>
      <c r="R1261" s="1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x14ac:dyDescent="0.2">
      <c r="A1262" s="11">
        <v>1260</v>
      </c>
      <c r="B1262" s="11" t="s">
        <v>1261</v>
      </c>
      <c r="C1262" s="11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2">
        <f t="shared" si="76"/>
        <v>114</v>
      </c>
      <c r="P1262" s="13">
        <f t="shared" si="77"/>
        <v>50.69</v>
      </c>
      <c r="Q1262" s="11" t="s">
        <v>8325</v>
      </c>
      <c r="R1262" s="11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x14ac:dyDescent="0.2">
      <c r="A1263" s="11">
        <v>1261</v>
      </c>
      <c r="B1263" s="11" t="s">
        <v>1262</v>
      </c>
      <c r="C1263" s="11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2">
        <f t="shared" si="76"/>
        <v>102</v>
      </c>
      <c r="P1263" s="13">
        <f t="shared" si="77"/>
        <v>38.94</v>
      </c>
      <c r="Q1263" s="11" t="s">
        <v>8325</v>
      </c>
      <c r="R1263" s="11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x14ac:dyDescent="0.2">
      <c r="A1264" s="11">
        <v>1262</v>
      </c>
      <c r="B1264" s="11" t="s">
        <v>1263</v>
      </c>
      <c r="C1264" s="11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2">
        <f t="shared" si="76"/>
        <v>126</v>
      </c>
      <c r="P1264" s="13">
        <f t="shared" si="77"/>
        <v>77.64</v>
      </c>
      <c r="Q1264" s="11" t="s">
        <v>8325</v>
      </c>
      <c r="R1264" s="11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x14ac:dyDescent="0.2">
      <c r="A1265" s="11">
        <v>1263</v>
      </c>
      <c r="B1265" s="11" t="s">
        <v>1264</v>
      </c>
      <c r="C1265" s="11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2">
        <f t="shared" si="76"/>
        <v>119</v>
      </c>
      <c r="P1265" s="13">
        <f t="shared" si="77"/>
        <v>43.54</v>
      </c>
      <c r="Q1265" s="11" t="s">
        <v>8325</v>
      </c>
      <c r="R1265" s="11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x14ac:dyDescent="0.2">
      <c r="A1266" s="11">
        <v>1264</v>
      </c>
      <c r="B1266" s="11" t="s">
        <v>1265</v>
      </c>
      <c r="C1266" s="11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2">
        <f t="shared" si="76"/>
        <v>167</v>
      </c>
      <c r="P1266" s="13">
        <f t="shared" si="77"/>
        <v>31.82</v>
      </c>
      <c r="Q1266" s="11" t="s">
        <v>8325</v>
      </c>
      <c r="R1266" s="11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x14ac:dyDescent="0.2">
      <c r="A1267" s="11">
        <v>1265</v>
      </c>
      <c r="B1267" s="11" t="s">
        <v>1266</v>
      </c>
      <c r="C1267" s="11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2">
        <f t="shared" si="76"/>
        <v>120</v>
      </c>
      <c r="P1267" s="13">
        <f t="shared" si="77"/>
        <v>63.18</v>
      </c>
      <c r="Q1267" s="11" t="s">
        <v>8325</v>
      </c>
      <c r="R1267" s="11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x14ac:dyDescent="0.2">
      <c r="A1268" s="11">
        <v>1266</v>
      </c>
      <c r="B1268" s="11" t="s">
        <v>1267</v>
      </c>
      <c r="C1268" s="11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2">
        <f t="shared" si="76"/>
        <v>101</v>
      </c>
      <c r="P1268" s="13">
        <f t="shared" si="77"/>
        <v>190.9</v>
      </c>
      <c r="Q1268" s="11" t="s">
        <v>8325</v>
      </c>
      <c r="R1268" s="11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x14ac:dyDescent="0.2">
      <c r="A1269" s="11">
        <v>1267</v>
      </c>
      <c r="B1269" s="11" t="s">
        <v>1268</v>
      </c>
      <c r="C1269" s="11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2">
        <f t="shared" si="76"/>
        <v>102</v>
      </c>
      <c r="P1269" s="13">
        <f t="shared" si="77"/>
        <v>140.86000000000001</v>
      </c>
      <c r="Q1269" s="11" t="s">
        <v>8325</v>
      </c>
      <c r="R1269" s="11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x14ac:dyDescent="0.2">
      <c r="A1270" s="11">
        <v>1268</v>
      </c>
      <c r="B1270" s="11" t="s">
        <v>1269</v>
      </c>
      <c r="C1270" s="11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2">
        <f t="shared" si="76"/>
        <v>117</v>
      </c>
      <c r="P1270" s="13">
        <f t="shared" si="77"/>
        <v>76.92</v>
      </c>
      <c r="Q1270" s="11" t="s">
        <v>8325</v>
      </c>
      <c r="R1270" s="11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x14ac:dyDescent="0.2">
      <c r="A1271" s="11">
        <v>1269</v>
      </c>
      <c r="B1271" s="11" t="s">
        <v>1270</v>
      </c>
      <c r="C1271" s="11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2">
        <f t="shared" si="76"/>
        <v>109</v>
      </c>
      <c r="P1271" s="13">
        <f t="shared" si="77"/>
        <v>99.16</v>
      </c>
      <c r="Q1271" s="11" t="s">
        <v>8325</v>
      </c>
      <c r="R1271" s="11" t="s">
        <v>8326</v>
      </c>
      <c r="S1271" s="14">
        <f t="shared" si="78"/>
        <v>42445.823055555549</v>
      </c>
      <c r="T1271" s="14">
        <f t="shared" si="79"/>
        <v>42476</v>
      </c>
    </row>
    <row r="1272" spans="1:20" x14ac:dyDescent="0.2">
      <c r="A1272" s="11">
        <v>1270</v>
      </c>
      <c r="B1272" s="11" t="s">
        <v>1271</v>
      </c>
      <c r="C1272" s="11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2">
        <f t="shared" si="76"/>
        <v>115</v>
      </c>
      <c r="P1272" s="13">
        <f t="shared" si="77"/>
        <v>67.88</v>
      </c>
      <c r="Q1272" s="11" t="s">
        <v>8325</v>
      </c>
      <c r="R1272" s="11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x14ac:dyDescent="0.2">
      <c r="A1273" s="11">
        <v>1271</v>
      </c>
      <c r="B1273" s="11" t="s">
        <v>1272</v>
      </c>
      <c r="C1273" s="11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2">
        <f t="shared" si="76"/>
        <v>102</v>
      </c>
      <c r="P1273" s="13">
        <f t="shared" si="77"/>
        <v>246.29</v>
      </c>
      <c r="Q1273" s="11" t="s">
        <v>8325</v>
      </c>
      <c r="R1273" s="11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x14ac:dyDescent="0.2">
      <c r="A1274" s="11">
        <v>1272</v>
      </c>
      <c r="B1274" s="11" t="s">
        <v>1273</v>
      </c>
      <c r="C1274" s="11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2">
        <f t="shared" si="76"/>
        <v>106</v>
      </c>
      <c r="P1274" s="13">
        <f t="shared" si="77"/>
        <v>189.29</v>
      </c>
      <c r="Q1274" s="11" t="s">
        <v>8325</v>
      </c>
      <c r="R1274" s="11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x14ac:dyDescent="0.2">
      <c r="A1275" s="11">
        <v>1273</v>
      </c>
      <c r="B1275" s="11" t="s">
        <v>1274</v>
      </c>
      <c r="C1275" s="11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2">
        <f t="shared" si="76"/>
        <v>104</v>
      </c>
      <c r="P1275" s="13">
        <f t="shared" si="77"/>
        <v>76.67</v>
      </c>
      <c r="Q1275" s="11" t="s">
        <v>8325</v>
      </c>
      <c r="R1275" s="11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x14ac:dyDescent="0.2">
      <c r="A1276" s="11">
        <v>1274</v>
      </c>
      <c r="B1276" s="11" t="s">
        <v>1275</v>
      </c>
      <c r="C1276" s="11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2">
        <f t="shared" si="76"/>
        <v>155</v>
      </c>
      <c r="P1276" s="13">
        <f t="shared" si="77"/>
        <v>82.96</v>
      </c>
      <c r="Q1276" s="11" t="s">
        <v>8325</v>
      </c>
      <c r="R1276" s="11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x14ac:dyDescent="0.2">
      <c r="A1277" s="11">
        <v>1275</v>
      </c>
      <c r="B1277" s="11" t="s">
        <v>1276</v>
      </c>
      <c r="C1277" s="11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2">
        <f t="shared" si="76"/>
        <v>163</v>
      </c>
      <c r="P1277" s="13">
        <f t="shared" si="77"/>
        <v>62.52</v>
      </c>
      <c r="Q1277" s="11" t="s">
        <v>8325</v>
      </c>
      <c r="R1277" s="11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x14ac:dyDescent="0.2">
      <c r="A1278" s="11">
        <v>1276</v>
      </c>
      <c r="B1278" s="11" t="s">
        <v>1277</v>
      </c>
      <c r="C1278" s="11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2">
        <f t="shared" si="76"/>
        <v>105</v>
      </c>
      <c r="P1278" s="13">
        <f t="shared" si="77"/>
        <v>46.07</v>
      </c>
      <c r="Q1278" s="11" t="s">
        <v>8325</v>
      </c>
      <c r="R1278" s="11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x14ac:dyDescent="0.2">
      <c r="A1279" s="11">
        <v>1277</v>
      </c>
      <c r="B1279" s="11" t="s">
        <v>1278</v>
      </c>
      <c r="C1279" s="11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2">
        <f t="shared" si="76"/>
        <v>107</v>
      </c>
      <c r="P1279" s="13">
        <f t="shared" si="77"/>
        <v>38.54</v>
      </c>
      <c r="Q1279" s="11" t="s">
        <v>8325</v>
      </c>
      <c r="R1279" s="11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x14ac:dyDescent="0.2">
      <c r="A1280" s="11">
        <v>1278</v>
      </c>
      <c r="B1280" s="11" t="s">
        <v>1279</v>
      </c>
      <c r="C1280" s="11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2">
        <f t="shared" si="76"/>
        <v>155</v>
      </c>
      <c r="P1280" s="13">
        <f t="shared" si="77"/>
        <v>53.01</v>
      </c>
      <c r="Q1280" s="11" t="s">
        <v>8325</v>
      </c>
      <c r="R1280" s="11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x14ac:dyDescent="0.2">
      <c r="A1281" s="11">
        <v>1279</v>
      </c>
      <c r="B1281" s="11" t="s">
        <v>1280</v>
      </c>
      <c r="C1281" s="11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2">
        <f t="shared" si="76"/>
        <v>111</v>
      </c>
      <c r="P1281" s="13">
        <f t="shared" si="77"/>
        <v>73.36</v>
      </c>
      <c r="Q1281" s="11" t="s">
        <v>8325</v>
      </c>
      <c r="R1281" s="1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x14ac:dyDescent="0.2">
      <c r="A1282" s="11">
        <v>1280</v>
      </c>
      <c r="B1282" s="11" t="s">
        <v>1281</v>
      </c>
      <c r="C1282" s="11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2">
        <f t="shared" ref="O1282:O1345" si="80">ROUNDUP(SUM(E1282/D1282*100),0)</f>
        <v>111</v>
      </c>
      <c r="P1282" s="13">
        <f t="shared" ref="P1282:P1345" si="81">ROUND(SUM(E1282/L1282),2)</f>
        <v>127.98</v>
      </c>
      <c r="Q1282" s="11" t="s">
        <v>8325</v>
      </c>
      <c r="R1282" s="11" t="s">
        <v>8326</v>
      </c>
      <c r="S1282" s="14">
        <f t="shared" ref="S1282:S1345" si="82">(((J1282/60)/60)/24)+DATE(1970,1,1)</f>
        <v>40513.757569444446</v>
      </c>
      <c r="T1282" s="14">
        <f t="shared" ref="T1282:T1345" si="83">(((I1282/60)/60)/24)+DATE(1970,1,1)</f>
        <v>40603.757569444446</v>
      </c>
    </row>
    <row r="1283" spans="1:20" x14ac:dyDescent="0.2">
      <c r="A1283" s="11">
        <v>1281</v>
      </c>
      <c r="B1283" s="11" t="s">
        <v>1282</v>
      </c>
      <c r="C1283" s="11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2">
        <f t="shared" si="80"/>
        <v>111</v>
      </c>
      <c r="P1283" s="13">
        <f t="shared" si="81"/>
        <v>104.73</v>
      </c>
      <c r="Q1283" s="11" t="s">
        <v>8325</v>
      </c>
      <c r="R1283" s="11" t="s">
        <v>8326</v>
      </c>
      <c r="S1283" s="14">
        <f t="shared" si="82"/>
        <v>41463.743472222224</v>
      </c>
      <c r="T1283" s="14">
        <f t="shared" si="83"/>
        <v>41483.743472222224</v>
      </c>
    </row>
    <row r="1284" spans="1:20" x14ac:dyDescent="0.2">
      <c r="A1284" s="11">
        <v>1282</v>
      </c>
      <c r="B1284" s="11" t="s">
        <v>1283</v>
      </c>
      <c r="C1284" s="11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2">
        <f t="shared" si="80"/>
        <v>124</v>
      </c>
      <c r="P1284" s="13">
        <f t="shared" si="81"/>
        <v>67.67</v>
      </c>
      <c r="Q1284" s="11" t="s">
        <v>8325</v>
      </c>
      <c r="R1284" s="11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x14ac:dyDescent="0.2">
      <c r="A1285" s="11">
        <v>1283</v>
      </c>
      <c r="B1285" s="11" t="s">
        <v>1284</v>
      </c>
      <c r="C1285" s="11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2">
        <f t="shared" si="80"/>
        <v>212</v>
      </c>
      <c r="P1285" s="13">
        <f t="shared" si="81"/>
        <v>95.93</v>
      </c>
      <c r="Q1285" s="11" t="s">
        <v>8325</v>
      </c>
      <c r="R1285" s="11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x14ac:dyDescent="0.2">
      <c r="A1286" s="11">
        <v>1284</v>
      </c>
      <c r="B1286" s="11" t="s">
        <v>1285</v>
      </c>
      <c r="C1286" s="11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2">
        <f t="shared" si="80"/>
        <v>101</v>
      </c>
      <c r="P1286" s="13">
        <f t="shared" si="81"/>
        <v>65.16</v>
      </c>
      <c r="Q1286" s="11" t="s">
        <v>8317</v>
      </c>
      <c r="R1286" s="11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x14ac:dyDescent="0.2">
      <c r="A1287" s="11">
        <v>1285</v>
      </c>
      <c r="B1287" s="11" t="s">
        <v>1286</v>
      </c>
      <c r="C1287" s="11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2">
        <f t="shared" si="80"/>
        <v>102</v>
      </c>
      <c r="P1287" s="13">
        <f t="shared" si="81"/>
        <v>32.270000000000003</v>
      </c>
      <c r="Q1287" s="11" t="s">
        <v>8317</v>
      </c>
      <c r="R1287" s="11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x14ac:dyDescent="0.2">
      <c r="A1288" s="11">
        <v>1286</v>
      </c>
      <c r="B1288" s="11" t="s">
        <v>1287</v>
      </c>
      <c r="C1288" s="11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2">
        <f t="shared" si="80"/>
        <v>109</v>
      </c>
      <c r="P1288" s="13">
        <f t="shared" si="81"/>
        <v>81.25</v>
      </c>
      <c r="Q1288" s="11" t="s">
        <v>8317</v>
      </c>
      <c r="R1288" s="11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x14ac:dyDescent="0.2">
      <c r="A1289" s="11">
        <v>1287</v>
      </c>
      <c r="B1289" s="11" t="s">
        <v>1288</v>
      </c>
      <c r="C1289" s="11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2">
        <f t="shared" si="80"/>
        <v>242</v>
      </c>
      <c r="P1289" s="13">
        <f t="shared" si="81"/>
        <v>24.2</v>
      </c>
      <c r="Q1289" s="11" t="s">
        <v>8317</v>
      </c>
      <c r="R1289" s="11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x14ac:dyDescent="0.2">
      <c r="A1290" s="11">
        <v>1288</v>
      </c>
      <c r="B1290" s="11" t="s">
        <v>1289</v>
      </c>
      <c r="C1290" s="11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2">
        <f t="shared" si="80"/>
        <v>101</v>
      </c>
      <c r="P1290" s="13">
        <f t="shared" si="81"/>
        <v>65.87</v>
      </c>
      <c r="Q1290" s="11" t="s">
        <v>8317</v>
      </c>
      <c r="R1290" s="11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x14ac:dyDescent="0.2">
      <c r="A1291" s="11">
        <v>1289</v>
      </c>
      <c r="B1291" s="11" t="s">
        <v>1290</v>
      </c>
      <c r="C1291" s="11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2">
        <f t="shared" si="80"/>
        <v>126</v>
      </c>
      <c r="P1291" s="13">
        <f t="shared" si="81"/>
        <v>36.08</v>
      </c>
      <c r="Q1291" s="11" t="s">
        <v>8317</v>
      </c>
      <c r="R1291" s="1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x14ac:dyDescent="0.2">
      <c r="A1292" s="11">
        <v>1290</v>
      </c>
      <c r="B1292" s="11" t="s">
        <v>1291</v>
      </c>
      <c r="C1292" s="11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2">
        <f t="shared" si="80"/>
        <v>109</v>
      </c>
      <c r="P1292" s="13">
        <f t="shared" si="81"/>
        <v>44.19</v>
      </c>
      <c r="Q1292" s="11" t="s">
        <v>8317</v>
      </c>
      <c r="R1292" s="11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x14ac:dyDescent="0.2">
      <c r="A1293" s="11">
        <v>1291</v>
      </c>
      <c r="B1293" s="11" t="s">
        <v>1292</v>
      </c>
      <c r="C1293" s="11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2">
        <f t="shared" si="80"/>
        <v>146</v>
      </c>
      <c r="P1293" s="13">
        <f t="shared" si="81"/>
        <v>104.07</v>
      </c>
      <c r="Q1293" s="11" t="s">
        <v>8317</v>
      </c>
      <c r="R1293" s="11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x14ac:dyDescent="0.2">
      <c r="A1294" s="11">
        <v>1292</v>
      </c>
      <c r="B1294" s="11" t="s">
        <v>1293</v>
      </c>
      <c r="C1294" s="11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2">
        <f t="shared" si="80"/>
        <v>110</v>
      </c>
      <c r="P1294" s="13">
        <f t="shared" si="81"/>
        <v>35.96</v>
      </c>
      <c r="Q1294" s="11" t="s">
        <v>8317</v>
      </c>
      <c r="R1294" s="11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x14ac:dyDescent="0.2">
      <c r="A1295" s="11">
        <v>1293</v>
      </c>
      <c r="B1295" s="11" t="s">
        <v>1294</v>
      </c>
      <c r="C1295" s="11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2">
        <f t="shared" si="80"/>
        <v>103</v>
      </c>
      <c r="P1295" s="13">
        <f t="shared" si="81"/>
        <v>127.79</v>
      </c>
      <c r="Q1295" s="11" t="s">
        <v>8317</v>
      </c>
      <c r="R1295" s="11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x14ac:dyDescent="0.2">
      <c r="A1296" s="11">
        <v>1294</v>
      </c>
      <c r="B1296" s="11" t="s">
        <v>1295</v>
      </c>
      <c r="C1296" s="11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2">
        <f t="shared" si="80"/>
        <v>122</v>
      </c>
      <c r="P1296" s="13">
        <f t="shared" si="81"/>
        <v>27.73</v>
      </c>
      <c r="Q1296" s="11" t="s">
        <v>8317</v>
      </c>
      <c r="R1296" s="11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x14ac:dyDescent="0.2">
      <c r="A1297" s="11">
        <v>1295</v>
      </c>
      <c r="B1297" s="11" t="s">
        <v>1296</v>
      </c>
      <c r="C1297" s="11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2">
        <f t="shared" si="80"/>
        <v>102</v>
      </c>
      <c r="P1297" s="13">
        <f t="shared" si="81"/>
        <v>39.83</v>
      </c>
      <c r="Q1297" s="11" t="s">
        <v>8317</v>
      </c>
      <c r="R1297" s="11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x14ac:dyDescent="0.2">
      <c r="A1298" s="11">
        <v>1296</v>
      </c>
      <c r="B1298" s="11" t="s">
        <v>1297</v>
      </c>
      <c r="C1298" s="11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2">
        <f t="shared" si="80"/>
        <v>142</v>
      </c>
      <c r="P1298" s="13">
        <f t="shared" si="81"/>
        <v>52.17</v>
      </c>
      <c r="Q1298" s="11" t="s">
        <v>8317</v>
      </c>
      <c r="R1298" s="11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x14ac:dyDescent="0.2">
      <c r="A1299" s="11">
        <v>1297</v>
      </c>
      <c r="B1299" s="11" t="s">
        <v>1298</v>
      </c>
      <c r="C1299" s="11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2">
        <f t="shared" si="80"/>
        <v>110</v>
      </c>
      <c r="P1299" s="13">
        <f t="shared" si="81"/>
        <v>92.04</v>
      </c>
      <c r="Q1299" s="11" t="s">
        <v>8317</v>
      </c>
      <c r="R1299" s="11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x14ac:dyDescent="0.2">
      <c r="A1300" s="11">
        <v>1298</v>
      </c>
      <c r="B1300" s="11" t="s">
        <v>1299</v>
      </c>
      <c r="C1300" s="11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2">
        <f t="shared" si="80"/>
        <v>105</v>
      </c>
      <c r="P1300" s="13">
        <f t="shared" si="81"/>
        <v>63.42</v>
      </c>
      <c r="Q1300" s="11" t="s">
        <v>8317</v>
      </c>
      <c r="R1300" s="11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x14ac:dyDescent="0.2">
      <c r="A1301" s="11">
        <v>1299</v>
      </c>
      <c r="B1301" s="11" t="s">
        <v>1300</v>
      </c>
      <c r="C1301" s="11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2">
        <f t="shared" si="80"/>
        <v>124</v>
      </c>
      <c r="P1301" s="13">
        <f t="shared" si="81"/>
        <v>135.63</v>
      </c>
      <c r="Q1301" s="11" t="s">
        <v>8317</v>
      </c>
      <c r="R1301" s="1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x14ac:dyDescent="0.2">
      <c r="A1302" s="11">
        <v>1300</v>
      </c>
      <c r="B1302" s="11" t="s">
        <v>1301</v>
      </c>
      <c r="C1302" s="11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2">
        <f t="shared" si="80"/>
        <v>135</v>
      </c>
      <c r="P1302" s="13">
        <f t="shared" si="81"/>
        <v>168.75</v>
      </c>
      <c r="Q1302" s="11" t="s">
        <v>8317</v>
      </c>
      <c r="R1302" s="11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x14ac:dyDescent="0.2">
      <c r="A1303" s="11">
        <v>1301</v>
      </c>
      <c r="B1303" s="11" t="s">
        <v>1302</v>
      </c>
      <c r="C1303" s="11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2">
        <f t="shared" si="80"/>
        <v>103</v>
      </c>
      <c r="P1303" s="13">
        <f t="shared" si="81"/>
        <v>70.86</v>
      </c>
      <c r="Q1303" s="11" t="s">
        <v>8317</v>
      </c>
      <c r="R1303" s="11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x14ac:dyDescent="0.2">
      <c r="A1304" s="11">
        <v>1302</v>
      </c>
      <c r="B1304" s="11" t="s">
        <v>1303</v>
      </c>
      <c r="C1304" s="11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2">
        <f t="shared" si="80"/>
        <v>100</v>
      </c>
      <c r="P1304" s="13">
        <f t="shared" si="81"/>
        <v>50</v>
      </c>
      <c r="Q1304" s="11" t="s">
        <v>8317</v>
      </c>
      <c r="R1304" s="11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x14ac:dyDescent="0.2">
      <c r="A1305" s="11">
        <v>1303</v>
      </c>
      <c r="B1305" s="11" t="s">
        <v>1304</v>
      </c>
      <c r="C1305" s="11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2">
        <f t="shared" si="80"/>
        <v>131</v>
      </c>
      <c r="P1305" s="13">
        <f t="shared" si="81"/>
        <v>42.21</v>
      </c>
      <c r="Q1305" s="11" t="s">
        <v>8317</v>
      </c>
      <c r="R1305" s="11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x14ac:dyDescent="0.2">
      <c r="A1306" s="11">
        <v>1304</v>
      </c>
      <c r="B1306" s="11" t="s">
        <v>1305</v>
      </c>
      <c r="C1306" s="11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2">
        <f t="shared" si="80"/>
        <v>40</v>
      </c>
      <c r="P1306" s="13">
        <f t="shared" si="81"/>
        <v>152.41</v>
      </c>
      <c r="Q1306" s="11" t="s">
        <v>8319</v>
      </c>
      <c r="R1306" s="11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x14ac:dyDescent="0.2">
      <c r="A1307" s="11">
        <v>1305</v>
      </c>
      <c r="B1307" s="11" t="s">
        <v>1306</v>
      </c>
      <c r="C1307" s="11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2">
        <f t="shared" si="80"/>
        <v>26</v>
      </c>
      <c r="P1307" s="13">
        <f t="shared" si="81"/>
        <v>90.62</v>
      </c>
      <c r="Q1307" s="11" t="s">
        <v>8319</v>
      </c>
      <c r="R1307" s="11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x14ac:dyDescent="0.2">
      <c r="A1308" s="11">
        <v>1306</v>
      </c>
      <c r="B1308" s="11" t="s">
        <v>1307</v>
      </c>
      <c r="C1308" s="11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2">
        <f t="shared" si="80"/>
        <v>66</v>
      </c>
      <c r="P1308" s="13">
        <f t="shared" si="81"/>
        <v>201.6</v>
      </c>
      <c r="Q1308" s="11" t="s">
        <v>8319</v>
      </c>
      <c r="R1308" s="11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x14ac:dyDescent="0.2">
      <c r="A1309" s="11">
        <v>1307</v>
      </c>
      <c r="B1309" s="11" t="s">
        <v>1308</v>
      </c>
      <c r="C1309" s="11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2">
        <f t="shared" si="80"/>
        <v>12</v>
      </c>
      <c r="P1309" s="13">
        <f t="shared" si="81"/>
        <v>127.93</v>
      </c>
      <c r="Q1309" s="11" t="s">
        <v>8319</v>
      </c>
      <c r="R1309" s="11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x14ac:dyDescent="0.2">
      <c r="A1310" s="11">
        <v>1308</v>
      </c>
      <c r="B1310" s="11" t="s">
        <v>1309</v>
      </c>
      <c r="C1310" s="11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2">
        <f t="shared" si="80"/>
        <v>12</v>
      </c>
      <c r="P1310" s="13">
        <f t="shared" si="81"/>
        <v>29.89</v>
      </c>
      <c r="Q1310" s="11" t="s">
        <v>8319</v>
      </c>
      <c r="R1310" s="11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x14ac:dyDescent="0.2">
      <c r="A1311" s="11">
        <v>1309</v>
      </c>
      <c r="B1311" s="11" t="s">
        <v>1310</v>
      </c>
      <c r="C1311" s="11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2">
        <f t="shared" si="80"/>
        <v>112</v>
      </c>
      <c r="P1311" s="13">
        <f t="shared" si="81"/>
        <v>367.97</v>
      </c>
      <c r="Q1311" s="11" t="s">
        <v>8319</v>
      </c>
      <c r="R1311" s="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x14ac:dyDescent="0.2">
      <c r="A1312" s="11">
        <v>1310</v>
      </c>
      <c r="B1312" s="11" t="s">
        <v>1311</v>
      </c>
      <c r="C1312" s="11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2">
        <f t="shared" si="80"/>
        <v>16</v>
      </c>
      <c r="P1312" s="13">
        <f t="shared" si="81"/>
        <v>129.16999999999999</v>
      </c>
      <c r="Q1312" s="11" t="s">
        <v>8319</v>
      </c>
      <c r="R1312" s="11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x14ac:dyDescent="0.2">
      <c r="A1313" s="11">
        <v>1311</v>
      </c>
      <c r="B1313" s="11" t="s">
        <v>1312</v>
      </c>
      <c r="C1313" s="11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2">
        <f t="shared" si="80"/>
        <v>33</v>
      </c>
      <c r="P1313" s="13">
        <f t="shared" si="81"/>
        <v>800.7</v>
      </c>
      <c r="Q1313" s="11" t="s">
        <v>8319</v>
      </c>
      <c r="R1313" s="11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x14ac:dyDescent="0.2">
      <c r="A1314" s="11">
        <v>1312</v>
      </c>
      <c r="B1314" s="11" t="s">
        <v>1313</v>
      </c>
      <c r="C1314" s="11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2">
        <f t="shared" si="80"/>
        <v>1</v>
      </c>
      <c r="P1314" s="13">
        <f t="shared" si="81"/>
        <v>28</v>
      </c>
      <c r="Q1314" s="11" t="s">
        <v>8319</v>
      </c>
      <c r="R1314" s="11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x14ac:dyDescent="0.2">
      <c r="A1315" s="11">
        <v>1313</v>
      </c>
      <c r="B1315" s="11" t="s">
        <v>1314</v>
      </c>
      <c r="C1315" s="11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2">
        <f t="shared" si="80"/>
        <v>32</v>
      </c>
      <c r="P1315" s="13">
        <f t="shared" si="81"/>
        <v>102.02</v>
      </c>
      <c r="Q1315" s="11" t="s">
        <v>8319</v>
      </c>
      <c r="R1315" s="11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x14ac:dyDescent="0.2">
      <c r="A1316" s="11">
        <v>1314</v>
      </c>
      <c r="B1316" s="11" t="s">
        <v>1315</v>
      </c>
      <c r="C1316" s="11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2">
        <f t="shared" si="80"/>
        <v>2</v>
      </c>
      <c r="P1316" s="13">
        <f t="shared" si="81"/>
        <v>184.36</v>
      </c>
      <c r="Q1316" s="11" t="s">
        <v>8319</v>
      </c>
      <c r="R1316" s="11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x14ac:dyDescent="0.2">
      <c r="A1317" s="11">
        <v>1315</v>
      </c>
      <c r="B1317" s="11" t="s">
        <v>1316</v>
      </c>
      <c r="C1317" s="11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2">
        <f t="shared" si="80"/>
        <v>41</v>
      </c>
      <c r="P1317" s="13">
        <f t="shared" si="81"/>
        <v>162.91999999999999</v>
      </c>
      <c r="Q1317" s="11" t="s">
        <v>8319</v>
      </c>
      <c r="R1317" s="11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x14ac:dyDescent="0.2">
      <c r="A1318" s="11">
        <v>1316</v>
      </c>
      <c r="B1318" s="11" t="s">
        <v>1317</v>
      </c>
      <c r="C1318" s="11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2">
        <f t="shared" si="80"/>
        <v>1</v>
      </c>
      <c r="P1318" s="13">
        <f t="shared" si="81"/>
        <v>1</v>
      </c>
      <c r="Q1318" s="11" t="s">
        <v>8319</v>
      </c>
      <c r="R1318" s="11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x14ac:dyDescent="0.2">
      <c r="A1319" s="11">
        <v>1317</v>
      </c>
      <c r="B1319" s="11" t="s">
        <v>1318</v>
      </c>
      <c r="C1319" s="11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2">
        <f t="shared" si="80"/>
        <v>6</v>
      </c>
      <c r="P1319" s="13">
        <f t="shared" si="81"/>
        <v>603.53</v>
      </c>
      <c r="Q1319" s="11" t="s">
        <v>8319</v>
      </c>
      <c r="R1319" s="11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x14ac:dyDescent="0.2">
      <c r="A1320" s="11">
        <v>1318</v>
      </c>
      <c r="B1320" s="11" t="s">
        <v>1319</v>
      </c>
      <c r="C1320" s="11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2">
        <f t="shared" si="80"/>
        <v>16</v>
      </c>
      <c r="P1320" s="13">
        <f t="shared" si="81"/>
        <v>45.41</v>
      </c>
      <c r="Q1320" s="11" t="s">
        <v>8319</v>
      </c>
      <c r="R1320" s="11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x14ac:dyDescent="0.2">
      <c r="A1321" s="11">
        <v>1319</v>
      </c>
      <c r="B1321" s="11" t="s">
        <v>1320</v>
      </c>
      <c r="C1321" s="11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2">
        <f t="shared" si="80"/>
        <v>16</v>
      </c>
      <c r="P1321" s="13">
        <f t="shared" si="81"/>
        <v>97.33</v>
      </c>
      <c r="Q1321" s="11" t="s">
        <v>8319</v>
      </c>
      <c r="R1321" s="1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x14ac:dyDescent="0.2">
      <c r="A1322" s="11">
        <v>1320</v>
      </c>
      <c r="B1322" s="11" t="s">
        <v>1321</v>
      </c>
      <c r="C1322" s="11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2">
        <f t="shared" si="80"/>
        <v>1</v>
      </c>
      <c r="P1322" s="13">
        <f t="shared" si="81"/>
        <v>167.67</v>
      </c>
      <c r="Q1322" s="11" t="s">
        <v>8319</v>
      </c>
      <c r="R1322" s="11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x14ac:dyDescent="0.2">
      <c r="A1323" s="11">
        <v>1321</v>
      </c>
      <c r="B1323" s="11" t="s">
        <v>1322</v>
      </c>
      <c r="C1323" s="11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2">
        <f t="shared" si="80"/>
        <v>2</v>
      </c>
      <c r="P1323" s="13">
        <f t="shared" si="81"/>
        <v>859.86</v>
      </c>
      <c r="Q1323" s="11" t="s">
        <v>8319</v>
      </c>
      <c r="R1323" s="11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x14ac:dyDescent="0.2">
      <c r="A1324" s="11">
        <v>1322</v>
      </c>
      <c r="B1324" s="11" t="s">
        <v>1323</v>
      </c>
      <c r="C1324" s="11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2">
        <f t="shared" si="80"/>
        <v>1</v>
      </c>
      <c r="P1324" s="13">
        <f t="shared" si="81"/>
        <v>26.5</v>
      </c>
      <c r="Q1324" s="11" t="s">
        <v>8319</v>
      </c>
      <c r="R1324" s="11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x14ac:dyDescent="0.2">
      <c r="A1325" s="11">
        <v>1323</v>
      </c>
      <c r="B1325" s="11" t="s">
        <v>1324</v>
      </c>
      <c r="C1325" s="11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2">
        <f t="shared" si="80"/>
        <v>9</v>
      </c>
      <c r="P1325" s="13">
        <f t="shared" si="81"/>
        <v>30.27</v>
      </c>
      <c r="Q1325" s="11" t="s">
        <v>8319</v>
      </c>
      <c r="R1325" s="11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x14ac:dyDescent="0.2">
      <c r="A1326" s="11">
        <v>1324</v>
      </c>
      <c r="B1326" s="11" t="s">
        <v>1325</v>
      </c>
      <c r="C1326" s="11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2">
        <f t="shared" si="80"/>
        <v>10</v>
      </c>
      <c r="P1326" s="13">
        <f t="shared" si="81"/>
        <v>54.67</v>
      </c>
      <c r="Q1326" s="11" t="s">
        <v>8319</v>
      </c>
      <c r="R1326" s="11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x14ac:dyDescent="0.2">
      <c r="A1327" s="11">
        <v>1325</v>
      </c>
      <c r="B1327" s="11" t="s">
        <v>1326</v>
      </c>
      <c r="C1327" s="11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2">
        <f t="shared" si="80"/>
        <v>3</v>
      </c>
      <c r="P1327" s="13">
        <f t="shared" si="81"/>
        <v>60.75</v>
      </c>
      <c r="Q1327" s="11" t="s">
        <v>8319</v>
      </c>
      <c r="R1327" s="11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x14ac:dyDescent="0.2">
      <c r="A1328" s="11">
        <v>1326</v>
      </c>
      <c r="B1328" s="11" t="s">
        <v>1327</v>
      </c>
      <c r="C1328" s="11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2">
        <f t="shared" si="80"/>
        <v>2</v>
      </c>
      <c r="P1328" s="13">
        <f t="shared" si="81"/>
        <v>102.73</v>
      </c>
      <c r="Q1328" s="11" t="s">
        <v>8319</v>
      </c>
      <c r="R1328" s="11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x14ac:dyDescent="0.2">
      <c r="A1329" s="11">
        <v>1327</v>
      </c>
      <c r="B1329" s="11" t="s">
        <v>1328</v>
      </c>
      <c r="C1329" s="11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2">
        <f t="shared" si="80"/>
        <v>4</v>
      </c>
      <c r="P1329" s="13">
        <f t="shared" si="81"/>
        <v>41.59</v>
      </c>
      <c r="Q1329" s="11" t="s">
        <v>8319</v>
      </c>
      <c r="R1329" s="11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x14ac:dyDescent="0.2">
      <c r="A1330" s="11">
        <v>1328</v>
      </c>
      <c r="B1330" s="11" t="s">
        <v>1329</v>
      </c>
      <c r="C1330" s="11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2">
        <f t="shared" si="80"/>
        <v>3</v>
      </c>
      <c r="P1330" s="13">
        <f t="shared" si="81"/>
        <v>116.53</v>
      </c>
      <c r="Q1330" s="11" t="s">
        <v>8319</v>
      </c>
      <c r="R1330" s="11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x14ac:dyDescent="0.2">
      <c r="A1331" s="11">
        <v>1329</v>
      </c>
      <c r="B1331" s="11" t="s">
        <v>1330</v>
      </c>
      <c r="C1331" s="11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2">
        <f t="shared" si="80"/>
        <v>1</v>
      </c>
      <c r="P1331" s="13">
        <f t="shared" si="81"/>
        <v>45.33</v>
      </c>
      <c r="Q1331" s="11" t="s">
        <v>8319</v>
      </c>
      <c r="R1331" s="1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x14ac:dyDescent="0.2">
      <c r="A1332" s="11">
        <v>1330</v>
      </c>
      <c r="B1332" s="11" t="s">
        <v>1331</v>
      </c>
      <c r="C1332" s="11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2">
        <f t="shared" si="80"/>
        <v>23</v>
      </c>
      <c r="P1332" s="13">
        <f t="shared" si="81"/>
        <v>157.46</v>
      </c>
      <c r="Q1332" s="11" t="s">
        <v>8319</v>
      </c>
      <c r="R1332" s="11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x14ac:dyDescent="0.2">
      <c r="A1333" s="11">
        <v>1331</v>
      </c>
      <c r="B1333" s="11" t="s">
        <v>1332</v>
      </c>
      <c r="C1333" s="11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2">
        <f t="shared" si="80"/>
        <v>2</v>
      </c>
      <c r="P1333" s="13">
        <f t="shared" si="81"/>
        <v>100.5</v>
      </c>
      <c r="Q1333" s="11" t="s">
        <v>8319</v>
      </c>
      <c r="R1333" s="11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x14ac:dyDescent="0.2">
      <c r="A1334" s="11">
        <v>1332</v>
      </c>
      <c r="B1334" s="11" t="s">
        <v>1333</v>
      </c>
      <c r="C1334" s="11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2">
        <f t="shared" si="80"/>
        <v>0</v>
      </c>
      <c r="P1334" s="13" t="e">
        <f t="shared" si="81"/>
        <v>#DIV/0!</v>
      </c>
      <c r="Q1334" s="11" t="s">
        <v>8319</v>
      </c>
      <c r="R1334" s="11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x14ac:dyDescent="0.2">
      <c r="A1335" s="11">
        <v>1333</v>
      </c>
      <c r="B1335" s="11" t="s">
        <v>1334</v>
      </c>
      <c r="C1335" s="11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2">
        <f t="shared" si="80"/>
        <v>0</v>
      </c>
      <c r="P1335" s="13" t="e">
        <f t="shared" si="81"/>
        <v>#DIV/0!</v>
      </c>
      <c r="Q1335" s="11" t="s">
        <v>8319</v>
      </c>
      <c r="R1335" s="11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x14ac:dyDescent="0.2">
      <c r="A1336" s="11">
        <v>1334</v>
      </c>
      <c r="B1336" s="11" t="s">
        <v>1335</v>
      </c>
      <c r="C1336" s="11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2">
        <f t="shared" si="80"/>
        <v>11</v>
      </c>
      <c r="P1336" s="13">
        <f t="shared" si="81"/>
        <v>51.82</v>
      </c>
      <c r="Q1336" s="11" t="s">
        <v>8319</v>
      </c>
      <c r="R1336" s="11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x14ac:dyDescent="0.2">
      <c r="A1337" s="11">
        <v>1335</v>
      </c>
      <c r="B1337" s="11" t="s">
        <v>1336</v>
      </c>
      <c r="C1337" s="11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2">
        <f t="shared" si="80"/>
        <v>20</v>
      </c>
      <c r="P1337" s="13">
        <f t="shared" si="81"/>
        <v>308.75</v>
      </c>
      <c r="Q1337" s="11" t="s">
        <v>8319</v>
      </c>
      <c r="R1337" s="11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x14ac:dyDescent="0.2">
      <c r="A1338" s="11">
        <v>1336</v>
      </c>
      <c r="B1338" s="11" t="s">
        <v>1337</v>
      </c>
      <c r="C1338" s="11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2">
        <f t="shared" si="80"/>
        <v>85</v>
      </c>
      <c r="P1338" s="13">
        <f t="shared" si="81"/>
        <v>379.23</v>
      </c>
      <c r="Q1338" s="11" t="s">
        <v>8319</v>
      </c>
      <c r="R1338" s="11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x14ac:dyDescent="0.2">
      <c r="A1339" s="11">
        <v>1337</v>
      </c>
      <c r="B1339" s="11" t="s">
        <v>1338</v>
      </c>
      <c r="C1339" s="11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2">
        <f t="shared" si="80"/>
        <v>50</v>
      </c>
      <c r="P1339" s="13">
        <f t="shared" si="81"/>
        <v>176.36</v>
      </c>
      <c r="Q1339" s="11" t="s">
        <v>8319</v>
      </c>
      <c r="R1339" s="11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x14ac:dyDescent="0.2">
      <c r="A1340" s="11">
        <v>1338</v>
      </c>
      <c r="B1340" s="11" t="s">
        <v>1339</v>
      </c>
      <c r="C1340" s="11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2">
        <f t="shared" si="80"/>
        <v>4</v>
      </c>
      <c r="P1340" s="13">
        <f t="shared" si="81"/>
        <v>66.069999999999993</v>
      </c>
      <c r="Q1340" s="11" t="s">
        <v>8319</v>
      </c>
      <c r="R1340" s="11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x14ac:dyDescent="0.2">
      <c r="A1341" s="11">
        <v>1339</v>
      </c>
      <c r="B1341" s="11" t="s">
        <v>1340</v>
      </c>
      <c r="C1341" s="11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2">
        <f t="shared" si="80"/>
        <v>7</v>
      </c>
      <c r="P1341" s="13">
        <f t="shared" si="81"/>
        <v>89.65</v>
      </c>
      <c r="Q1341" s="11" t="s">
        <v>8319</v>
      </c>
      <c r="R1341" s="1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x14ac:dyDescent="0.2">
      <c r="A1342" s="11">
        <v>1340</v>
      </c>
      <c r="B1342" s="11" t="s">
        <v>1341</v>
      </c>
      <c r="C1342" s="11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2">
        <f t="shared" si="80"/>
        <v>0</v>
      </c>
      <c r="P1342" s="13" t="e">
        <f t="shared" si="81"/>
        <v>#DIV/0!</v>
      </c>
      <c r="Q1342" s="11" t="s">
        <v>8319</v>
      </c>
      <c r="R1342" s="11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x14ac:dyDescent="0.2">
      <c r="A1343" s="11">
        <v>1341</v>
      </c>
      <c r="B1343" s="11" t="s">
        <v>1342</v>
      </c>
      <c r="C1343" s="11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2">
        <f t="shared" si="80"/>
        <v>71</v>
      </c>
      <c r="P1343" s="13">
        <f t="shared" si="81"/>
        <v>382.39</v>
      </c>
      <c r="Q1343" s="11" t="s">
        <v>8319</v>
      </c>
      <c r="R1343" s="11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x14ac:dyDescent="0.2">
      <c r="A1344" s="11">
        <v>1342</v>
      </c>
      <c r="B1344" s="11" t="s">
        <v>1343</v>
      </c>
      <c r="C1344" s="11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2">
        <f t="shared" si="80"/>
        <v>1</v>
      </c>
      <c r="P1344" s="13">
        <f t="shared" si="81"/>
        <v>100</v>
      </c>
      <c r="Q1344" s="11" t="s">
        <v>8319</v>
      </c>
      <c r="R1344" s="11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x14ac:dyDescent="0.2">
      <c r="A1345" s="11">
        <v>1343</v>
      </c>
      <c r="B1345" s="11" t="s">
        <v>1344</v>
      </c>
      <c r="C1345" s="11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2">
        <f t="shared" si="80"/>
        <v>103</v>
      </c>
      <c r="P1345" s="13">
        <f t="shared" si="81"/>
        <v>158.36000000000001</v>
      </c>
      <c r="Q1345" s="11" t="s">
        <v>8319</v>
      </c>
      <c r="R1345" s="11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x14ac:dyDescent="0.2">
      <c r="A1346" s="11">
        <v>1344</v>
      </c>
      <c r="B1346" s="11" t="s">
        <v>1345</v>
      </c>
      <c r="C1346" s="11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2">
        <f t="shared" ref="O1346:O1409" si="84">ROUNDUP(SUM(E1346/D1346*100),0)</f>
        <v>378</v>
      </c>
      <c r="P1346" s="13">
        <f t="shared" ref="P1346:P1409" si="85">ROUND(SUM(E1346/L1346),2)</f>
        <v>40.76</v>
      </c>
      <c r="Q1346" s="11" t="s">
        <v>8322</v>
      </c>
      <c r="R1346" s="11" t="s">
        <v>8323</v>
      </c>
      <c r="S1346" s="14">
        <f t="shared" ref="S1346:S1409" si="86">(((J1346/60)/60)/24)+DATE(1970,1,1)</f>
        <v>42522.789803240739</v>
      </c>
      <c r="T1346" s="14">
        <f t="shared" ref="T1346:T1409" si="87">(((I1346/60)/60)/24)+DATE(1970,1,1)</f>
        <v>42551.789803240739</v>
      </c>
    </row>
    <row r="1347" spans="1:20" x14ac:dyDescent="0.2">
      <c r="A1347" s="11">
        <v>1345</v>
      </c>
      <c r="B1347" s="11" t="s">
        <v>1346</v>
      </c>
      <c r="C1347" s="11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2">
        <f t="shared" si="84"/>
        <v>125</v>
      </c>
      <c r="P1347" s="13">
        <f t="shared" si="85"/>
        <v>53.57</v>
      </c>
      <c r="Q1347" s="11" t="s">
        <v>8322</v>
      </c>
      <c r="R1347" s="11" t="s">
        <v>8323</v>
      </c>
      <c r="S1347" s="14">
        <f t="shared" si="86"/>
        <v>41799.814340277779</v>
      </c>
      <c r="T1347" s="14">
        <f t="shared" si="87"/>
        <v>41834.814340277779</v>
      </c>
    </row>
    <row r="1348" spans="1:20" x14ac:dyDescent="0.2">
      <c r="A1348" s="11">
        <v>1346</v>
      </c>
      <c r="B1348" s="11" t="s">
        <v>1347</v>
      </c>
      <c r="C1348" s="11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2">
        <f t="shared" si="84"/>
        <v>148</v>
      </c>
      <c r="P1348" s="13">
        <f t="shared" si="85"/>
        <v>48.45</v>
      </c>
      <c r="Q1348" s="11" t="s">
        <v>8322</v>
      </c>
      <c r="R1348" s="11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x14ac:dyDescent="0.2">
      <c r="A1349" s="11">
        <v>1347</v>
      </c>
      <c r="B1349" s="11" t="s">
        <v>1348</v>
      </c>
      <c r="C1349" s="11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2">
        <f t="shared" si="84"/>
        <v>103</v>
      </c>
      <c r="P1349" s="13">
        <f t="shared" si="85"/>
        <v>82.42</v>
      </c>
      <c r="Q1349" s="11" t="s">
        <v>8322</v>
      </c>
      <c r="R1349" s="11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x14ac:dyDescent="0.2">
      <c r="A1350" s="11">
        <v>1348</v>
      </c>
      <c r="B1350" s="11" t="s">
        <v>1349</v>
      </c>
      <c r="C1350" s="11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2">
        <f t="shared" si="84"/>
        <v>102</v>
      </c>
      <c r="P1350" s="13">
        <f t="shared" si="85"/>
        <v>230.19</v>
      </c>
      <c r="Q1350" s="11" t="s">
        <v>8322</v>
      </c>
      <c r="R1350" s="11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x14ac:dyDescent="0.2">
      <c r="A1351" s="11">
        <v>1349</v>
      </c>
      <c r="B1351" s="11" t="s">
        <v>1350</v>
      </c>
      <c r="C1351" s="11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2">
        <f t="shared" si="84"/>
        <v>205</v>
      </c>
      <c r="P1351" s="13">
        <f t="shared" si="85"/>
        <v>59.36</v>
      </c>
      <c r="Q1351" s="11" t="s">
        <v>8322</v>
      </c>
      <c r="R1351" s="1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x14ac:dyDescent="0.2">
      <c r="A1352" s="11">
        <v>1350</v>
      </c>
      <c r="B1352" s="11" t="s">
        <v>1351</v>
      </c>
      <c r="C1352" s="11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2">
        <f t="shared" si="84"/>
        <v>105</v>
      </c>
      <c r="P1352" s="13">
        <f t="shared" si="85"/>
        <v>66.7</v>
      </c>
      <c r="Q1352" s="11" t="s">
        <v>8322</v>
      </c>
      <c r="R1352" s="11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x14ac:dyDescent="0.2">
      <c r="A1353" s="11">
        <v>1351</v>
      </c>
      <c r="B1353" s="11" t="s">
        <v>1352</v>
      </c>
      <c r="C1353" s="11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2">
        <f t="shared" si="84"/>
        <v>102</v>
      </c>
      <c r="P1353" s="13">
        <f t="shared" si="85"/>
        <v>168.78</v>
      </c>
      <c r="Q1353" s="11" t="s">
        <v>8322</v>
      </c>
      <c r="R1353" s="11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x14ac:dyDescent="0.2">
      <c r="A1354" s="11">
        <v>1352</v>
      </c>
      <c r="B1354" s="11" t="s">
        <v>1353</v>
      </c>
      <c r="C1354" s="11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2">
        <f t="shared" si="84"/>
        <v>137</v>
      </c>
      <c r="P1354" s="13">
        <f t="shared" si="85"/>
        <v>59.97</v>
      </c>
      <c r="Q1354" s="11" t="s">
        <v>8322</v>
      </c>
      <c r="R1354" s="11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x14ac:dyDescent="0.2">
      <c r="A1355" s="11">
        <v>1353</v>
      </c>
      <c r="B1355" s="11" t="s">
        <v>1354</v>
      </c>
      <c r="C1355" s="11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2">
        <f t="shared" si="84"/>
        <v>134</v>
      </c>
      <c r="P1355" s="13">
        <f t="shared" si="85"/>
        <v>31.81</v>
      </c>
      <c r="Q1355" s="11" t="s">
        <v>8322</v>
      </c>
      <c r="R1355" s="11" t="s">
        <v>8323</v>
      </c>
      <c r="S1355" s="14">
        <f t="shared" si="86"/>
        <v>41309.11791666667</v>
      </c>
      <c r="T1355" s="14">
        <f t="shared" si="87"/>
        <v>41344</v>
      </c>
    </row>
    <row r="1356" spans="1:20" x14ac:dyDescent="0.2">
      <c r="A1356" s="11">
        <v>1354</v>
      </c>
      <c r="B1356" s="11" t="s">
        <v>1355</v>
      </c>
      <c r="C1356" s="11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2">
        <f t="shared" si="84"/>
        <v>131</v>
      </c>
      <c r="P1356" s="13">
        <f t="shared" si="85"/>
        <v>24.42</v>
      </c>
      <c r="Q1356" s="11" t="s">
        <v>8322</v>
      </c>
      <c r="R1356" s="11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x14ac:dyDescent="0.2">
      <c r="A1357" s="11">
        <v>1355</v>
      </c>
      <c r="B1357" s="11" t="s">
        <v>1356</v>
      </c>
      <c r="C1357" s="11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2">
        <f t="shared" si="84"/>
        <v>123</v>
      </c>
      <c r="P1357" s="13">
        <f t="shared" si="85"/>
        <v>25.35</v>
      </c>
      <c r="Q1357" s="11" t="s">
        <v>8322</v>
      </c>
      <c r="R1357" s="11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x14ac:dyDescent="0.2">
      <c r="A1358" s="11">
        <v>1356</v>
      </c>
      <c r="B1358" s="11" t="s">
        <v>1357</v>
      </c>
      <c r="C1358" s="11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2">
        <f t="shared" si="84"/>
        <v>183</v>
      </c>
      <c r="P1358" s="13">
        <f t="shared" si="85"/>
        <v>71.44</v>
      </c>
      <c r="Q1358" s="11" t="s">
        <v>8322</v>
      </c>
      <c r="R1358" s="11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x14ac:dyDescent="0.2">
      <c r="A1359" s="11">
        <v>1357</v>
      </c>
      <c r="B1359" s="11" t="s">
        <v>1358</v>
      </c>
      <c r="C1359" s="11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2">
        <f t="shared" si="84"/>
        <v>126</v>
      </c>
      <c r="P1359" s="13">
        <f t="shared" si="85"/>
        <v>38.549999999999997</v>
      </c>
      <c r="Q1359" s="11" t="s">
        <v>8322</v>
      </c>
      <c r="R1359" s="11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x14ac:dyDescent="0.2">
      <c r="A1360" s="11">
        <v>1358</v>
      </c>
      <c r="B1360" s="11" t="s">
        <v>1359</v>
      </c>
      <c r="C1360" s="11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2">
        <f t="shared" si="84"/>
        <v>112</v>
      </c>
      <c r="P1360" s="13">
        <f t="shared" si="85"/>
        <v>68.37</v>
      </c>
      <c r="Q1360" s="11" t="s">
        <v>8322</v>
      </c>
      <c r="R1360" s="11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x14ac:dyDescent="0.2">
      <c r="A1361" s="11">
        <v>1359</v>
      </c>
      <c r="B1361" s="11" t="s">
        <v>1360</v>
      </c>
      <c r="C1361" s="11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2">
        <f t="shared" si="84"/>
        <v>116</v>
      </c>
      <c r="P1361" s="13">
        <f t="shared" si="85"/>
        <v>40.21</v>
      </c>
      <c r="Q1361" s="11" t="s">
        <v>8322</v>
      </c>
      <c r="R1361" s="1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x14ac:dyDescent="0.2">
      <c r="A1362" s="11">
        <v>1360</v>
      </c>
      <c r="B1362" s="11" t="s">
        <v>1361</v>
      </c>
      <c r="C1362" s="11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2">
        <f t="shared" si="84"/>
        <v>174</v>
      </c>
      <c r="P1362" s="13">
        <f t="shared" si="85"/>
        <v>32.07</v>
      </c>
      <c r="Q1362" s="11" t="s">
        <v>8322</v>
      </c>
      <c r="R1362" s="11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x14ac:dyDescent="0.2">
      <c r="A1363" s="11">
        <v>1361</v>
      </c>
      <c r="B1363" s="11" t="s">
        <v>1362</v>
      </c>
      <c r="C1363" s="11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2">
        <f t="shared" si="84"/>
        <v>126</v>
      </c>
      <c r="P1363" s="13">
        <f t="shared" si="85"/>
        <v>28.63</v>
      </c>
      <c r="Q1363" s="11" t="s">
        <v>8322</v>
      </c>
      <c r="R1363" s="11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x14ac:dyDescent="0.2">
      <c r="A1364" s="11">
        <v>1362</v>
      </c>
      <c r="B1364" s="11" t="s">
        <v>1363</v>
      </c>
      <c r="C1364" s="11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2">
        <f t="shared" si="84"/>
        <v>110</v>
      </c>
      <c r="P1364" s="13">
        <f t="shared" si="85"/>
        <v>43.64</v>
      </c>
      <c r="Q1364" s="11" t="s">
        <v>8322</v>
      </c>
      <c r="R1364" s="11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x14ac:dyDescent="0.2">
      <c r="A1365" s="11">
        <v>1363</v>
      </c>
      <c r="B1365" s="11" t="s">
        <v>1364</v>
      </c>
      <c r="C1365" s="11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2">
        <f t="shared" si="84"/>
        <v>100</v>
      </c>
      <c r="P1365" s="13">
        <f t="shared" si="85"/>
        <v>40</v>
      </c>
      <c r="Q1365" s="11" t="s">
        <v>8322</v>
      </c>
      <c r="R1365" s="11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x14ac:dyDescent="0.2">
      <c r="A1366" s="11">
        <v>1364</v>
      </c>
      <c r="B1366" s="11" t="s">
        <v>1365</v>
      </c>
      <c r="C1366" s="11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2">
        <f t="shared" si="84"/>
        <v>119</v>
      </c>
      <c r="P1366" s="13">
        <f t="shared" si="85"/>
        <v>346.04</v>
      </c>
      <c r="Q1366" s="11" t="s">
        <v>8325</v>
      </c>
      <c r="R1366" s="11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x14ac:dyDescent="0.2">
      <c r="A1367" s="11">
        <v>1365</v>
      </c>
      <c r="B1367" s="11" t="s">
        <v>1366</v>
      </c>
      <c r="C1367" s="11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2">
        <f t="shared" si="84"/>
        <v>101</v>
      </c>
      <c r="P1367" s="13">
        <f t="shared" si="85"/>
        <v>81.739999999999995</v>
      </c>
      <c r="Q1367" s="11" t="s">
        <v>8325</v>
      </c>
      <c r="R1367" s="11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">
      <c r="A1368" s="11">
        <v>1366</v>
      </c>
      <c r="B1368" s="11" t="s">
        <v>1367</v>
      </c>
      <c r="C1368" s="11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2">
        <f t="shared" si="84"/>
        <v>127</v>
      </c>
      <c r="P1368" s="13">
        <f t="shared" si="85"/>
        <v>64.540000000000006</v>
      </c>
      <c r="Q1368" s="11" t="s">
        <v>8325</v>
      </c>
      <c r="R1368" s="11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x14ac:dyDescent="0.2">
      <c r="A1369" s="11">
        <v>1367</v>
      </c>
      <c r="B1369" s="11" t="s">
        <v>1368</v>
      </c>
      <c r="C1369" s="11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2">
        <f t="shared" si="84"/>
        <v>115</v>
      </c>
      <c r="P1369" s="13">
        <f t="shared" si="85"/>
        <v>63.48</v>
      </c>
      <c r="Q1369" s="11" t="s">
        <v>8325</v>
      </c>
      <c r="R1369" s="11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x14ac:dyDescent="0.2">
      <c r="A1370" s="11">
        <v>1368</v>
      </c>
      <c r="B1370" s="11" t="s">
        <v>1369</v>
      </c>
      <c r="C1370" s="11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2">
        <f t="shared" si="84"/>
        <v>111</v>
      </c>
      <c r="P1370" s="13">
        <f t="shared" si="85"/>
        <v>63.62</v>
      </c>
      <c r="Q1370" s="11" t="s">
        <v>8325</v>
      </c>
      <c r="R1370" s="11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x14ac:dyDescent="0.2">
      <c r="A1371" s="11">
        <v>1369</v>
      </c>
      <c r="B1371" s="11" t="s">
        <v>1370</v>
      </c>
      <c r="C1371" s="11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2">
        <f t="shared" si="84"/>
        <v>106</v>
      </c>
      <c r="P1371" s="13">
        <f t="shared" si="85"/>
        <v>83.97</v>
      </c>
      <c r="Q1371" s="11" t="s">
        <v>8325</v>
      </c>
      <c r="R1371" s="1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x14ac:dyDescent="0.2">
      <c r="A1372" s="11">
        <v>1370</v>
      </c>
      <c r="B1372" s="11" t="s">
        <v>1371</v>
      </c>
      <c r="C1372" s="11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2">
        <f t="shared" si="84"/>
        <v>104</v>
      </c>
      <c r="P1372" s="13">
        <f t="shared" si="85"/>
        <v>77.75</v>
      </c>
      <c r="Q1372" s="11" t="s">
        <v>8325</v>
      </c>
      <c r="R1372" s="11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x14ac:dyDescent="0.2">
      <c r="A1373" s="11">
        <v>1371</v>
      </c>
      <c r="B1373" s="11" t="s">
        <v>1372</v>
      </c>
      <c r="C1373" s="11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2">
        <f t="shared" si="84"/>
        <v>108</v>
      </c>
      <c r="P1373" s="13">
        <f t="shared" si="85"/>
        <v>107.07</v>
      </c>
      <c r="Q1373" s="11" t="s">
        <v>8325</v>
      </c>
      <c r="R1373" s="11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2">
      <c r="A1374" s="11">
        <v>1372</v>
      </c>
      <c r="B1374" s="11" t="s">
        <v>1373</v>
      </c>
      <c r="C1374" s="11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2">
        <f t="shared" si="84"/>
        <v>124</v>
      </c>
      <c r="P1374" s="13">
        <f t="shared" si="85"/>
        <v>38.75</v>
      </c>
      <c r="Q1374" s="11" t="s">
        <v>8325</v>
      </c>
      <c r="R1374" s="11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x14ac:dyDescent="0.2">
      <c r="A1375" s="11">
        <v>1373</v>
      </c>
      <c r="B1375" s="11" t="s">
        <v>1374</v>
      </c>
      <c r="C1375" s="11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2">
        <f t="shared" si="84"/>
        <v>106</v>
      </c>
      <c r="P1375" s="13">
        <f t="shared" si="85"/>
        <v>201.94</v>
      </c>
      <c r="Q1375" s="11" t="s">
        <v>8325</v>
      </c>
      <c r="R1375" s="11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x14ac:dyDescent="0.2">
      <c r="A1376" s="11">
        <v>1374</v>
      </c>
      <c r="B1376" s="11" t="s">
        <v>1375</v>
      </c>
      <c r="C1376" s="11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2">
        <f t="shared" si="84"/>
        <v>190</v>
      </c>
      <c r="P1376" s="13">
        <f t="shared" si="85"/>
        <v>43.06</v>
      </c>
      <c r="Q1376" s="11" t="s">
        <v>8325</v>
      </c>
      <c r="R1376" s="11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x14ac:dyDescent="0.2">
      <c r="A1377" s="11">
        <v>1375</v>
      </c>
      <c r="B1377" s="11" t="s">
        <v>1376</v>
      </c>
      <c r="C1377" s="11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2">
        <f t="shared" si="84"/>
        <v>172</v>
      </c>
      <c r="P1377" s="13">
        <f t="shared" si="85"/>
        <v>62.87</v>
      </c>
      <c r="Q1377" s="11" t="s">
        <v>8325</v>
      </c>
      <c r="R1377" s="11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x14ac:dyDescent="0.2">
      <c r="A1378" s="11">
        <v>1376</v>
      </c>
      <c r="B1378" s="11" t="s">
        <v>1377</v>
      </c>
      <c r="C1378" s="11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2">
        <f t="shared" si="84"/>
        <v>253</v>
      </c>
      <c r="P1378" s="13">
        <f t="shared" si="85"/>
        <v>55.61</v>
      </c>
      <c r="Q1378" s="11" t="s">
        <v>8325</v>
      </c>
      <c r="R1378" s="11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x14ac:dyDescent="0.2">
      <c r="A1379" s="11">
        <v>1377</v>
      </c>
      <c r="B1379" s="11" t="s">
        <v>1378</v>
      </c>
      <c r="C1379" s="11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2">
        <f t="shared" si="84"/>
        <v>117</v>
      </c>
      <c r="P1379" s="13">
        <f t="shared" si="85"/>
        <v>48.71</v>
      </c>
      <c r="Q1379" s="11" t="s">
        <v>8325</v>
      </c>
      <c r="R1379" s="11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">
      <c r="A1380" s="11">
        <v>1378</v>
      </c>
      <c r="B1380" s="11" t="s">
        <v>1379</v>
      </c>
      <c r="C1380" s="11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2">
        <f t="shared" si="84"/>
        <v>204</v>
      </c>
      <c r="P1380" s="13">
        <f t="shared" si="85"/>
        <v>30.58</v>
      </c>
      <c r="Q1380" s="11" t="s">
        <v>8325</v>
      </c>
      <c r="R1380" s="11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x14ac:dyDescent="0.2">
      <c r="A1381" s="11">
        <v>1379</v>
      </c>
      <c r="B1381" s="11" t="s">
        <v>1380</v>
      </c>
      <c r="C1381" s="11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2">
        <f t="shared" si="84"/>
        <v>112</v>
      </c>
      <c r="P1381" s="13">
        <f t="shared" si="85"/>
        <v>73.91</v>
      </c>
      <c r="Q1381" s="11" t="s">
        <v>8325</v>
      </c>
      <c r="R1381" s="1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x14ac:dyDescent="0.2">
      <c r="A1382" s="11">
        <v>1380</v>
      </c>
      <c r="B1382" s="11" t="s">
        <v>1381</v>
      </c>
      <c r="C1382" s="11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2">
        <f t="shared" si="84"/>
        <v>424</v>
      </c>
      <c r="P1382" s="13">
        <f t="shared" si="85"/>
        <v>21.2</v>
      </c>
      <c r="Q1382" s="11" t="s">
        <v>8325</v>
      </c>
      <c r="R1382" s="11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x14ac:dyDescent="0.2">
      <c r="A1383" s="11">
        <v>1381</v>
      </c>
      <c r="B1383" s="11" t="s">
        <v>1382</v>
      </c>
      <c r="C1383" s="11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2">
        <f t="shared" si="84"/>
        <v>108</v>
      </c>
      <c r="P1383" s="13">
        <f t="shared" si="85"/>
        <v>73.36</v>
      </c>
      <c r="Q1383" s="11" t="s">
        <v>8325</v>
      </c>
      <c r="R1383" s="11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x14ac:dyDescent="0.2">
      <c r="A1384" s="11">
        <v>1382</v>
      </c>
      <c r="B1384" s="11" t="s">
        <v>1383</v>
      </c>
      <c r="C1384" s="11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2">
        <f t="shared" si="84"/>
        <v>105</v>
      </c>
      <c r="P1384" s="13">
        <f t="shared" si="85"/>
        <v>56.41</v>
      </c>
      <c r="Q1384" s="11" t="s">
        <v>8325</v>
      </c>
      <c r="R1384" s="11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x14ac:dyDescent="0.2">
      <c r="A1385" s="11">
        <v>1383</v>
      </c>
      <c r="B1385" s="11" t="s">
        <v>1384</v>
      </c>
      <c r="C1385" s="11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2">
        <f t="shared" si="84"/>
        <v>213</v>
      </c>
      <c r="P1385" s="13">
        <f t="shared" si="85"/>
        <v>50.25</v>
      </c>
      <c r="Q1385" s="11" t="s">
        <v>8325</v>
      </c>
      <c r="R1385" s="11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x14ac:dyDescent="0.2">
      <c r="A1386" s="11">
        <v>1384</v>
      </c>
      <c r="B1386" s="11" t="s">
        <v>1385</v>
      </c>
      <c r="C1386" s="11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2">
        <f t="shared" si="84"/>
        <v>125</v>
      </c>
      <c r="P1386" s="13">
        <f t="shared" si="85"/>
        <v>68.94</v>
      </c>
      <c r="Q1386" s="11" t="s">
        <v>8325</v>
      </c>
      <c r="R1386" s="11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x14ac:dyDescent="0.2">
      <c r="A1387" s="11">
        <v>1385</v>
      </c>
      <c r="B1387" s="11" t="s">
        <v>1386</v>
      </c>
      <c r="C1387" s="11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2">
        <f t="shared" si="84"/>
        <v>111</v>
      </c>
      <c r="P1387" s="13">
        <f t="shared" si="85"/>
        <v>65.91</v>
      </c>
      <c r="Q1387" s="11" t="s">
        <v>8325</v>
      </c>
      <c r="R1387" s="11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x14ac:dyDescent="0.2">
      <c r="A1388" s="11">
        <v>1386</v>
      </c>
      <c r="B1388" s="11" t="s">
        <v>1387</v>
      </c>
      <c r="C1388" s="11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2">
        <f t="shared" si="84"/>
        <v>219</v>
      </c>
      <c r="P1388" s="13">
        <f t="shared" si="85"/>
        <v>62.5</v>
      </c>
      <c r="Q1388" s="11" t="s">
        <v>8325</v>
      </c>
      <c r="R1388" s="11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x14ac:dyDescent="0.2">
      <c r="A1389" s="11">
        <v>1387</v>
      </c>
      <c r="B1389" s="11" t="s">
        <v>1388</v>
      </c>
      <c r="C1389" s="11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2">
        <f t="shared" si="84"/>
        <v>137</v>
      </c>
      <c r="P1389" s="13">
        <f t="shared" si="85"/>
        <v>70.06</v>
      </c>
      <c r="Q1389" s="11" t="s">
        <v>8325</v>
      </c>
      <c r="R1389" s="11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x14ac:dyDescent="0.2">
      <c r="A1390" s="11">
        <v>1388</v>
      </c>
      <c r="B1390" s="11" t="s">
        <v>1389</v>
      </c>
      <c r="C1390" s="11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2">
        <f t="shared" si="84"/>
        <v>135</v>
      </c>
      <c r="P1390" s="13">
        <f t="shared" si="85"/>
        <v>60.18</v>
      </c>
      <c r="Q1390" s="11" t="s">
        <v>8325</v>
      </c>
      <c r="R1390" s="11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x14ac:dyDescent="0.2">
      <c r="A1391" s="11">
        <v>1389</v>
      </c>
      <c r="B1391" s="11" t="s">
        <v>1390</v>
      </c>
      <c r="C1391" s="11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2">
        <f t="shared" si="84"/>
        <v>146</v>
      </c>
      <c r="P1391" s="13">
        <f t="shared" si="85"/>
        <v>21.38</v>
      </c>
      <c r="Q1391" s="11" t="s">
        <v>8325</v>
      </c>
      <c r="R1391" s="1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x14ac:dyDescent="0.2">
      <c r="A1392" s="11">
        <v>1390</v>
      </c>
      <c r="B1392" s="11" t="s">
        <v>1391</v>
      </c>
      <c r="C1392" s="11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2">
        <f t="shared" si="84"/>
        <v>110</v>
      </c>
      <c r="P1392" s="13">
        <f t="shared" si="85"/>
        <v>160.79</v>
      </c>
      <c r="Q1392" s="11" t="s">
        <v>8325</v>
      </c>
      <c r="R1392" s="11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x14ac:dyDescent="0.2">
      <c r="A1393" s="11">
        <v>1391</v>
      </c>
      <c r="B1393" s="11" t="s">
        <v>1392</v>
      </c>
      <c r="C1393" s="11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2">
        <f t="shared" si="84"/>
        <v>111</v>
      </c>
      <c r="P1393" s="13">
        <f t="shared" si="85"/>
        <v>42.38</v>
      </c>
      <c r="Q1393" s="11" t="s">
        <v>8325</v>
      </c>
      <c r="R1393" s="11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x14ac:dyDescent="0.2">
      <c r="A1394" s="11">
        <v>1392</v>
      </c>
      <c r="B1394" s="11" t="s">
        <v>1393</v>
      </c>
      <c r="C1394" s="11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2">
        <f t="shared" si="84"/>
        <v>114</v>
      </c>
      <c r="P1394" s="13">
        <f t="shared" si="85"/>
        <v>27.32</v>
      </c>
      <c r="Q1394" s="11" t="s">
        <v>8325</v>
      </c>
      <c r="R1394" s="11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2">
      <c r="A1395" s="11">
        <v>1393</v>
      </c>
      <c r="B1395" s="11" t="s">
        <v>1394</v>
      </c>
      <c r="C1395" s="11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2">
        <f t="shared" si="84"/>
        <v>103</v>
      </c>
      <c r="P1395" s="13">
        <f t="shared" si="85"/>
        <v>196.83</v>
      </c>
      <c r="Q1395" s="11" t="s">
        <v>8325</v>
      </c>
      <c r="R1395" s="11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x14ac:dyDescent="0.2">
      <c r="A1396" s="11">
        <v>1394</v>
      </c>
      <c r="B1396" s="11" t="s">
        <v>1395</v>
      </c>
      <c r="C1396" s="11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2">
        <f t="shared" si="84"/>
        <v>123</v>
      </c>
      <c r="P1396" s="13">
        <f t="shared" si="85"/>
        <v>53.88</v>
      </c>
      <c r="Q1396" s="11" t="s">
        <v>8325</v>
      </c>
      <c r="R1396" s="11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2">
      <c r="A1397" s="11">
        <v>1395</v>
      </c>
      <c r="B1397" s="11" t="s">
        <v>1396</v>
      </c>
      <c r="C1397" s="11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2">
        <f t="shared" si="84"/>
        <v>112</v>
      </c>
      <c r="P1397" s="13">
        <f t="shared" si="85"/>
        <v>47.76</v>
      </c>
      <c r="Q1397" s="11" t="s">
        <v>8325</v>
      </c>
      <c r="R1397" s="11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x14ac:dyDescent="0.2">
      <c r="A1398" s="11">
        <v>1396</v>
      </c>
      <c r="B1398" s="11" t="s">
        <v>1397</v>
      </c>
      <c r="C1398" s="11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2">
        <f t="shared" si="84"/>
        <v>108</v>
      </c>
      <c r="P1398" s="13">
        <f t="shared" si="85"/>
        <v>88.19</v>
      </c>
      <c r="Q1398" s="11" t="s">
        <v>8325</v>
      </c>
      <c r="R1398" s="11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x14ac:dyDescent="0.2">
      <c r="A1399" s="11">
        <v>1397</v>
      </c>
      <c r="B1399" s="11" t="s">
        <v>1398</v>
      </c>
      <c r="C1399" s="11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2">
        <f t="shared" si="84"/>
        <v>114</v>
      </c>
      <c r="P1399" s="13">
        <f t="shared" si="85"/>
        <v>72.06</v>
      </c>
      <c r="Q1399" s="11" t="s">
        <v>8325</v>
      </c>
      <c r="R1399" s="11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x14ac:dyDescent="0.2">
      <c r="A1400" s="11">
        <v>1398</v>
      </c>
      <c r="B1400" s="11" t="s">
        <v>1399</v>
      </c>
      <c r="C1400" s="11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2">
        <f t="shared" si="84"/>
        <v>110</v>
      </c>
      <c r="P1400" s="13">
        <f t="shared" si="85"/>
        <v>74.25</v>
      </c>
      <c r="Q1400" s="11" t="s">
        <v>8325</v>
      </c>
      <c r="R1400" s="11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x14ac:dyDescent="0.2">
      <c r="A1401" s="11">
        <v>1399</v>
      </c>
      <c r="B1401" s="11" t="s">
        <v>1400</v>
      </c>
      <c r="C1401" s="11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2">
        <f t="shared" si="84"/>
        <v>127</v>
      </c>
      <c r="P1401" s="13">
        <f t="shared" si="85"/>
        <v>61.7</v>
      </c>
      <c r="Q1401" s="11" t="s">
        <v>8325</v>
      </c>
      <c r="R1401" s="1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x14ac:dyDescent="0.2">
      <c r="A1402" s="11">
        <v>1400</v>
      </c>
      <c r="B1402" s="11" t="s">
        <v>1401</v>
      </c>
      <c r="C1402" s="11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2">
        <f t="shared" si="84"/>
        <v>168</v>
      </c>
      <c r="P1402" s="13">
        <f t="shared" si="85"/>
        <v>17.239999999999998</v>
      </c>
      <c r="Q1402" s="11" t="s">
        <v>8325</v>
      </c>
      <c r="R1402" s="11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x14ac:dyDescent="0.2">
      <c r="A1403" s="11">
        <v>1401</v>
      </c>
      <c r="B1403" s="11" t="s">
        <v>1402</v>
      </c>
      <c r="C1403" s="11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2">
        <f t="shared" si="84"/>
        <v>497</v>
      </c>
      <c r="P1403" s="13">
        <f t="shared" si="85"/>
        <v>51.72</v>
      </c>
      <c r="Q1403" s="11" t="s">
        <v>8325</v>
      </c>
      <c r="R1403" s="11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x14ac:dyDescent="0.2">
      <c r="A1404" s="11">
        <v>1402</v>
      </c>
      <c r="B1404" s="11" t="s">
        <v>1403</v>
      </c>
      <c r="C1404" s="11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2">
        <f t="shared" si="84"/>
        <v>110</v>
      </c>
      <c r="P1404" s="13">
        <f t="shared" si="85"/>
        <v>24.15</v>
      </c>
      <c r="Q1404" s="11" t="s">
        <v>8325</v>
      </c>
      <c r="R1404" s="11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x14ac:dyDescent="0.2">
      <c r="A1405" s="11">
        <v>1403</v>
      </c>
      <c r="B1405" s="11" t="s">
        <v>1404</v>
      </c>
      <c r="C1405" s="11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2">
        <f t="shared" si="84"/>
        <v>103</v>
      </c>
      <c r="P1405" s="13">
        <f t="shared" si="85"/>
        <v>62.17</v>
      </c>
      <c r="Q1405" s="11" t="s">
        <v>8325</v>
      </c>
      <c r="R1405" s="11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x14ac:dyDescent="0.2">
      <c r="A1406" s="11">
        <v>1404</v>
      </c>
      <c r="B1406" s="11" t="s">
        <v>1405</v>
      </c>
      <c r="C1406" s="11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2">
        <f t="shared" si="84"/>
        <v>2</v>
      </c>
      <c r="P1406" s="13">
        <f t="shared" si="85"/>
        <v>48.2</v>
      </c>
      <c r="Q1406" s="11" t="s">
        <v>8322</v>
      </c>
      <c r="R1406" s="11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x14ac:dyDescent="0.2">
      <c r="A1407" s="11">
        <v>1405</v>
      </c>
      <c r="B1407" s="11" t="s">
        <v>1406</v>
      </c>
      <c r="C1407" s="11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2">
        <f t="shared" si="84"/>
        <v>1</v>
      </c>
      <c r="P1407" s="13">
        <f t="shared" si="85"/>
        <v>6.18</v>
      </c>
      <c r="Q1407" s="11" t="s">
        <v>8322</v>
      </c>
      <c r="R1407" s="11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2">
      <c r="A1408" s="11">
        <v>1406</v>
      </c>
      <c r="B1408" s="11" t="s">
        <v>1407</v>
      </c>
      <c r="C1408" s="11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2">
        <f t="shared" si="84"/>
        <v>1</v>
      </c>
      <c r="P1408" s="13">
        <f t="shared" si="85"/>
        <v>5</v>
      </c>
      <c r="Q1408" s="11" t="s">
        <v>8322</v>
      </c>
      <c r="R1408" s="11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x14ac:dyDescent="0.2">
      <c r="A1409" s="11">
        <v>1407</v>
      </c>
      <c r="B1409" s="11" t="s">
        <v>1408</v>
      </c>
      <c r="C1409" s="11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2">
        <f t="shared" si="84"/>
        <v>1</v>
      </c>
      <c r="P1409" s="13">
        <f t="shared" si="85"/>
        <v>7.5</v>
      </c>
      <c r="Q1409" s="11" t="s">
        <v>8322</v>
      </c>
      <c r="R1409" s="11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x14ac:dyDescent="0.2">
      <c r="A1410" s="11">
        <v>1408</v>
      </c>
      <c r="B1410" s="11" t="s">
        <v>1409</v>
      </c>
      <c r="C1410" s="11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2">
        <f t="shared" ref="O1410:O1473" si="88">ROUNDUP(SUM(E1410/D1410*100),0)</f>
        <v>8</v>
      </c>
      <c r="P1410" s="13">
        <f t="shared" ref="P1410:P1473" si="89">ROUND(SUM(E1410/L1410),2)</f>
        <v>12</v>
      </c>
      <c r="Q1410" s="11" t="s">
        <v>8322</v>
      </c>
      <c r="R1410" s="11" t="s">
        <v>8341</v>
      </c>
      <c r="S1410" s="14">
        <f t="shared" ref="S1410:S1473" si="90">(((J1410/60)/60)/24)+DATE(1970,1,1)</f>
        <v>42291.872175925921</v>
      </c>
      <c r="T1410" s="14">
        <f t="shared" ref="T1410:T1473" si="91">(((I1410/60)/60)/24)+DATE(1970,1,1)</f>
        <v>42321.913842592592</v>
      </c>
    </row>
    <row r="1411" spans="1:20" x14ac:dyDescent="0.2">
      <c r="A1411" s="11">
        <v>1409</v>
      </c>
      <c r="B1411" s="11" t="s">
        <v>1410</v>
      </c>
      <c r="C1411" s="11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2">
        <f t="shared" si="88"/>
        <v>0</v>
      </c>
      <c r="P1411" s="13" t="e">
        <f t="shared" si="89"/>
        <v>#DIV/0!</v>
      </c>
      <c r="Q1411" s="11" t="s">
        <v>8322</v>
      </c>
      <c r="R1411" s="11" t="s">
        <v>8341</v>
      </c>
      <c r="S1411" s="14">
        <f t="shared" si="90"/>
        <v>41945.133506944447</v>
      </c>
      <c r="T1411" s="14">
        <f t="shared" si="91"/>
        <v>42005.175173611111</v>
      </c>
    </row>
    <row r="1412" spans="1:20" x14ac:dyDescent="0.2">
      <c r="A1412" s="11">
        <v>1410</v>
      </c>
      <c r="B1412" s="11" t="s">
        <v>1411</v>
      </c>
      <c r="C1412" s="11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2">
        <f t="shared" si="88"/>
        <v>1</v>
      </c>
      <c r="P1412" s="13">
        <f t="shared" si="89"/>
        <v>1</v>
      </c>
      <c r="Q1412" s="11" t="s">
        <v>8322</v>
      </c>
      <c r="R1412" s="11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x14ac:dyDescent="0.2">
      <c r="A1413" s="11">
        <v>1411</v>
      </c>
      <c r="B1413" s="11" t="s">
        <v>1412</v>
      </c>
      <c r="C1413" s="11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2">
        <f t="shared" si="88"/>
        <v>1</v>
      </c>
      <c r="P1413" s="13">
        <f t="shared" si="89"/>
        <v>2.33</v>
      </c>
      <c r="Q1413" s="11" t="s">
        <v>8322</v>
      </c>
      <c r="R1413" s="11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x14ac:dyDescent="0.2">
      <c r="A1414" s="11">
        <v>1412</v>
      </c>
      <c r="B1414" s="11" t="s">
        <v>1413</v>
      </c>
      <c r="C1414" s="11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2">
        <f t="shared" si="88"/>
        <v>5</v>
      </c>
      <c r="P1414" s="13">
        <f t="shared" si="89"/>
        <v>24.62</v>
      </c>
      <c r="Q1414" s="11" t="s">
        <v>8322</v>
      </c>
      <c r="R1414" s="11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x14ac:dyDescent="0.2">
      <c r="A1415" s="11">
        <v>1413</v>
      </c>
      <c r="B1415" s="11" t="s">
        <v>1414</v>
      </c>
      <c r="C1415" s="11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2">
        <f t="shared" si="88"/>
        <v>5</v>
      </c>
      <c r="P1415" s="13">
        <f t="shared" si="89"/>
        <v>100</v>
      </c>
      <c r="Q1415" s="11" t="s">
        <v>8322</v>
      </c>
      <c r="R1415" s="11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x14ac:dyDescent="0.2">
      <c r="A1416" s="11">
        <v>1414</v>
      </c>
      <c r="B1416" s="11" t="s">
        <v>1415</v>
      </c>
      <c r="C1416" s="11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2">
        <f t="shared" si="88"/>
        <v>1</v>
      </c>
      <c r="P1416" s="13">
        <f t="shared" si="89"/>
        <v>1</v>
      </c>
      <c r="Q1416" s="11" t="s">
        <v>8322</v>
      </c>
      <c r="R1416" s="11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x14ac:dyDescent="0.2">
      <c r="A1417" s="11">
        <v>1415</v>
      </c>
      <c r="B1417" s="11" t="s">
        <v>1416</v>
      </c>
      <c r="C1417" s="11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2">
        <f t="shared" si="88"/>
        <v>19</v>
      </c>
      <c r="P1417" s="13">
        <f t="shared" si="89"/>
        <v>88.89</v>
      </c>
      <c r="Q1417" s="11" t="s">
        <v>8322</v>
      </c>
      <c r="R1417" s="11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x14ac:dyDescent="0.2">
      <c r="A1418" s="11">
        <v>1416</v>
      </c>
      <c r="B1418" s="11" t="s">
        <v>1417</v>
      </c>
      <c r="C1418" s="11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2">
        <f t="shared" si="88"/>
        <v>0</v>
      </c>
      <c r="P1418" s="13" t="e">
        <f t="shared" si="89"/>
        <v>#DIV/0!</v>
      </c>
      <c r="Q1418" s="11" t="s">
        <v>8322</v>
      </c>
      <c r="R1418" s="11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x14ac:dyDescent="0.2">
      <c r="A1419" s="11">
        <v>1417</v>
      </c>
      <c r="B1419" s="11" t="s">
        <v>1418</v>
      </c>
      <c r="C1419" s="11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2">
        <f t="shared" si="88"/>
        <v>2</v>
      </c>
      <c r="P1419" s="13">
        <f t="shared" si="89"/>
        <v>27.5</v>
      </c>
      <c r="Q1419" s="11" t="s">
        <v>8322</v>
      </c>
      <c r="R1419" s="11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x14ac:dyDescent="0.2">
      <c r="A1420" s="11">
        <v>1418</v>
      </c>
      <c r="B1420" s="11" t="s">
        <v>1419</v>
      </c>
      <c r="C1420" s="11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2">
        <f t="shared" si="88"/>
        <v>1</v>
      </c>
      <c r="P1420" s="13">
        <f t="shared" si="89"/>
        <v>6</v>
      </c>
      <c r="Q1420" s="11" t="s">
        <v>8322</v>
      </c>
      <c r="R1420" s="11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x14ac:dyDescent="0.2">
      <c r="A1421" s="11">
        <v>1419</v>
      </c>
      <c r="B1421" s="11" t="s">
        <v>1420</v>
      </c>
      <c r="C1421" s="11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2">
        <f t="shared" si="88"/>
        <v>8</v>
      </c>
      <c r="P1421" s="13">
        <f t="shared" si="89"/>
        <v>44.5</v>
      </c>
      <c r="Q1421" s="11" t="s">
        <v>8322</v>
      </c>
      <c r="R1421" s="1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x14ac:dyDescent="0.2">
      <c r="A1422" s="11">
        <v>1420</v>
      </c>
      <c r="B1422" s="11" t="s">
        <v>1421</v>
      </c>
      <c r="C1422" s="11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2">
        <f t="shared" si="88"/>
        <v>3</v>
      </c>
      <c r="P1422" s="13">
        <f t="shared" si="89"/>
        <v>1</v>
      </c>
      <c r="Q1422" s="11" t="s">
        <v>8322</v>
      </c>
      <c r="R1422" s="11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x14ac:dyDescent="0.2">
      <c r="A1423" s="11">
        <v>1421</v>
      </c>
      <c r="B1423" s="11" t="s">
        <v>1422</v>
      </c>
      <c r="C1423" s="11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2">
        <f t="shared" si="88"/>
        <v>1</v>
      </c>
      <c r="P1423" s="13">
        <f t="shared" si="89"/>
        <v>100</v>
      </c>
      <c r="Q1423" s="11" t="s">
        <v>8322</v>
      </c>
      <c r="R1423" s="11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x14ac:dyDescent="0.2">
      <c r="A1424" s="11">
        <v>1422</v>
      </c>
      <c r="B1424" s="11" t="s">
        <v>1423</v>
      </c>
      <c r="C1424" s="11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2">
        <f t="shared" si="88"/>
        <v>1</v>
      </c>
      <c r="P1424" s="13">
        <f t="shared" si="89"/>
        <v>13</v>
      </c>
      <c r="Q1424" s="11" t="s">
        <v>8322</v>
      </c>
      <c r="R1424" s="11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x14ac:dyDescent="0.2">
      <c r="A1425" s="11">
        <v>1423</v>
      </c>
      <c r="B1425" s="11" t="s">
        <v>1424</v>
      </c>
      <c r="C1425" s="11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2">
        <f t="shared" si="88"/>
        <v>1</v>
      </c>
      <c r="P1425" s="13">
        <f t="shared" si="89"/>
        <v>100</v>
      </c>
      <c r="Q1425" s="11" t="s">
        <v>8322</v>
      </c>
      <c r="R1425" s="11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x14ac:dyDescent="0.2">
      <c r="A1426" s="11">
        <v>1424</v>
      </c>
      <c r="B1426" s="11" t="s">
        <v>1425</v>
      </c>
      <c r="C1426" s="11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2">
        <f t="shared" si="88"/>
        <v>21</v>
      </c>
      <c r="P1426" s="13">
        <f t="shared" si="89"/>
        <v>109.07</v>
      </c>
      <c r="Q1426" s="11" t="s">
        <v>8322</v>
      </c>
      <c r="R1426" s="11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x14ac:dyDescent="0.2">
      <c r="A1427" s="11">
        <v>1425</v>
      </c>
      <c r="B1427" s="11" t="s">
        <v>1426</v>
      </c>
      <c r="C1427" s="11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2">
        <f t="shared" si="88"/>
        <v>0</v>
      </c>
      <c r="P1427" s="13" t="e">
        <f t="shared" si="89"/>
        <v>#DIV/0!</v>
      </c>
      <c r="Q1427" s="11" t="s">
        <v>8322</v>
      </c>
      <c r="R1427" s="11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x14ac:dyDescent="0.2">
      <c r="A1428" s="11">
        <v>1426</v>
      </c>
      <c r="B1428" s="11" t="s">
        <v>1427</v>
      </c>
      <c r="C1428" s="11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2">
        <f t="shared" si="88"/>
        <v>0</v>
      </c>
      <c r="P1428" s="13" t="e">
        <f t="shared" si="89"/>
        <v>#DIV/0!</v>
      </c>
      <c r="Q1428" s="11" t="s">
        <v>8322</v>
      </c>
      <c r="R1428" s="11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x14ac:dyDescent="0.2">
      <c r="A1429" s="11">
        <v>1427</v>
      </c>
      <c r="B1429" s="11" t="s">
        <v>1428</v>
      </c>
      <c r="C1429" s="11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2">
        <f t="shared" si="88"/>
        <v>9</v>
      </c>
      <c r="P1429" s="13">
        <f t="shared" si="89"/>
        <v>104.75</v>
      </c>
      <c r="Q1429" s="11" t="s">
        <v>8322</v>
      </c>
      <c r="R1429" s="11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x14ac:dyDescent="0.2">
      <c r="A1430" s="11">
        <v>1428</v>
      </c>
      <c r="B1430" s="11" t="s">
        <v>1429</v>
      </c>
      <c r="C1430" s="11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2">
        <f t="shared" si="88"/>
        <v>5</v>
      </c>
      <c r="P1430" s="13">
        <f t="shared" si="89"/>
        <v>15</v>
      </c>
      <c r="Q1430" s="11" t="s">
        <v>8322</v>
      </c>
      <c r="R1430" s="11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x14ac:dyDescent="0.2">
      <c r="A1431" s="11">
        <v>1429</v>
      </c>
      <c r="B1431" s="11" t="s">
        <v>1430</v>
      </c>
      <c r="C1431" s="11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2">
        <f t="shared" si="88"/>
        <v>0</v>
      </c>
      <c r="P1431" s="13" t="e">
        <f t="shared" si="89"/>
        <v>#DIV/0!</v>
      </c>
      <c r="Q1431" s="11" t="s">
        <v>8322</v>
      </c>
      <c r="R1431" s="1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x14ac:dyDescent="0.2">
      <c r="A1432" s="11">
        <v>1430</v>
      </c>
      <c r="B1432" s="11" t="s">
        <v>1431</v>
      </c>
      <c r="C1432" s="11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2">
        <f t="shared" si="88"/>
        <v>9</v>
      </c>
      <c r="P1432" s="13">
        <f t="shared" si="89"/>
        <v>80.599999999999994</v>
      </c>
      <c r="Q1432" s="11" t="s">
        <v>8322</v>
      </c>
      <c r="R1432" s="11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x14ac:dyDescent="0.2">
      <c r="A1433" s="11">
        <v>1431</v>
      </c>
      <c r="B1433" s="11" t="s">
        <v>1432</v>
      </c>
      <c r="C1433" s="11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2">
        <f t="shared" si="88"/>
        <v>32</v>
      </c>
      <c r="P1433" s="13">
        <f t="shared" si="89"/>
        <v>115.55</v>
      </c>
      <c r="Q1433" s="11" t="s">
        <v>8322</v>
      </c>
      <c r="R1433" s="11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x14ac:dyDescent="0.2">
      <c r="A1434" s="11">
        <v>1432</v>
      </c>
      <c r="B1434" s="11" t="s">
        <v>1433</v>
      </c>
      <c r="C1434" s="11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2">
        <f t="shared" si="88"/>
        <v>0</v>
      </c>
      <c r="P1434" s="13" t="e">
        <f t="shared" si="89"/>
        <v>#DIV/0!</v>
      </c>
      <c r="Q1434" s="11" t="s">
        <v>8322</v>
      </c>
      <c r="R1434" s="11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x14ac:dyDescent="0.2">
      <c r="A1435" s="11">
        <v>1433</v>
      </c>
      <c r="B1435" s="11" t="s">
        <v>1434</v>
      </c>
      <c r="C1435" s="11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2">
        <f t="shared" si="88"/>
        <v>7</v>
      </c>
      <c r="P1435" s="13">
        <f t="shared" si="89"/>
        <v>80.5</v>
      </c>
      <c r="Q1435" s="11" t="s">
        <v>8322</v>
      </c>
      <c r="R1435" s="11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x14ac:dyDescent="0.2">
      <c r="A1436" s="11">
        <v>1434</v>
      </c>
      <c r="B1436" s="11" t="s">
        <v>1435</v>
      </c>
      <c r="C1436" s="11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2">
        <f t="shared" si="88"/>
        <v>10</v>
      </c>
      <c r="P1436" s="13">
        <f t="shared" si="89"/>
        <v>744.55</v>
      </c>
      <c r="Q1436" s="11" t="s">
        <v>8322</v>
      </c>
      <c r="R1436" s="11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x14ac:dyDescent="0.2">
      <c r="A1437" s="11">
        <v>1435</v>
      </c>
      <c r="B1437" s="11" t="s">
        <v>1436</v>
      </c>
      <c r="C1437" s="11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2">
        <f t="shared" si="88"/>
        <v>1</v>
      </c>
      <c r="P1437" s="13">
        <f t="shared" si="89"/>
        <v>7.5</v>
      </c>
      <c r="Q1437" s="11" t="s">
        <v>8322</v>
      </c>
      <c r="R1437" s="11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x14ac:dyDescent="0.2">
      <c r="A1438" s="11">
        <v>1436</v>
      </c>
      <c r="B1438" s="11" t="s">
        <v>1437</v>
      </c>
      <c r="C1438" s="11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2">
        <f t="shared" si="88"/>
        <v>1</v>
      </c>
      <c r="P1438" s="13">
        <f t="shared" si="89"/>
        <v>38.5</v>
      </c>
      <c r="Q1438" s="11" t="s">
        <v>8322</v>
      </c>
      <c r="R1438" s="11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x14ac:dyDescent="0.2">
      <c r="A1439" s="11">
        <v>1437</v>
      </c>
      <c r="B1439" s="11" t="s">
        <v>1438</v>
      </c>
      <c r="C1439" s="11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2">
        <f t="shared" si="88"/>
        <v>27</v>
      </c>
      <c r="P1439" s="13">
        <f t="shared" si="89"/>
        <v>36.68</v>
      </c>
      <c r="Q1439" s="11" t="s">
        <v>8322</v>
      </c>
      <c r="R1439" s="11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x14ac:dyDescent="0.2">
      <c r="A1440" s="11">
        <v>1438</v>
      </c>
      <c r="B1440" s="11" t="s">
        <v>1439</v>
      </c>
      <c r="C1440" s="11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2">
        <f t="shared" si="88"/>
        <v>3</v>
      </c>
      <c r="P1440" s="13">
        <f t="shared" si="89"/>
        <v>75</v>
      </c>
      <c r="Q1440" s="11" t="s">
        <v>8322</v>
      </c>
      <c r="R1440" s="11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x14ac:dyDescent="0.2">
      <c r="A1441" s="11">
        <v>1439</v>
      </c>
      <c r="B1441" s="11" t="s">
        <v>1440</v>
      </c>
      <c r="C1441" s="11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2">
        <f t="shared" si="88"/>
        <v>7</v>
      </c>
      <c r="P1441" s="13">
        <f t="shared" si="89"/>
        <v>30</v>
      </c>
      <c r="Q1441" s="11" t="s">
        <v>8322</v>
      </c>
      <c r="R1441" s="1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x14ac:dyDescent="0.2">
      <c r="A1442" s="11">
        <v>1440</v>
      </c>
      <c r="B1442" s="11" t="s">
        <v>1441</v>
      </c>
      <c r="C1442" s="11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2">
        <f t="shared" si="88"/>
        <v>1</v>
      </c>
      <c r="P1442" s="13">
        <f t="shared" si="89"/>
        <v>1</v>
      </c>
      <c r="Q1442" s="11" t="s">
        <v>8322</v>
      </c>
      <c r="R1442" s="11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x14ac:dyDescent="0.2">
      <c r="A1443" s="11">
        <v>1441</v>
      </c>
      <c r="B1443" s="11" t="s">
        <v>1442</v>
      </c>
      <c r="C1443" s="11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2">
        <f t="shared" si="88"/>
        <v>2</v>
      </c>
      <c r="P1443" s="13">
        <f t="shared" si="89"/>
        <v>673.33</v>
      </c>
      <c r="Q1443" s="11" t="s">
        <v>8322</v>
      </c>
      <c r="R1443" s="11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x14ac:dyDescent="0.2">
      <c r="A1444" s="11">
        <v>1442</v>
      </c>
      <c r="B1444" s="11" t="s">
        <v>1443</v>
      </c>
      <c r="C1444" s="11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2">
        <f t="shared" si="88"/>
        <v>0</v>
      </c>
      <c r="P1444" s="13" t="e">
        <f t="shared" si="89"/>
        <v>#DIV/0!</v>
      </c>
      <c r="Q1444" s="11" t="s">
        <v>8322</v>
      </c>
      <c r="R1444" s="11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x14ac:dyDescent="0.2">
      <c r="A1445" s="11">
        <v>1443</v>
      </c>
      <c r="B1445" s="11" t="s">
        <v>1444</v>
      </c>
      <c r="C1445" s="11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2">
        <f t="shared" si="88"/>
        <v>0</v>
      </c>
      <c r="P1445" s="13" t="e">
        <f t="shared" si="89"/>
        <v>#DIV/0!</v>
      </c>
      <c r="Q1445" s="11" t="s">
        <v>8322</v>
      </c>
      <c r="R1445" s="11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x14ac:dyDescent="0.2">
      <c r="A1446" s="11">
        <v>1444</v>
      </c>
      <c r="B1446" s="11" t="s">
        <v>1445</v>
      </c>
      <c r="C1446" s="11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2">
        <f t="shared" si="88"/>
        <v>0</v>
      </c>
      <c r="P1446" s="13" t="e">
        <f t="shared" si="89"/>
        <v>#DIV/0!</v>
      </c>
      <c r="Q1446" s="11" t="s">
        <v>8322</v>
      </c>
      <c r="R1446" s="11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x14ac:dyDescent="0.2">
      <c r="A1447" s="11">
        <v>1445</v>
      </c>
      <c r="B1447" s="11" t="s">
        <v>1446</v>
      </c>
      <c r="C1447" s="11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2">
        <f t="shared" si="88"/>
        <v>0</v>
      </c>
      <c r="P1447" s="13" t="e">
        <f t="shared" si="89"/>
        <v>#DIV/0!</v>
      </c>
      <c r="Q1447" s="11" t="s">
        <v>8322</v>
      </c>
      <c r="R1447" s="11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x14ac:dyDescent="0.2">
      <c r="A1448" s="11">
        <v>1446</v>
      </c>
      <c r="B1448" s="11" t="s">
        <v>1447</v>
      </c>
      <c r="C1448" s="11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2">
        <f t="shared" si="88"/>
        <v>0</v>
      </c>
      <c r="P1448" s="13" t="e">
        <f t="shared" si="89"/>
        <v>#DIV/0!</v>
      </c>
      <c r="Q1448" s="11" t="s">
        <v>8322</v>
      </c>
      <c r="R1448" s="11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x14ac:dyDescent="0.2">
      <c r="A1449" s="11">
        <v>1447</v>
      </c>
      <c r="B1449" s="11" t="s">
        <v>1448</v>
      </c>
      <c r="C1449" s="11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2">
        <f t="shared" si="88"/>
        <v>1</v>
      </c>
      <c r="P1449" s="13">
        <f t="shared" si="89"/>
        <v>25</v>
      </c>
      <c r="Q1449" s="11" t="s">
        <v>8322</v>
      </c>
      <c r="R1449" s="11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x14ac:dyDescent="0.2">
      <c r="A1450" s="11">
        <v>1448</v>
      </c>
      <c r="B1450" s="11" t="s">
        <v>1449</v>
      </c>
      <c r="C1450" s="11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2">
        <f t="shared" si="88"/>
        <v>0</v>
      </c>
      <c r="P1450" s="13" t="e">
        <f t="shared" si="89"/>
        <v>#DIV/0!</v>
      </c>
      <c r="Q1450" s="11" t="s">
        <v>8322</v>
      </c>
      <c r="R1450" s="11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x14ac:dyDescent="0.2">
      <c r="A1451" s="11">
        <v>1449</v>
      </c>
      <c r="B1451" s="11" t="s">
        <v>1450</v>
      </c>
      <c r="C1451" s="11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2">
        <f t="shared" si="88"/>
        <v>0</v>
      </c>
      <c r="P1451" s="13" t="e">
        <f t="shared" si="89"/>
        <v>#DIV/0!</v>
      </c>
      <c r="Q1451" s="11" t="s">
        <v>8322</v>
      </c>
      <c r="R1451" s="1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x14ac:dyDescent="0.2">
      <c r="A1452" s="11">
        <v>1450</v>
      </c>
      <c r="B1452" s="11" t="s">
        <v>1451</v>
      </c>
      <c r="C1452" s="11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2">
        <f t="shared" si="88"/>
        <v>1</v>
      </c>
      <c r="P1452" s="13">
        <f t="shared" si="89"/>
        <v>1</v>
      </c>
      <c r="Q1452" s="11" t="s">
        <v>8322</v>
      </c>
      <c r="R1452" s="11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x14ac:dyDescent="0.2">
      <c r="A1453" s="11">
        <v>1451</v>
      </c>
      <c r="B1453" s="11" t="s">
        <v>1452</v>
      </c>
      <c r="C1453" s="11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2">
        <f t="shared" si="88"/>
        <v>1</v>
      </c>
      <c r="P1453" s="13">
        <f t="shared" si="89"/>
        <v>1</v>
      </c>
      <c r="Q1453" s="11" t="s">
        <v>8322</v>
      </c>
      <c r="R1453" s="11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x14ac:dyDescent="0.2">
      <c r="A1454" s="11">
        <v>1452</v>
      </c>
      <c r="B1454" s="11" t="s">
        <v>1453</v>
      </c>
      <c r="C1454" s="11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2">
        <f t="shared" si="88"/>
        <v>0</v>
      </c>
      <c r="P1454" s="13" t="e">
        <f t="shared" si="89"/>
        <v>#DIV/0!</v>
      </c>
      <c r="Q1454" s="11" t="s">
        <v>8322</v>
      </c>
      <c r="R1454" s="11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x14ac:dyDescent="0.2">
      <c r="A1455" s="11">
        <v>1453</v>
      </c>
      <c r="B1455" s="11" t="s">
        <v>1454</v>
      </c>
      <c r="C1455" s="11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2">
        <f t="shared" si="88"/>
        <v>0</v>
      </c>
      <c r="P1455" s="13" t="e">
        <f t="shared" si="89"/>
        <v>#DIV/0!</v>
      </c>
      <c r="Q1455" s="11" t="s">
        <v>8322</v>
      </c>
      <c r="R1455" s="11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x14ac:dyDescent="0.2">
      <c r="A1456" s="11">
        <v>1454</v>
      </c>
      <c r="B1456" s="11" t="s">
        <v>1455</v>
      </c>
      <c r="C1456" s="11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2">
        <f t="shared" si="88"/>
        <v>1</v>
      </c>
      <c r="P1456" s="13">
        <f t="shared" si="89"/>
        <v>15</v>
      </c>
      <c r="Q1456" s="11" t="s">
        <v>8322</v>
      </c>
      <c r="R1456" s="11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x14ac:dyDescent="0.2">
      <c r="A1457" s="11">
        <v>1455</v>
      </c>
      <c r="B1457" s="11" t="s">
        <v>1456</v>
      </c>
      <c r="C1457" s="11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2">
        <f t="shared" si="88"/>
        <v>11</v>
      </c>
      <c r="P1457" s="13">
        <f t="shared" si="89"/>
        <v>225</v>
      </c>
      <c r="Q1457" s="11" t="s">
        <v>8322</v>
      </c>
      <c r="R1457" s="11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2">
      <c r="A1458" s="11">
        <v>1456</v>
      </c>
      <c r="B1458" s="11" t="s">
        <v>1457</v>
      </c>
      <c r="C1458" s="11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2">
        <f t="shared" si="88"/>
        <v>3</v>
      </c>
      <c r="P1458" s="13">
        <f t="shared" si="89"/>
        <v>48.33</v>
      </c>
      <c r="Q1458" s="11" t="s">
        <v>8322</v>
      </c>
      <c r="R1458" s="11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x14ac:dyDescent="0.2">
      <c r="A1459" s="11">
        <v>1457</v>
      </c>
      <c r="B1459" s="11" t="s">
        <v>1458</v>
      </c>
      <c r="C1459" s="11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2">
        <f t="shared" si="88"/>
        <v>0</v>
      </c>
      <c r="P1459" s="13" t="e">
        <f t="shared" si="89"/>
        <v>#DIV/0!</v>
      </c>
      <c r="Q1459" s="11" t="s">
        <v>8322</v>
      </c>
      <c r="R1459" s="11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x14ac:dyDescent="0.2">
      <c r="A1460" s="11">
        <v>1458</v>
      </c>
      <c r="B1460" s="11" t="s">
        <v>1459</v>
      </c>
      <c r="C1460" s="11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2">
        <f t="shared" si="88"/>
        <v>0</v>
      </c>
      <c r="P1460" s="13" t="e">
        <f t="shared" si="89"/>
        <v>#DIV/0!</v>
      </c>
      <c r="Q1460" s="11" t="s">
        <v>8322</v>
      </c>
      <c r="R1460" s="11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x14ac:dyDescent="0.2">
      <c r="A1461" s="11">
        <v>1459</v>
      </c>
      <c r="B1461" s="11" t="s">
        <v>1460</v>
      </c>
      <c r="C1461" s="11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2">
        <f t="shared" si="88"/>
        <v>0</v>
      </c>
      <c r="P1461" s="13" t="e">
        <f t="shared" si="89"/>
        <v>#DIV/0!</v>
      </c>
      <c r="Q1461" s="11" t="s">
        <v>8322</v>
      </c>
      <c r="R1461" s="1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x14ac:dyDescent="0.2">
      <c r="A1462" s="11">
        <v>1460</v>
      </c>
      <c r="B1462" s="11" t="s">
        <v>1461</v>
      </c>
      <c r="C1462" s="11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2">
        <f t="shared" si="88"/>
        <v>0</v>
      </c>
      <c r="P1462" s="13" t="e">
        <f t="shared" si="89"/>
        <v>#DIV/0!</v>
      </c>
      <c r="Q1462" s="11" t="s">
        <v>8322</v>
      </c>
      <c r="R1462" s="11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x14ac:dyDescent="0.2">
      <c r="A1463" s="11">
        <v>1461</v>
      </c>
      <c r="B1463" s="11" t="s">
        <v>1462</v>
      </c>
      <c r="C1463" s="11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2">
        <f t="shared" si="88"/>
        <v>102</v>
      </c>
      <c r="P1463" s="13">
        <f t="shared" si="89"/>
        <v>44.67</v>
      </c>
      <c r="Q1463" s="11" t="s">
        <v>8322</v>
      </c>
      <c r="R1463" s="11" t="s">
        <v>8342</v>
      </c>
      <c r="S1463" s="14">
        <f t="shared" si="90"/>
        <v>41899.645300925928</v>
      </c>
      <c r="T1463" s="14">
        <f t="shared" si="91"/>
        <v>41933</v>
      </c>
    </row>
    <row r="1464" spans="1:20" x14ac:dyDescent="0.2">
      <c r="A1464" s="11">
        <v>1462</v>
      </c>
      <c r="B1464" s="11" t="s">
        <v>1463</v>
      </c>
      <c r="C1464" s="11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2">
        <f t="shared" si="88"/>
        <v>109</v>
      </c>
      <c r="P1464" s="13">
        <f t="shared" si="89"/>
        <v>28.94</v>
      </c>
      <c r="Q1464" s="11" t="s">
        <v>8322</v>
      </c>
      <c r="R1464" s="11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x14ac:dyDescent="0.2">
      <c r="A1465" s="11">
        <v>1463</v>
      </c>
      <c r="B1465" s="11" t="s">
        <v>1464</v>
      </c>
      <c r="C1465" s="11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2">
        <f t="shared" si="88"/>
        <v>148</v>
      </c>
      <c r="P1465" s="13">
        <f t="shared" si="89"/>
        <v>35.44</v>
      </c>
      <c r="Q1465" s="11" t="s">
        <v>8322</v>
      </c>
      <c r="R1465" s="11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">
      <c r="A1466" s="11">
        <v>1464</v>
      </c>
      <c r="B1466" s="11" t="s">
        <v>1465</v>
      </c>
      <c r="C1466" s="11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2">
        <f t="shared" si="88"/>
        <v>164</v>
      </c>
      <c r="P1466" s="13">
        <f t="shared" si="89"/>
        <v>34.869999999999997</v>
      </c>
      <c r="Q1466" s="11" t="s">
        <v>8322</v>
      </c>
      <c r="R1466" s="11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x14ac:dyDescent="0.2">
      <c r="A1467" s="11">
        <v>1465</v>
      </c>
      <c r="B1467" s="11" t="s">
        <v>1466</v>
      </c>
      <c r="C1467" s="11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2">
        <f t="shared" si="88"/>
        <v>457</v>
      </c>
      <c r="P1467" s="13">
        <f t="shared" si="89"/>
        <v>52.62</v>
      </c>
      <c r="Q1467" s="11" t="s">
        <v>8322</v>
      </c>
      <c r="R1467" s="11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x14ac:dyDescent="0.2">
      <c r="A1468" s="11">
        <v>1466</v>
      </c>
      <c r="B1468" s="11" t="s">
        <v>1467</v>
      </c>
      <c r="C1468" s="11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2">
        <f t="shared" si="88"/>
        <v>108</v>
      </c>
      <c r="P1468" s="13">
        <f t="shared" si="89"/>
        <v>69.599999999999994</v>
      </c>
      <c r="Q1468" s="11" t="s">
        <v>8322</v>
      </c>
      <c r="R1468" s="11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x14ac:dyDescent="0.2">
      <c r="A1469" s="11">
        <v>1467</v>
      </c>
      <c r="B1469" s="11" t="s">
        <v>1468</v>
      </c>
      <c r="C1469" s="11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2">
        <f t="shared" si="88"/>
        <v>116</v>
      </c>
      <c r="P1469" s="13">
        <f t="shared" si="89"/>
        <v>76.72</v>
      </c>
      <c r="Q1469" s="11" t="s">
        <v>8322</v>
      </c>
      <c r="R1469" s="11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x14ac:dyDescent="0.2">
      <c r="A1470" s="11">
        <v>1468</v>
      </c>
      <c r="B1470" s="11" t="s">
        <v>1469</v>
      </c>
      <c r="C1470" s="11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2">
        <f t="shared" si="88"/>
        <v>103</v>
      </c>
      <c r="P1470" s="13">
        <f t="shared" si="89"/>
        <v>33.19</v>
      </c>
      <c r="Q1470" s="11" t="s">
        <v>8322</v>
      </c>
      <c r="R1470" s="11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x14ac:dyDescent="0.2">
      <c r="A1471" s="11">
        <v>1469</v>
      </c>
      <c r="B1471" s="11" t="s">
        <v>1470</v>
      </c>
      <c r="C1471" s="11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2">
        <f t="shared" si="88"/>
        <v>109</v>
      </c>
      <c r="P1471" s="13">
        <f t="shared" si="89"/>
        <v>149.46</v>
      </c>
      <c r="Q1471" s="11" t="s">
        <v>8322</v>
      </c>
      <c r="R1471" s="1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x14ac:dyDescent="0.2">
      <c r="A1472" s="11">
        <v>1470</v>
      </c>
      <c r="B1472" s="11" t="s">
        <v>1471</v>
      </c>
      <c r="C1472" s="11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2">
        <f t="shared" si="88"/>
        <v>126</v>
      </c>
      <c r="P1472" s="13">
        <f t="shared" si="89"/>
        <v>23.17</v>
      </c>
      <c r="Q1472" s="11" t="s">
        <v>8322</v>
      </c>
      <c r="R1472" s="11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x14ac:dyDescent="0.2">
      <c r="A1473" s="11">
        <v>1471</v>
      </c>
      <c r="B1473" s="11" t="s">
        <v>1472</v>
      </c>
      <c r="C1473" s="11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2">
        <f t="shared" si="88"/>
        <v>104</v>
      </c>
      <c r="P1473" s="13">
        <f t="shared" si="89"/>
        <v>96.88</v>
      </c>
      <c r="Q1473" s="11" t="s">
        <v>8322</v>
      </c>
      <c r="R1473" s="11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x14ac:dyDescent="0.2">
      <c r="A1474" s="11">
        <v>1472</v>
      </c>
      <c r="B1474" s="11" t="s">
        <v>1473</v>
      </c>
      <c r="C1474" s="11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2">
        <f t="shared" ref="O1474:O1537" si="92">ROUNDUP(SUM(E1474/D1474*100),0)</f>
        <v>139</v>
      </c>
      <c r="P1474" s="13">
        <f t="shared" ref="P1474:P1537" si="93">ROUND(SUM(E1474/L1474),2)</f>
        <v>103.2</v>
      </c>
      <c r="Q1474" s="11" t="s">
        <v>8322</v>
      </c>
      <c r="R1474" s="11" t="s">
        <v>8342</v>
      </c>
      <c r="S1474" s="14">
        <f t="shared" ref="S1474:S1537" si="94">(((J1474/60)/60)/24)+DATE(1970,1,1)</f>
        <v>41533.542858796296</v>
      </c>
      <c r="T1474" s="14">
        <f t="shared" ref="T1474:T1537" si="95">(((I1474/60)/60)/24)+DATE(1970,1,1)</f>
        <v>41563.542858796296</v>
      </c>
    </row>
    <row r="1475" spans="1:20" x14ac:dyDescent="0.2">
      <c r="A1475" s="11">
        <v>1473</v>
      </c>
      <c r="B1475" s="11" t="s">
        <v>1474</v>
      </c>
      <c r="C1475" s="11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2">
        <f t="shared" si="92"/>
        <v>121</v>
      </c>
      <c r="P1475" s="13">
        <f t="shared" si="93"/>
        <v>38.46</v>
      </c>
      <c r="Q1475" s="11" t="s">
        <v>8322</v>
      </c>
      <c r="R1475" s="11" t="s">
        <v>8342</v>
      </c>
      <c r="S1475" s="14">
        <f t="shared" si="94"/>
        <v>40939.979618055557</v>
      </c>
      <c r="T1475" s="14">
        <f t="shared" si="95"/>
        <v>40969.979618055557</v>
      </c>
    </row>
    <row r="1476" spans="1:20" x14ac:dyDescent="0.2">
      <c r="A1476" s="11">
        <v>1474</v>
      </c>
      <c r="B1476" s="11" t="s">
        <v>1475</v>
      </c>
      <c r="C1476" s="11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2">
        <f t="shared" si="92"/>
        <v>113</v>
      </c>
      <c r="P1476" s="13">
        <f t="shared" si="93"/>
        <v>44.32</v>
      </c>
      <c r="Q1476" s="11" t="s">
        <v>8322</v>
      </c>
      <c r="R1476" s="11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x14ac:dyDescent="0.2">
      <c r="A1477" s="11">
        <v>1475</v>
      </c>
      <c r="B1477" s="11" t="s">
        <v>1476</v>
      </c>
      <c r="C1477" s="11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2">
        <f t="shared" si="92"/>
        <v>189</v>
      </c>
      <c r="P1477" s="13">
        <f t="shared" si="93"/>
        <v>64.17</v>
      </c>
      <c r="Q1477" s="11" t="s">
        <v>8322</v>
      </c>
      <c r="R1477" s="11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x14ac:dyDescent="0.2">
      <c r="A1478" s="11">
        <v>1476</v>
      </c>
      <c r="B1478" s="11" t="s">
        <v>1477</v>
      </c>
      <c r="C1478" s="11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2">
        <f t="shared" si="92"/>
        <v>662</v>
      </c>
      <c r="P1478" s="13">
        <f t="shared" si="93"/>
        <v>43.33</v>
      </c>
      <c r="Q1478" s="11" t="s">
        <v>8322</v>
      </c>
      <c r="R1478" s="11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x14ac:dyDescent="0.2">
      <c r="A1479" s="11">
        <v>1477</v>
      </c>
      <c r="B1479" s="11" t="s">
        <v>1478</v>
      </c>
      <c r="C1479" s="11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2">
        <f t="shared" si="92"/>
        <v>112</v>
      </c>
      <c r="P1479" s="13">
        <f t="shared" si="93"/>
        <v>90.5</v>
      </c>
      <c r="Q1479" s="11" t="s">
        <v>8322</v>
      </c>
      <c r="R1479" s="11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x14ac:dyDescent="0.2">
      <c r="A1480" s="11">
        <v>1478</v>
      </c>
      <c r="B1480" s="11" t="s">
        <v>1479</v>
      </c>
      <c r="C1480" s="11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2">
        <f t="shared" si="92"/>
        <v>1182</v>
      </c>
      <c r="P1480" s="13">
        <f t="shared" si="93"/>
        <v>29.19</v>
      </c>
      <c r="Q1480" s="11" t="s">
        <v>8322</v>
      </c>
      <c r="R1480" s="11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x14ac:dyDescent="0.2">
      <c r="A1481" s="11">
        <v>1479</v>
      </c>
      <c r="B1481" s="11" t="s">
        <v>1480</v>
      </c>
      <c r="C1481" s="11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2">
        <f t="shared" si="92"/>
        <v>138</v>
      </c>
      <c r="P1481" s="13">
        <f t="shared" si="93"/>
        <v>30.96</v>
      </c>
      <c r="Q1481" s="11" t="s">
        <v>8322</v>
      </c>
      <c r="R1481" s="1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x14ac:dyDescent="0.2">
      <c r="A1482" s="11">
        <v>1480</v>
      </c>
      <c r="B1482" s="11" t="s">
        <v>1481</v>
      </c>
      <c r="C1482" s="11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2">
        <f t="shared" si="92"/>
        <v>118</v>
      </c>
      <c r="P1482" s="13">
        <f t="shared" si="93"/>
        <v>92.16</v>
      </c>
      <c r="Q1482" s="11" t="s">
        <v>8322</v>
      </c>
      <c r="R1482" s="11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x14ac:dyDescent="0.2">
      <c r="A1483" s="11">
        <v>1481</v>
      </c>
      <c r="B1483" s="11" t="s">
        <v>1482</v>
      </c>
      <c r="C1483" s="11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2">
        <f t="shared" si="92"/>
        <v>3</v>
      </c>
      <c r="P1483" s="13">
        <f t="shared" si="93"/>
        <v>17.5</v>
      </c>
      <c r="Q1483" s="11" t="s">
        <v>8322</v>
      </c>
      <c r="R1483" s="11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x14ac:dyDescent="0.2">
      <c r="A1484" s="11">
        <v>1482</v>
      </c>
      <c r="B1484" s="11" t="s">
        <v>1483</v>
      </c>
      <c r="C1484" s="11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2">
        <f t="shared" si="92"/>
        <v>1</v>
      </c>
      <c r="P1484" s="13">
        <f t="shared" si="93"/>
        <v>5</v>
      </c>
      <c r="Q1484" s="11" t="s">
        <v>8322</v>
      </c>
      <c r="R1484" s="11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x14ac:dyDescent="0.2">
      <c r="A1485" s="11">
        <v>1483</v>
      </c>
      <c r="B1485" s="11" t="s">
        <v>1484</v>
      </c>
      <c r="C1485" s="11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2">
        <f t="shared" si="92"/>
        <v>1</v>
      </c>
      <c r="P1485" s="13">
        <f t="shared" si="93"/>
        <v>25</v>
      </c>
      <c r="Q1485" s="11" t="s">
        <v>8322</v>
      </c>
      <c r="R1485" s="11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">
      <c r="A1486" s="11">
        <v>1484</v>
      </c>
      <c r="B1486" s="11" t="s">
        <v>1485</v>
      </c>
      <c r="C1486" s="11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2">
        <f t="shared" si="92"/>
        <v>0</v>
      </c>
      <c r="P1486" s="13" t="e">
        <f t="shared" si="93"/>
        <v>#DIV/0!</v>
      </c>
      <c r="Q1486" s="11" t="s">
        <v>8322</v>
      </c>
      <c r="R1486" s="11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x14ac:dyDescent="0.2">
      <c r="A1487" s="11">
        <v>1485</v>
      </c>
      <c r="B1487" s="11" t="s">
        <v>1486</v>
      </c>
      <c r="C1487" s="11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2">
        <f t="shared" si="92"/>
        <v>3</v>
      </c>
      <c r="P1487" s="13">
        <f t="shared" si="93"/>
        <v>50</v>
      </c>
      <c r="Q1487" s="11" t="s">
        <v>8322</v>
      </c>
      <c r="R1487" s="11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x14ac:dyDescent="0.2">
      <c r="A1488" s="11">
        <v>1486</v>
      </c>
      <c r="B1488" s="11" t="s">
        <v>1487</v>
      </c>
      <c r="C1488" s="11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2">
        <f t="shared" si="92"/>
        <v>1</v>
      </c>
      <c r="P1488" s="13">
        <f t="shared" si="93"/>
        <v>16</v>
      </c>
      <c r="Q1488" s="11" t="s">
        <v>8322</v>
      </c>
      <c r="R1488" s="11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x14ac:dyDescent="0.2">
      <c r="A1489" s="11">
        <v>1487</v>
      </c>
      <c r="B1489" s="11" t="s">
        <v>1488</v>
      </c>
      <c r="C1489" s="11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2">
        <f t="shared" si="92"/>
        <v>0</v>
      </c>
      <c r="P1489" s="13" t="e">
        <f t="shared" si="93"/>
        <v>#DIV/0!</v>
      </c>
      <c r="Q1489" s="11" t="s">
        <v>8322</v>
      </c>
      <c r="R1489" s="11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x14ac:dyDescent="0.2">
      <c r="A1490" s="11">
        <v>1488</v>
      </c>
      <c r="B1490" s="11" t="s">
        <v>1489</v>
      </c>
      <c r="C1490" s="11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2">
        <f t="shared" si="92"/>
        <v>3</v>
      </c>
      <c r="P1490" s="13">
        <f t="shared" si="93"/>
        <v>60</v>
      </c>
      <c r="Q1490" s="11" t="s">
        <v>8322</v>
      </c>
      <c r="R1490" s="11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x14ac:dyDescent="0.2">
      <c r="A1491" s="11">
        <v>1489</v>
      </c>
      <c r="B1491" s="11" t="s">
        <v>1490</v>
      </c>
      <c r="C1491" s="11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2">
        <f t="shared" si="92"/>
        <v>0</v>
      </c>
      <c r="P1491" s="13" t="e">
        <f t="shared" si="93"/>
        <v>#DIV/0!</v>
      </c>
      <c r="Q1491" s="11" t="s">
        <v>8322</v>
      </c>
      <c r="R1491" s="1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x14ac:dyDescent="0.2">
      <c r="A1492" s="11">
        <v>1490</v>
      </c>
      <c r="B1492" s="11" t="s">
        <v>1491</v>
      </c>
      <c r="C1492" s="11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2">
        <f t="shared" si="92"/>
        <v>31</v>
      </c>
      <c r="P1492" s="13">
        <f t="shared" si="93"/>
        <v>47.11</v>
      </c>
      <c r="Q1492" s="11" t="s">
        <v>8322</v>
      </c>
      <c r="R1492" s="11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x14ac:dyDescent="0.2">
      <c r="A1493" s="11">
        <v>1491</v>
      </c>
      <c r="B1493" s="11" t="s">
        <v>1492</v>
      </c>
      <c r="C1493" s="11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2">
        <f t="shared" si="92"/>
        <v>9</v>
      </c>
      <c r="P1493" s="13">
        <f t="shared" si="93"/>
        <v>100</v>
      </c>
      <c r="Q1493" s="11" t="s">
        <v>8322</v>
      </c>
      <c r="R1493" s="11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x14ac:dyDescent="0.2">
      <c r="A1494" s="11">
        <v>1492</v>
      </c>
      <c r="B1494" s="11" t="s">
        <v>1493</v>
      </c>
      <c r="C1494" s="11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2">
        <f t="shared" si="92"/>
        <v>1</v>
      </c>
      <c r="P1494" s="13">
        <f t="shared" si="93"/>
        <v>15</v>
      </c>
      <c r="Q1494" s="11" t="s">
        <v>8322</v>
      </c>
      <c r="R1494" s="11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x14ac:dyDescent="0.2">
      <c r="A1495" s="11">
        <v>1493</v>
      </c>
      <c r="B1495" s="11" t="s">
        <v>1494</v>
      </c>
      <c r="C1495" s="11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2">
        <f t="shared" si="92"/>
        <v>0</v>
      </c>
      <c r="P1495" s="13" t="e">
        <f t="shared" si="93"/>
        <v>#DIV/0!</v>
      </c>
      <c r="Q1495" s="11" t="s">
        <v>8322</v>
      </c>
      <c r="R1495" s="11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x14ac:dyDescent="0.2">
      <c r="A1496" s="11">
        <v>1494</v>
      </c>
      <c r="B1496" s="11" t="s">
        <v>1495</v>
      </c>
      <c r="C1496" s="11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2">
        <f t="shared" si="92"/>
        <v>9</v>
      </c>
      <c r="P1496" s="13">
        <f t="shared" si="93"/>
        <v>40.450000000000003</v>
      </c>
      <c r="Q1496" s="11" t="s">
        <v>8322</v>
      </c>
      <c r="R1496" s="11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x14ac:dyDescent="0.2">
      <c r="A1497" s="11">
        <v>1495</v>
      </c>
      <c r="B1497" s="11" t="s">
        <v>1496</v>
      </c>
      <c r="C1497" s="11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2">
        <f t="shared" si="92"/>
        <v>0</v>
      </c>
      <c r="P1497" s="13" t="e">
        <f t="shared" si="93"/>
        <v>#DIV/0!</v>
      </c>
      <c r="Q1497" s="11" t="s">
        <v>8322</v>
      </c>
      <c r="R1497" s="11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x14ac:dyDescent="0.2">
      <c r="A1498" s="11">
        <v>1496</v>
      </c>
      <c r="B1498" s="11" t="s">
        <v>1497</v>
      </c>
      <c r="C1498" s="11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2">
        <f t="shared" si="92"/>
        <v>0</v>
      </c>
      <c r="P1498" s="13" t="e">
        <f t="shared" si="93"/>
        <v>#DIV/0!</v>
      </c>
      <c r="Q1498" s="11" t="s">
        <v>8322</v>
      </c>
      <c r="R1498" s="11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x14ac:dyDescent="0.2">
      <c r="A1499" s="11">
        <v>1497</v>
      </c>
      <c r="B1499" s="11" t="s">
        <v>1498</v>
      </c>
      <c r="C1499" s="11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2">
        <f t="shared" si="92"/>
        <v>1</v>
      </c>
      <c r="P1499" s="13">
        <f t="shared" si="93"/>
        <v>1</v>
      </c>
      <c r="Q1499" s="11" t="s">
        <v>8322</v>
      </c>
      <c r="R1499" s="11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x14ac:dyDescent="0.2">
      <c r="A1500" s="11">
        <v>1498</v>
      </c>
      <c r="B1500" s="11" t="s">
        <v>1499</v>
      </c>
      <c r="C1500" s="11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2">
        <f t="shared" si="92"/>
        <v>2</v>
      </c>
      <c r="P1500" s="13">
        <f t="shared" si="93"/>
        <v>19</v>
      </c>
      <c r="Q1500" s="11" t="s">
        <v>8322</v>
      </c>
      <c r="R1500" s="11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x14ac:dyDescent="0.2">
      <c r="A1501" s="11">
        <v>1499</v>
      </c>
      <c r="B1501" s="11" t="s">
        <v>1500</v>
      </c>
      <c r="C1501" s="11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2">
        <f t="shared" si="92"/>
        <v>1</v>
      </c>
      <c r="P1501" s="13">
        <f t="shared" si="93"/>
        <v>5</v>
      </c>
      <c r="Q1501" s="11" t="s">
        <v>8322</v>
      </c>
      <c r="R1501" s="1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x14ac:dyDescent="0.2">
      <c r="A1502" s="11">
        <v>1500</v>
      </c>
      <c r="B1502" s="11" t="s">
        <v>1501</v>
      </c>
      <c r="C1502" s="11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2">
        <f t="shared" si="92"/>
        <v>26</v>
      </c>
      <c r="P1502" s="13">
        <f t="shared" si="93"/>
        <v>46.73</v>
      </c>
      <c r="Q1502" s="11" t="s">
        <v>8322</v>
      </c>
      <c r="R1502" s="11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x14ac:dyDescent="0.2">
      <c r="A1503" s="11">
        <v>1501</v>
      </c>
      <c r="B1503" s="11" t="s">
        <v>1502</v>
      </c>
      <c r="C1503" s="11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2">
        <f t="shared" si="92"/>
        <v>167</v>
      </c>
      <c r="P1503" s="13">
        <f t="shared" si="93"/>
        <v>97.73</v>
      </c>
      <c r="Q1503" s="11" t="s">
        <v>8338</v>
      </c>
      <c r="R1503" s="11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x14ac:dyDescent="0.2">
      <c r="A1504" s="11">
        <v>1502</v>
      </c>
      <c r="B1504" s="11" t="s">
        <v>1503</v>
      </c>
      <c r="C1504" s="11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2">
        <f t="shared" si="92"/>
        <v>102</v>
      </c>
      <c r="P1504" s="13">
        <f t="shared" si="93"/>
        <v>67.84</v>
      </c>
      <c r="Q1504" s="11" t="s">
        <v>8338</v>
      </c>
      <c r="R1504" s="11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x14ac:dyDescent="0.2">
      <c r="A1505" s="11">
        <v>1503</v>
      </c>
      <c r="B1505" s="11" t="s">
        <v>1504</v>
      </c>
      <c r="C1505" s="11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2">
        <f t="shared" si="92"/>
        <v>108</v>
      </c>
      <c r="P1505" s="13">
        <f t="shared" si="93"/>
        <v>56.98</v>
      </c>
      <c r="Q1505" s="11" t="s">
        <v>8338</v>
      </c>
      <c r="R1505" s="11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x14ac:dyDescent="0.2">
      <c r="A1506" s="11">
        <v>1504</v>
      </c>
      <c r="B1506" s="11" t="s">
        <v>1505</v>
      </c>
      <c r="C1506" s="11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2">
        <f t="shared" si="92"/>
        <v>278</v>
      </c>
      <c r="P1506" s="13">
        <f t="shared" si="93"/>
        <v>67.16</v>
      </c>
      <c r="Q1506" s="11" t="s">
        <v>8338</v>
      </c>
      <c r="R1506" s="11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x14ac:dyDescent="0.2">
      <c r="A1507" s="11">
        <v>1505</v>
      </c>
      <c r="B1507" s="11" t="s">
        <v>1506</v>
      </c>
      <c r="C1507" s="11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2">
        <f t="shared" si="92"/>
        <v>104</v>
      </c>
      <c r="P1507" s="13">
        <f t="shared" si="93"/>
        <v>48.04</v>
      </c>
      <c r="Q1507" s="11" t="s">
        <v>8338</v>
      </c>
      <c r="R1507" s="11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x14ac:dyDescent="0.2">
      <c r="A1508" s="11">
        <v>1506</v>
      </c>
      <c r="B1508" s="11" t="s">
        <v>1507</v>
      </c>
      <c r="C1508" s="11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2">
        <f t="shared" si="92"/>
        <v>112</v>
      </c>
      <c r="P1508" s="13">
        <f t="shared" si="93"/>
        <v>38.86</v>
      </c>
      <c r="Q1508" s="11" t="s">
        <v>8338</v>
      </c>
      <c r="R1508" s="11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x14ac:dyDescent="0.2">
      <c r="A1509" s="11">
        <v>1507</v>
      </c>
      <c r="B1509" s="11" t="s">
        <v>1508</v>
      </c>
      <c r="C1509" s="11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2">
        <f t="shared" si="92"/>
        <v>215</v>
      </c>
      <c r="P1509" s="13">
        <f t="shared" si="93"/>
        <v>78.180000000000007</v>
      </c>
      <c r="Q1509" s="11" t="s">
        <v>8338</v>
      </c>
      <c r="R1509" s="11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x14ac:dyDescent="0.2">
      <c r="A1510" s="11">
        <v>1508</v>
      </c>
      <c r="B1510" s="11" t="s">
        <v>1509</v>
      </c>
      <c r="C1510" s="11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2">
        <f t="shared" si="92"/>
        <v>111</v>
      </c>
      <c r="P1510" s="13">
        <f t="shared" si="93"/>
        <v>97.11</v>
      </c>
      <c r="Q1510" s="11" t="s">
        <v>8338</v>
      </c>
      <c r="R1510" s="11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x14ac:dyDescent="0.2">
      <c r="A1511" s="11">
        <v>1509</v>
      </c>
      <c r="B1511" s="11" t="s">
        <v>1510</v>
      </c>
      <c r="C1511" s="11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2">
        <f t="shared" si="92"/>
        <v>124</v>
      </c>
      <c r="P1511" s="13">
        <f t="shared" si="93"/>
        <v>110.39</v>
      </c>
      <c r="Q1511" s="11" t="s">
        <v>8338</v>
      </c>
      <c r="R1511" s="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x14ac:dyDescent="0.2">
      <c r="A1512" s="11">
        <v>1510</v>
      </c>
      <c r="B1512" s="11" t="s">
        <v>1511</v>
      </c>
      <c r="C1512" s="11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2">
        <f t="shared" si="92"/>
        <v>102</v>
      </c>
      <c r="P1512" s="13">
        <f t="shared" si="93"/>
        <v>39.92</v>
      </c>
      <c r="Q1512" s="11" t="s">
        <v>8338</v>
      </c>
      <c r="R1512" s="11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x14ac:dyDescent="0.2">
      <c r="A1513" s="11">
        <v>1511</v>
      </c>
      <c r="B1513" s="11" t="s">
        <v>1512</v>
      </c>
      <c r="C1513" s="11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2">
        <f t="shared" si="92"/>
        <v>112</v>
      </c>
      <c r="P1513" s="13">
        <f t="shared" si="93"/>
        <v>75.98</v>
      </c>
      <c r="Q1513" s="11" t="s">
        <v>8338</v>
      </c>
      <c r="R1513" s="11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x14ac:dyDescent="0.2">
      <c r="A1514" s="11">
        <v>1512</v>
      </c>
      <c r="B1514" s="11" t="s">
        <v>1513</v>
      </c>
      <c r="C1514" s="11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2">
        <f t="shared" si="92"/>
        <v>559</v>
      </c>
      <c r="P1514" s="13">
        <f t="shared" si="93"/>
        <v>58.38</v>
      </c>
      <c r="Q1514" s="11" t="s">
        <v>8338</v>
      </c>
      <c r="R1514" s="11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x14ac:dyDescent="0.2">
      <c r="A1515" s="11">
        <v>1513</v>
      </c>
      <c r="B1515" s="11" t="s">
        <v>1514</v>
      </c>
      <c r="C1515" s="11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2">
        <f t="shared" si="92"/>
        <v>151</v>
      </c>
      <c r="P1515" s="13">
        <f t="shared" si="93"/>
        <v>55.82</v>
      </c>
      <c r="Q1515" s="11" t="s">
        <v>8338</v>
      </c>
      <c r="R1515" s="11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x14ac:dyDescent="0.2">
      <c r="A1516" s="11">
        <v>1514</v>
      </c>
      <c r="B1516" s="11" t="s">
        <v>1515</v>
      </c>
      <c r="C1516" s="11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2">
        <f t="shared" si="92"/>
        <v>107</v>
      </c>
      <c r="P1516" s="13">
        <f t="shared" si="93"/>
        <v>151.24</v>
      </c>
      <c r="Q1516" s="11" t="s">
        <v>8338</v>
      </c>
      <c r="R1516" s="11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x14ac:dyDescent="0.2">
      <c r="A1517" s="11">
        <v>1515</v>
      </c>
      <c r="B1517" s="11" t="s">
        <v>1516</v>
      </c>
      <c r="C1517" s="11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2">
        <f t="shared" si="92"/>
        <v>158</v>
      </c>
      <c r="P1517" s="13">
        <f t="shared" si="93"/>
        <v>849.67</v>
      </c>
      <c r="Q1517" s="11" t="s">
        <v>8338</v>
      </c>
      <c r="R1517" s="11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x14ac:dyDescent="0.2">
      <c r="A1518" s="11">
        <v>1516</v>
      </c>
      <c r="B1518" s="11" t="s">
        <v>1517</v>
      </c>
      <c r="C1518" s="11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2">
        <f t="shared" si="92"/>
        <v>109</v>
      </c>
      <c r="P1518" s="13">
        <f t="shared" si="93"/>
        <v>159.24</v>
      </c>
      <c r="Q1518" s="11" t="s">
        <v>8338</v>
      </c>
      <c r="R1518" s="11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x14ac:dyDescent="0.2">
      <c r="A1519" s="11">
        <v>1517</v>
      </c>
      <c r="B1519" s="11" t="s">
        <v>1518</v>
      </c>
      <c r="C1519" s="11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2">
        <f t="shared" si="92"/>
        <v>162</v>
      </c>
      <c r="P1519" s="13">
        <f t="shared" si="93"/>
        <v>39.51</v>
      </c>
      <c r="Q1519" s="11" t="s">
        <v>8338</v>
      </c>
      <c r="R1519" s="11" t="s">
        <v>8339</v>
      </c>
      <c r="S1519" s="14">
        <f t="shared" si="94"/>
        <v>41948.56658564815</v>
      </c>
      <c r="T1519" s="14">
        <f t="shared" si="95"/>
        <v>41979.25</v>
      </c>
    </row>
    <row r="1520" spans="1:20" x14ac:dyDescent="0.2">
      <c r="A1520" s="11">
        <v>1518</v>
      </c>
      <c r="B1520" s="11" t="s">
        <v>1519</v>
      </c>
      <c r="C1520" s="11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2">
        <f t="shared" si="92"/>
        <v>206</v>
      </c>
      <c r="P1520" s="13">
        <f t="shared" si="93"/>
        <v>130.53</v>
      </c>
      <c r="Q1520" s="11" t="s">
        <v>8338</v>
      </c>
      <c r="R1520" s="11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x14ac:dyDescent="0.2">
      <c r="A1521" s="11">
        <v>1519</v>
      </c>
      <c r="B1521" s="11" t="s">
        <v>1520</v>
      </c>
      <c r="C1521" s="11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2">
        <f t="shared" si="92"/>
        <v>104</v>
      </c>
      <c r="P1521" s="13">
        <f t="shared" si="93"/>
        <v>64.16</v>
      </c>
      <c r="Q1521" s="11" t="s">
        <v>8338</v>
      </c>
      <c r="R1521" s="1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x14ac:dyDescent="0.2">
      <c r="A1522" s="11">
        <v>1520</v>
      </c>
      <c r="B1522" s="11" t="s">
        <v>1521</v>
      </c>
      <c r="C1522" s="11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2">
        <f t="shared" si="92"/>
        <v>104</v>
      </c>
      <c r="P1522" s="13">
        <f t="shared" si="93"/>
        <v>111.53</v>
      </c>
      <c r="Q1522" s="11" t="s">
        <v>8338</v>
      </c>
      <c r="R1522" s="11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x14ac:dyDescent="0.2">
      <c r="A1523" s="11">
        <v>1521</v>
      </c>
      <c r="B1523" s="11" t="s">
        <v>1522</v>
      </c>
      <c r="C1523" s="11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2">
        <f t="shared" si="92"/>
        <v>107</v>
      </c>
      <c r="P1523" s="13">
        <f t="shared" si="93"/>
        <v>170.45</v>
      </c>
      <c r="Q1523" s="11" t="s">
        <v>8338</v>
      </c>
      <c r="R1523" s="11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x14ac:dyDescent="0.2">
      <c r="A1524" s="11">
        <v>1522</v>
      </c>
      <c r="B1524" s="11" t="s">
        <v>1523</v>
      </c>
      <c r="C1524" s="11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2">
        <f t="shared" si="92"/>
        <v>139</v>
      </c>
      <c r="P1524" s="13">
        <f t="shared" si="93"/>
        <v>133.74</v>
      </c>
      <c r="Q1524" s="11" t="s">
        <v>8338</v>
      </c>
      <c r="R1524" s="11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x14ac:dyDescent="0.2">
      <c r="A1525" s="11">
        <v>1523</v>
      </c>
      <c r="B1525" s="11" t="s">
        <v>1524</v>
      </c>
      <c r="C1525" s="11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2">
        <f t="shared" si="92"/>
        <v>125</v>
      </c>
      <c r="P1525" s="13">
        <f t="shared" si="93"/>
        <v>95.83</v>
      </c>
      <c r="Q1525" s="11" t="s">
        <v>8338</v>
      </c>
      <c r="R1525" s="11" t="s">
        <v>8339</v>
      </c>
      <c r="S1525" s="14">
        <f t="shared" si="94"/>
        <v>41964.751342592594</v>
      </c>
      <c r="T1525" s="14">
        <f t="shared" si="95"/>
        <v>41996</v>
      </c>
    </row>
    <row r="1526" spans="1:20" x14ac:dyDescent="0.2">
      <c r="A1526" s="11">
        <v>1524</v>
      </c>
      <c r="B1526" s="11" t="s">
        <v>1525</v>
      </c>
      <c r="C1526" s="11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2">
        <f t="shared" si="92"/>
        <v>207</v>
      </c>
      <c r="P1526" s="13">
        <f t="shared" si="93"/>
        <v>221.79</v>
      </c>
      <c r="Q1526" s="11" t="s">
        <v>8338</v>
      </c>
      <c r="R1526" s="11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x14ac:dyDescent="0.2">
      <c r="A1527" s="11">
        <v>1525</v>
      </c>
      <c r="B1527" s="11" t="s">
        <v>1526</v>
      </c>
      <c r="C1527" s="11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2">
        <f t="shared" si="92"/>
        <v>175</v>
      </c>
      <c r="P1527" s="13">
        <f t="shared" si="93"/>
        <v>32.32</v>
      </c>
      <c r="Q1527" s="11" t="s">
        <v>8338</v>
      </c>
      <c r="R1527" s="11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x14ac:dyDescent="0.2">
      <c r="A1528" s="11">
        <v>1526</v>
      </c>
      <c r="B1528" s="11" t="s">
        <v>1527</v>
      </c>
      <c r="C1528" s="11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2">
        <f t="shared" si="92"/>
        <v>121</v>
      </c>
      <c r="P1528" s="13">
        <f t="shared" si="93"/>
        <v>98.84</v>
      </c>
      <c r="Q1528" s="11" t="s">
        <v>8338</v>
      </c>
      <c r="R1528" s="11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x14ac:dyDescent="0.2">
      <c r="A1529" s="11">
        <v>1527</v>
      </c>
      <c r="B1529" s="11" t="s">
        <v>1528</v>
      </c>
      <c r="C1529" s="11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2">
        <f t="shared" si="92"/>
        <v>111</v>
      </c>
      <c r="P1529" s="13">
        <f t="shared" si="93"/>
        <v>55.22</v>
      </c>
      <c r="Q1529" s="11" t="s">
        <v>8338</v>
      </c>
      <c r="R1529" s="11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x14ac:dyDescent="0.2">
      <c r="A1530" s="11">
        <v>1528</v>
      </c>
      <c r="B1530" s="11" t="s">
        <v>1529</v>
      </c>
      <c r="C1530" s="11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2">
        <f t="shared" si="92"/>
        <v>282</v>
      </c>
      <c r="P1530" s="13">
        <f t="shared" si="93"/>
        <v>52.79</v>
      </c>
      <c r="Q1530" s="11" t="s">
        <v>8338</v>
      </c>
      <c r="R1530" s="11" t="s">
        <v>8339</v>
      </c>
      <c r="S1530" s="14">
        <f t="shared" si="94"/>
        <v>42736.732893518521</v>
      </c>
      <c r="T1530" s="14">
        <f t="shared" si="95"/>
        <v>42767</v>
      </c>
    </row>
    <row r="1531" spans="1:20" x14ac:dyDescent="0.2">
      <c r="A1531" s="11">
        <v>1529</v>
      </c>
      <c r="B1531" s="11" t="s">
        <v>1530</v>
      </c>
      <c r="C1531" s="11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2">
        <f t="shared" si="92"/>
        <v>101</v>
      </c>
      <c r="P1531" s="13">
        <f t="shared" si="93"/>
        <v>135.66999999999999</v>
      </c>
      <c r="Q1531" s="11" t="s">
        <v>8338</v>
      </c>
      <c r="R1531" s="1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x14ac:dyDescent="0.2">
      <c r="A1532" s="11">
        <v>1530</v>
      </c>
      <c r="B1532" s="11" t="s">
        <v>1531</v>
      </c>
      <c r="C1532" s="11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2">
        <f t="shared" si="92"/>
        <v>135</v>
      </c>
      <c r="P1532" s="13">
        <f t="shared" si="93"/>
        <v>53.99</v>
      </c>
      <c r="Q1532" s="11" t="s">
        <v>8338</v>
      </c>
      <c r="R1532" s="11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x14ac:dyDescent="0.2">
      <c r="A1533" s="11">
        <v>1531</v>
      </c>
      <c r="B1533" s="11" t="s">
        <v>1532</v>
      </c>
      <c r="C1533" s="11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2">
        <f t="shared" si="92"/>
        <v>176</v>
      </c>
      <c r="P1533" s="13">
        <f t="shared" si="93"/>
        <v>56.64</v>
      </c>
      <c r="Q1533" s="11" t="s">
        <v>8338</v>
      </c>
      <c r="R1533" s="11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x14ac:dyDescent="0.2">
      <c r="A1534" s="11">
        <v>1532</v>
      </c>
      <c r="B1534" s="11" t="s">
        <v>1533</v>
      </c>
      <c r="C1534" s="11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2">
        <f t="shared" si="92"/>
        <v>485</v>
      </c>
      <c r="P1534" s="13">
        <f t="shared" si="93"/>
        <v>82.32</v>
      </c>
      <c r="Q1534" s="11" t="s">
        <v>8338</v>
      </c>
      <c r="R1534" s="11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x14ac:dyDescent="0.2">
      <c r="A1535" s="11">
        <v>1533</v>
      </c>
      <c r="B1535" s="11" t="s">
        <v>1534</v>
      </c>
      <c r="C1535" s="11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2">
        <f t="shared" si="92"/>
        <v>146</v>
      </c>
      <c r="P1535" s="13">
        <f t="shared" si="93"/>
        <v>88.26</v>
      </c>
      <c r="Q1535" s="11" t="s">
        <v>8338</v>
      </c>
      <c r="R1535" s="11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x14ac:dyDescent="0.2">
      <c r="A1536" s="11">
        <v>1534</v>
      </c>
      <c r="B1536" s="11" t="s">
        <v>1535</v>
      </c>
      <c r="C1536" s="11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2">
        <f t="shared" si="92"/>
        <v>418</v>
      </c>
      <c r="P1536" s="13">
        <f t="shared" si="93"/>
        <v>84.91</v>
      </c>
      <c r="Q1536" s="11" t="s">
        <v>8338</v>
      </c>
      <c r="R1536" s="11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x14ac:dyDescent="0.2">
      <c r="A1537" s="11">
        <v>1535</v>
      </c>
      <c r="B1537" s="11" t="s">
        <v>1536</v>
      </c>
      <c r="C1537" s="11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2">
        <f t="shared" si="92"/>
        <v>133</v>
      </c>
      <c r="P1537" s="13">
        <f t="shared" si="93"/>
        <v>48.15</v>
      </c>
      <c r="Q1537" s="11" t="s">
        <v>8338</v>
      </c>
      <c r="R1537" s="11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x14ac:dyDescent="0.2">
      <c r="A1538" s="11">
        <v>1536</v>
      </c>
      <c r="B1538" s="11" t="s">
        <v>1537</v>
      </c>
      <c r="C1538" s="11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2">
        <f t="shared" ref="O1538:O1601" si="96">ROUNDUP(SUM(E1538/D1538*100),0)</f>
        <v>251</v>
      </c>
      <c r="P1538" s="13">
        <f t="shared" ref="P1538:P1601" si="97">ROUND(SUM(E1538/L1538),2)</f>
        <v>66.02</v>
      </c>
      <c r="Q1538" s="11" t="s">
        <v>8338</v>
      </c>
      <c r="R1538" s="11" t="s">
        <v>8339</v>
      </c>
      <c r="S1538" s="14">
        <f t="shared" ref="S1538:S1601" si="98">(((J1538/60)/60)/24)+DATE(1970,1,1)</f>
        <v>42213.802199074074</v>
      </c>
      <c r="T1538" s="14">
        <f t="shared" ref="T1538:T1601" si="99">(((I1538/60)/60)/24)+DATE(1970,1,1)</f>
        <v>42243.802199074074</v>
      </c>
    </row>
    <row r="1539" spans="1:20" x14ac:dyDescent="0.2">
      <c r="A1539" s="11">
        <v>1537</v>
      </c>
      <c r="B1539" s="11" t="s">
        <v>1538</v>
      </c>
      <c r="C1539" s="11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2">
        <f t="shared" si="96"/>
        <v>180</v>
      </c>
      <c r="P1539" s="13">
        <f t="shared" si="97"/>
        <v>96.38</v>
      </c>
      <c r="Q1539" s="11" t="s">
        <v>8338</v>
      </c>
      <c r="R1539" s="11" t="s">
        <v>8339</v>
      </c>
      <c r="S1539" s="14">
        <f t="shared" si="98"/>
        <v>42552.315127314811</v>
      </c>
      <c r="T1539" s="14">
        <f t="shared" si="99"/>
        <v>42588.75</v>
      </c>
    </row>
    <row r="1540" spans="1:20" x14ac:dyDescent="0.2">
      <c r="A1540" s="11">
        <v>1538</v>
      </c>
      <c r="B1540" s="11" t="s">
        <v>1539</v>
      </c>
      <c r="C1540" s="11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2">
        <f t="shared" si="96"/>
        <v>103</v>
      </c>
      <c r="P1540" s="13">
        <f t="shared" si="97"/>
        <v>156.16999999999999</v>
      </c>
      <c r="Q1540" s="11" t="s">
        <v>8338</v>
      </c>
      <c r="R1540" s="11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x14ac:dyDescent="0.2">
      <c r="A1541" s="11">
        <v>1539</v>
      </c>
      <c r="B1541" s="11" t="s">
        <v>1540</v>
      </c>
      <c r="C1541" s="11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2">
        <f t="shared" si="96"/>
        <v>136</v>
      </c>
      <c r="P1541" s="13">
        <f t="shared" si="97"/>
        <v>95.76</v>
      </c>
      <c r="Q1541" s="11" t="s">
        <v>8338</v>
      </c>
      <c r="R1541" s="1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x14ac:dyDescent="0.2">
      <c r="A1542" s="11">
        <v>1540</v>
      </c>
      <c r="B1542" s="11" t="s">
        <v>1541</v>
      </c>
      <c r="C1542" s="11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2">
        <f t="shared" si="96"/>
        <v>118</v>
      </c>
      <c r="P1542" s="13">
        <f t="shared" si="97"/>
        <v>180.41</v>
      </c>
      <c r="Q1542" s="11" t="s">
        <v>8338</v>
      </c>
      <c r="R1542" s="11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x14ac:dyDescent="0.2">
      <c r="A1543" s="11">
        <v>1541</v>
      </c>
      <c r="B1543" s="11" t="s">
        <v>1542</v>
      </c>
      <c r="C1543" s="11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2">
        <f t="shared" si="96"/>
        <v>1</v>
      </c>
      <c r="P1543" s="13">
        <f t="shared" si="97"/>
        <v>3</v>
      </c>
      <c r="Q1543" s="11" t="s">
        <v>8338</v>
      </c>
      <c r="R1543" s="11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x14ac:dyDescent="0.2">
      <c r="A1544" s="11">
        <v>1542</v>
      </c>
      <c r="B1544" s="11" t="s">
        <v>1543</v>
      </c>
      <c r="C1544" s="11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2">
        <f t="shared" si="96"/>
        <v>4</v>
      </c>
      <c r="P1544" s="13">
        <f t="shared" si="97"/>
        <v>20</v>
      </c>
      <c r="Q1544" s="11" t="s">
        <v>8338</v>
      </c>
      <c r="R1544" s="11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x14ac:dyDescent="0.2">
      <c r="A1545" s="11">
        <v>1543</v>
      </c>
      <c r="B1545" s="11" t="s">
        <v>1544</v>
      </c>
      <c r="C1545" s="11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2">
        <f t="shared" si="96"/>
        <v>1</v>
      </c>
      <c r="P1545" s="13">
        <f t="shared" si="97"/>
        <v>10</v>
      </c>
      <c r="Q1545" s="11" t="s">
        <v>8338</v>
      </c>
      <c r="R1545" s="11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x14ac:dyDescent="0.2">
      <c r="A1546" s="11">
        <v>1544</v>
      </c>
      <c r="B1546" s="11" t="s">
        <v>1545</v>
      </c>
      <c r="C1546" s="11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2">
        <f t="shared" si="96"/>
        <v>0</v>
      </c>
      <c r="P1546" s="13" t="e">
        <f t="shared" si="97"/>
        <v>#DIV/0!</v>
      </c>
      <c r="Q1546" s="11" t="s">
        <v>8338</v>
      </c>
      <c r="R1546" s="11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x14ac:dyDescent="0.2">
      <c r="A1547" s="11">
        <v>1545</v>
      </c>
      <c r="B1547" s="11" t="s">
        <v>1546</v>
      </c>
      <c r="C1547" s="11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2">
        <f t="shared" si="96"/>
        <v>1</v>
      </c>
      <c r="P1547" s="13">
        <f t="shared" si="97"/>
        <v>1</v>
      </c>
      <c r="Q1547" s="11" t="s">
        <v>8338</v>
      </c>
      <c r="R1547" s="11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x14ac:dyDescent="0.2">
      <c r="A1548" s="11">
        <v>1546</v>
      </c>
      <c r="B1548" s="11" t="s">
        <v>1547</v>
      </c>
      <c r="C1548" s="11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2">
        <f t="shared" si="96"/>
        <v>29</v>
      </c>
      <c r="P1548" s="13">
        <f t="shared" si="97"/>
        <v>26.27</v>
      </c>
      <c r="Q1548" s="11" t="s">
        <v>8338</v>
      </c>
      <c r="R1548" s="11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x14ac:dyDescent="0.2">
      <c r="A1549" s="11">
        <v>1547</v>
      </c>
      <c r="B1549" s="11" t="s">
        <v>1548</v>
      </c>
      <c r="C1549" s="11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2">
        <f t="shared" si="96"/>
        <v>0</v>
      </c>
      <c r="P1549" s="13" t="e">
        <f t="shared" si="97"/>
        <v>#DIV/0!</v>
      </c>
      <c r="Q1549" s="11" t="s">
        <v>8338</v>
      </c>
      <c r="R1549" s="11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x14ac:dyDescent="0.2">
      <c r="A1550" s="11">
        <v>1548</v>
      </c>
      <c r="B1550" s="11" t="s">
        <v>1549</v>
      </c>
      <c r="C1550" s="11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2">
        <f t="shared" si="96"/>
        <v>9</v>
      </c>
      <c r="P1550" s="13">
        <f t="shared" si="97"/>
        <v>60</v>
      </c>
      <c r="Q1550" s="11" t="s">
        <v>8338</v>
      </c>
      <c r="R1550" s="11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x14ac:dyDescent="0.2">
      <c r="A1551" s="11">
        <v>1549</v>
      </c>
      <c r="B1551" s="11" t="s">
        <v>1550</v>
      </c>
      <c r="C1551" s="11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2">
        <f t="shared" si="96"/>
        <v>34</v>
      </c>
      <c r="P1551" s="13">
        <f t="shared" si="97"/>
        <v>28.33</v>
      </c>
      <c r="Q1551" s="11" t="s">
        <v>8338</v>
      </c>
      <c r="R1551" s="1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x14ac:dyDescent="0.2">
      <c r="A1552" s="11">
        <v>1550</v>
      </c>
      <c r="B1552" s="11" t="s">
        <v>1551</v>
      </c>
      <c r="C1552" s="11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2">
        <f t="shared" si="96"/>
        <v>14</v>
      </c>
      <c r="P1552" s="13">
        <f t="shared" si="97"/>
        <v>14.43</v>
      </c>
      <c r="Q1552" s="11" t="s">
        <v>8338</v>
      </c>
      <c r="R1552" s="11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x14ac:dyDescent="0.2">
      <c r="A1553" s="11">
        <v>1551</v>
      </c>
      <c r="B1553" s="11" t="s">
        <v>1552</v>
      </c>
      <c r="C1553" s="11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2">
        <f t="shared" si="96"/>
        <v>0</v>
      </c>
      <c r="P1553" s="13" t="e">
        <f t="shared" si="97"/>
        <v>#DIV/0!</v>
      </c>
      <c r="Q1553" s="11" t="s">
        <v>8338</v>
      </c>
      <c r="R1553" s="11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x14ac:dyDescent="0.2">
      <c r="A1554" s="11">
        <v>1552</v>
      </c>
      <c r="B1554" s="11" t="s">
        <v>1553</v>
      </c>
      <c r="C1554" s="11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2">
        <f t="shared" si="96"/>
        <v>50</v>
      </c>
      <c r="P1554" s="13">
        <f t="shared" si="97"/>
        <v>132.19</v>
      </c>
      <c r="Q1554" s="11" t="s">
        <v>8338</v>
      </c>
      <c r="R1554" s="11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x14ac:dyDescent="0.2">
      <c r="A1555" s="11">
        <v>1553</v>
      </c>
      <c r="B1555" s="11" t="s">
        <v>1554</v>
      </c>
      <c r="C1555" s="11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2">
        <f t="shared" si="96"/>
        <v>0</v>
      </c>
      <c r="P1555" s="13" t="e">
        <f t="shared" si="97"/>
        <v>#DIV/0!</v>
      </c>
      <c r="Q1555" s="11" t="s">
        <v>8338</v>
      </c>
      <c r="R1555" s="11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x14ac:dyDescent="0.2">
      <c r="A1556" s="11">
        <v>1554</v>
      </c>
      <c r="B1556" s="11" t="s">
        <v>1555</v>
      </c>
      <c r="C1556" s="11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2">
        <f t="shared" si="96"/>
        <v>0</v>
      </c>
      <c r="P1556" s="13" t="e">
        <f t="shared" si="97"/>
        <v>#DIV/0!</v>
      </c>
      <c r="Q1556" s="11" t="s">
        <v>8338</v>
      </c>
      <c r="R1556" s="11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x14ac:dyDescent="0.2">
      <c r="A1557" s="11">
        <v>1555</v>
      </c>
      <c r="B1557" s="11" t="s">
        <v>1556</v>
      </c>
      <c r="C1557" s="11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2">
        <f t="shared" si="96"/>
        <v>0</v>
      </c>
      <c r="P1557" s="13" t="e">
        <f t="shared" si="97"/>
        <v>#DIV/0!</v>
      </c>
      <c r="Q1557" s="11" t="s">
        <v>8338</v>
      </c>
      <c r="R1557" s="11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x14ac:dyDescent="0.2">
      <c r="A1558" s="11">
        <v>1556</v>
      </c>
      <c r="B1558" s="11" t="s">
        <v>1557</v>
      </c>
      <c r="C1558" s="11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2">
        <f t="shared" si="96"/>
        <v>46</v>
      </c>
      <c r="P1558" s="13">
        <f t="shared" si="97"/>
        <v>56.42</v>
      </c>
      <c r="Q1558" s="11" t="s">
        <v>8338</v>
      </c>
      <c r="R1558" s="11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x14ac:dyDescent="0.2">
      <c r="A1559" s="11">
        <v>1557</v>
      </c>
      <c r="B1559" s="11" t="s">
        <v>1558</v>
      </c>
      <c r="C1559" s="11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2">
        <f t="shared" si="96"/>
        <v>4</v>
      </c>
      <c r="P1559" s="13">
        <f t="shared" si="97"/>
        <v>100</v>
      </c>
      <c r="Q1559" s="11" t="s">
        <v>8338</v>
      </c>
      <c r="R1559" s="11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x14ac:dyDescent="0.2">
      <c r="A1560" s="11">
        <v>1558</v>
      </c>
      <c r="B1560" s="11" t="s">
        <v>1559</v>
      </c>
      <c r="C1560" s="11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2">
        <f t="shared" si="96"/>
        <v>5</v>
      </c>
      <c r="P1560" s="13">
        <f t="shared" si="97"/>
        <v>11.67</v>
      </c>
      <c r="Q1560" s="11" t="s">
        <v>8338</v>
      </c>
      <c r="R1560" s="11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x14ac:dyDescent="0.2">
      <c r="A1561" s="11">
        <v>1559</v>
      </c>
      <c r="B1561" s="11" t="s">
        <v>1560</v>
      </c>
      <c r="C1561" s="11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2">
        <f t="shared" si="96"/>
        <v>1</v>
      </c>
      <c r="P1561" s="13">
        <f t="shared" si="97"/>
        <v>50</v>
      </c>
      <c r="Q1561" s="11" t="s">
        <v>8338</v>
      </c>
      <c r="R1561" s="1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x14ac:dyDescent="0.2">
      <c r="A1562" s="11">
        <v>1560</v>
      </c>
      <c r="B1562" s="11" t="s">
        <v>1561</v>
      </c>
      <c r="C1562" s="11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2">
        <f t="shared" si="96"/>
        <v>4</v>
      </c>
      <c r="P1562" s="13">
        <f t="shared" si="97"/>
        <v>23.5</v>
      </c>
      <c r="Q1562" s="11" t="s">
        <v>8338</v>
      </c>
      <c r="R1562" s="11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x14ac:dyDescent="0.2">
      <c r="A1563" s="11">
        <v>1561</v>
      </c>
      <c r="B1563" s="11" t="s">
        <v>1562</v>
      </c>
      <c r="C1563" s="11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2">
        <f t="shared" si="96"/>
        <v>1</v>
      </c>
      <c r="P1563" s="13">
        <f t="shared" si="97"/>
        <v>67</v>
      </c>
      <c r="Q1563" s="11" t="s">
        <v>8322</v>
      </c>
      <c r="R1563" s="11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x14ac:dyDescent="0.2">
      <c r="A1564" s="11">
        <v>1562</v>
      </c>
      <c r="B1564" s="11" t="s">
        <v>1563</v>
      </c>
      <c r="C1564" s="11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2">
        <f t="shared" si="96"/>
        <v>0</v>
      </c>
      <c r="P1564" s="13" t="e">
        <f t="shared" si="97"/>
        <v>#DIV/0!</v>
      </c>
      <c r="Q1564" s="11" t="s">
        <v>8322</v>
      </c>
      <c r="R1564" s="11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x14ac:dyDescent="0.2">
      <c r="A1565" s="11">
        <v>1563</v>
      </c>
      <c r="B1565" s="11" t="s">
        <v>1564</v>
      </c>
      <c r="C1565" s="11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2">
        <f t="shared" si="96"/>
        <v>2</v>
      </c>
      <c r="P1565" s="13">
        <f t="shared" si="97"/>
        <v>42.5</v>
      </c>
      <c r="Q1565" s="11" t="s">
        <v>8322</v>
      </c>
      <c r="R1565" s="11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x14ac:dyDescent="0.2">
      <c r="A1566" s="11">
        <v>1564</v>
      </c>
      <c r="B1566" s="11" t="s">
        <v>1565</v>
      </c>
      <c r="C1566" s="11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2">
        <f t="shared" si="96"/>
        <v>1</v>
      </c>
      <c r="P1566" s="13">
        <f t="shared" si="97"/>
        <v>10</v>
      </c>
      <c r="Q1566" s="11" t="s">
        <v>8322</v>
      </c>
      <c r="R1566" s="11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x14ac:dyDescent="0.2">
      <c r="A1567" s="11">
        <v>1565</v>
      </c>
      <c r="B1567" s="11" t="s">
        <v>1566</v>
      </c>
      <c r="C1567" s="11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2">
        <f t="shared" si="96"/>
        <v>3</v>
      </c>
      <c r="P1567" s="13">
        <f t="shared" si="97"/>
        <v>100</v>
      </c>
      <c r="Q1567" s="11" t="s">
        <v>8322</v>
      </c>
      <c r="R1567" s="11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x14ac:dyDescent="0.2">
      <c r="A1568" s="11">
        <v>1566</v>
      </c>
      <c r="B1568" s="11" t="s">
        <v>1567</v>
      </c>
      <c r="C1568" s="11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2">
        <f t="shared" si="96"/>
        <v>22</v>
      </c>
      <c r="P1568" s="13">
        <f t="shared" si="97"/>
        <v>108.05</v>
      </c>
      <c r="Q1568" s="11" t="s">
        <v>8322</v>
      </c>
      <c r="R1568" s="11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x14ac:dyDescent="0.2">
      <c r="A1569" s="11">
        <v>1567</v>
      </c>
      <c r="B1569" s="11" t="s">
        <v>1568</v>
      </c>
      <c r="C1569" s="11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2">
        <f t="shared" si="96"/>
        <v>5</v>
      </c>
      <c r="P1569" s="13">
        <f t="shared" si="97"/>
        <v>26.92</v>
      </c>
      <c r="Q1569" s="11" t="s">
        <v>8322</v>
      </c>
      <c r="R1569" s="11" t="s">
        <v>8344</v>
      </c>
      <c r="S1569" s="14">
        <f t="shared" si="98"/>
        <v>41671.936863425923</v>
      </c>
      <c r="T1569" s="14">
        <f t="shared" si="99"/>
        <v>41687</v>
      </c>
    </row>
    <row r="1570" spans="1:20" x14ac:dyDescent="0.2">
      <c r="A1570" s="11">
        <v>1568</v>
      </c>
      <c r="B1570" s="11" t="s">
        <v>1569</v>
      </c>
      <c r="C1570" s="11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2">
        <f t="shared" si="96"/>
        <v>14</v>
      </c>
      <c r="P1570" s="13">
        <f t="shared" si="97"/>
        <v>155</v>
      </c>
      <c r="Q1570" s="11" t="s">
        <v>8322</v>
      </c>
      <c r="R1570" s="11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">
      <c r="A1571" s="11">
        <v>1569</v>
      </c>
      <c r="B1571" s="11" t="s">
        <v>1570</v>
      </c>
      <c r="C1571" s="11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2">
        <f t="shared" si="96"/>
        <v>0</v>
      </c>
      <c r="P1571" s="13" t="e">
        <f t="shared" si="97"/>
        <v>#DIV/0!</v>
      </c>
      <c r="Q1571" s="11" t="s">
        <v>8322</v>
      </c>
      <c r="R1571" s="1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x14ac:dyDescent="0.2">
      <c r="A1572" s="11">
        <v>1570</v>
      </c>
      <c r="B1572" s="11" t="s">
        <v>1571</v>
      </c>
      <c r="C1572" s="11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2">
        <f t="shared" si="96"/>
        <v>42</v>
      </c>
      <c r="P1572" s="13">
        <f t="shared" si="97"/>
        <v>47.77</v>
      </c>
      <c r="Q1572" s="11" t="s">
        <v>8322</v>
      </c>
      <c r="R1572" s="11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x14ac:dyDescent="0.2">
      <c r="A1573" s="11">
        <v>1571</v>
      </c>
      <c r="B1573" s="11" t="s">
        <v>1572</v>
      </c>
      <c r="C1573" s="11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2">
        <f t="shared" si="96"/>
        <v>1</v>
      </c>
      <c r="P1573" s="13">
        <f t="shared" si="97"/>
        <v>20</v>
      </c>
      <c r="Q1573" s="11" t="s">
        <v>8322</v>
      </c>
      <c r="R1573" s="11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x14ac:dyDescent="0.2">
      <c r="A1574" s="11">
        <v>1572</v>
      </c>
      <c r="B1574" s="11" t="s">
        <v>1573</v>
      </c>
      <c r="C1574" s="11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2">
        <f t="shared" si="96"/>
        <v>5</v>
      </c>
      <c r="P1574" s="13">
        <f t="shared" si="97"/>
        <v>41.67</v>
      </c>
      <c r="Q1574" s="11" t="s">
        <v>8322</v>
      </c>
      <c r="R1574" s="11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x14ac:dyDescent="0.2">
      <c r="A1575" s="11">
        <v>1573</v>
      </c>
      <c r="B1575" s="11" t="s">
        <v>1574</v>
      </c>
      <c r="C1575" s="11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2">
        <f t="shared" si="96"/>
        <v>3</v>
      </c>
      <c r="P1575" s="13">
        <f t="shared" si="97"/>
        <v>74.33</v>
      </c>
      <c r="Q1575" s="11" t="s">
        <v>8322</v>
      </c>
      <c r="R1575" s="11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x14ac:dyDescent="0.2">
      <c r="A1576" s="11">
        <v>1574</v>
      </c>
      <c r="B1576" s="11" t="s">
        <v>1575</v>
      </c>
      <c r="C1576" s="11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2">
        <f t="shared" si="96"/>
        <v>6</v>
      </c>
      <c r="P1576" s="13">
        <f t="shared" si="97"/>
        <v>84.33</v>
      </c>
      <c r="Q1576" s="11" t="s">
        <v>8322</v>
      </c>
      <c r="R1576" s="11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x14ac:dyDescent="0.2">
      <c r="A1577" s="11">
        <v>1575</v>
      </c>
      <c r="B1577" s="11" t="s">
        <v>1576</v>
      </c>
      <c r="C1577" s="11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2">
        <f t="shared" si="96"/>
        <v>23</v>
      </c>
      <c r="P1577" s="13">
        <f t="shared" si="97"/>
        <v>65.459999999999994</v>
      </c>
      <c r="Q1577" s="11" t="s">
        <v>8322</v>
      </c>
      <c r="R1577" s="11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x14ac:dyDescent="0.2">
      <c r="A1578" s="11">
        <v>1576</v>
      </c>
      <c r="B1578" s="11" t="s">
        <v>1577</v>
      </c>
      <c r="C1578" s="11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2">
        <f t="shared" si="96"/>
        <v>13</v>
      </c>
      <c r="P1578" s="13">
        <f t="shared" si="97"/>
        <v>65</v>
      </c>
      <c r="Q1578" s="11" t="s">
        <v>8322</v>
      </c>
      <c r="R1578" s="11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x14ac:dyDescent="0.2">
      <c r="A1579" s="11">
        <v>1577</v>
      </c>
      <c r="B1579" s="11" t="s">
        <v>1578</v>
      </c>
      <c r="C1579" s="11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2">
        <f t="shared" si="96"/>
        <v>1</v>
      </c>
      <c r="P1579" s="13">
        <f t="shared" si="97"/>
        <v>27.5</v>
      </c>
      <c r="Q1579" s="11" t="s">
        <v>8322</v>
      </c>
      <c r="R1579" s="11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x14ac:dyDescent="0.2">
      <c r="A1580" s="11">
        <v>1578</v>
      </c>
      <c r="B1580" s="11" t="s">
        <v>1579</v>
      </c>
      <c r="C1580" s="11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2">
        <f t="shared" si="96"/>
        <v>11</v>
      </c>
      <c r="P1580" s="13">
        <f t="shared" si="97"/>
        <v>51.25</v>
      </c>
      <c r="Q1580" s="11" t="s">
        <v>8322</v>
      </c>
      <c r="R1580" s="11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x14ac:dyDescent="0.2">
      <c r="A1581" s="11">
        <v>1579</v>
      </c>
      <c r="B1581" s="11" t="s">
        <v>1580</v>
      </c>
      <c r="C1581" s="11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2">
        <f t="shared" si="96"/>
        <v>1</v>
      </c>
      <c r="P1581" s="13">
        <f t="shared" si="97"/>
        <v>14</v>
      </c>
      <c r="Q1581" s="11" t="s">
        <v>8322</v>
      </c>
      <c r="R1581" s="1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x14ac:dyDescent="0.2">
      <c r="A1582" s="11">
        <v>1580</v>
      </c>
      <c r="B1582" s="11" t="s">
        <v>1581</v>
      </c>
      <c r="C1582" s="11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2">
        <f t="shared" si="96"/>
        <v>0</v>
      </c>
      <c r="P1582" s="13" t="e">
        <f t="shared" si="97"/>
        <v>#DIV/0!</v>
      </c>
      <c r="Q1582" s="11" t="s">
        <v>8322</v>
      </c>
      <c r="R1582" s="11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x14ac:dyDescent="0.2">
      <c r="A1583" s="11">
        <v>1581</v>
      </c>
      <c r="B1583" s="11" t="s">
        <v>1582</v>
      </c>
      <c r="C1583" s="11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2">
        <f t="shared" si="96"/>
        <v>1</v>
      </c>
      <c r="P1583" s="13">
        <f t="shared" si="97"/>
        <v>5</v>
      </c>
      <c r="Q1583" s="11" t="s">
        <v>8338</v>
      </c>
      <c r="R1583" s="11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x14ac:dyDescent="0.2">
      <c r="A1584" s="11">
        <v>1582</v>
      </c>
      <c r="B1584" s="11" t="s">
        <v>1583</v>
      </c>
      <c r="C1584" s="11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2">
        <f t="shared" si="96"/>
        <v>10</v>
      </c>
      <c r="P1584" s="13">
        <f t="shared" si="97"/>
        <v>31</v>
      </c>
      <c r="Q1584" s="11" t="s">
        <v>8338</v>
      </c>
      <c r="R1584" s="11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x14ac:dyDescent="0.2">
      <c r="A1585" s="11">
        <v>1583</v>
      </c>
      <c r="B1585" s="11" t="s">
        <v>1584</v>
      </c>
      <c r="C1585" s="11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2">
        <f t="shared" si="96"/>
        <v>1</v>
      </c>
      <c r="P1585" s="13">
        <f t="shared" si="97"/>
        <v>15</v>
      </c>
      <c r="Q1585" s="11" t="s">
        <v>8338</v>
      </c>
      <c r="R1585" s="11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x14ac:dyDescent="0.2">
      <c r="A1586" s="11">
        <v>1584</v>
      </c>
      <c r="B1586" s="11" t="s">
        <v>1585</v>
      </c>
      <c r="C1586" s="11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2">
        <f t="shared" si="96"/>
        <v>0</v>
      </c>
      <c r="P1586" s="13" t="e">
        <f t="shared" si="97"/>
        <v>#DIV/0!</v>
      </c>
      <c r="Q1586" s="11" t="s">
        <v>8338</v>
      </c>
      <c r="R1586" s="11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x14ac:dyDescent="0.2">
      <c r="A1587" s="11">
        <v>1585</v>
      </c>
      <c r="B1587" s="11" t="s">
        <v>1586</v>
      </c>
      <c r="C1587" s="11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2">
        <f t="shared" si="96"/>
        <v>79</v>
      </c>
      <c r="P1587" s="13">
        <f t="shared" si="97"/>
        <v>131.66999999999999</v>
      </c>
      <c r="Q1587" s="11" t="s">
        <v>8338</v>
      </c>
      <c r="R1587" s="11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x14ac:dyDescent="0.2">
      <c r="A1588" s="11">
        <v>1586</v>
      </c>
      <c r="B1588" s="11" t="s">
        <v>1587</v>
      </c>
      <c r="C1588" s="11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2">
        <f t="shared" si="96"/>
        <v>0</v>
      </c>
      <c r="P1588" s="13" t="e">
        <f t="shared" si="97"/>
        <v>#DIV/0!</v>
      </c>
      <c r="Q1588" s="11" t="s">
        <v>8338</v>
      </c>
      <c r="R1588" s="11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x14ac:dyDescent="0.2">
      <c r="A1589" s="11">
        <v>1587</v>
      </c>
      <c r="B1589" s="11" t="s">
        <v>1588</v>
      </c>
      <c r="C1589" s="11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2">
        <f t="shared" si="96"/>
        <v>1</v>
      </c>
      <c r="P1589" s="13">
        <f t="shared" si="97"/>
        <v>1</v>
      </c>
      <c r="Q1589" s="11" t="s">
        <v>8338</v>
      </c>
      <c r="R1589" s="11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x14ac:dyDescent="0.2">
      <c r="A1590" s="11">
        <v>1588</v>
      </c>
      <c r="B1590" s="11" t="s">
        <v>1589</v>
      </c>
      <c r="C1590" s="11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2">
        <f t="shared" si="96"/>
        <v>0</v>
      </c>
      <c r="P1590" s="13" t="e">
        <f t="shared" si="97"/>
        <v>#DIV/0!</v>
      </c>
      <c r="Q1590" s="11" t="s">
        <v>8338</v>
      </c>
      <c r="R1590" s="11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x14ac:dyDescent="0.2">
      <c r="A1591" s="11">
        <v>1589</v>
      </c>
      <c r="B1591" s="11" t="s">
        <v>1590</v>
      </c>
      <c r="C1591" s="11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2">
        <f t="shared" si="96"/>
        <v>0</v>
      </c>
      <c r="P1591" s="13" t="e">
        <f t="shared" si="97"/>
        <v>#DIV/0!</v>
      </c>
      <c r="Q1591" s="11" t="s">
        <v>8338</v>
      </c>
      <c r="R1591" s="1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">
      <c r="A1592" s="11">
        <v>1590</v>
      </c>
      <c r="B1592" s="11" t="s">
        <v>1591</v>
      </c>
      <c r="C1592" s="11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2">
        <f t="shared" si="96"/>
        <v>2</v>
      </c>
      <c r="P1592" s="13">
        <f t="shared" si="97"/>
        <v>510</v>
      </c>
      <c r="Q1592" s="11" t="s">
        <v>8338</v>
      </c>
      <c r="R1592" s="11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x14ac:dyDescent="0.2">
      <c r="A1593" s="11">
        <v>1591</v>
      </c>
      <c r="B1593" s="11" t="s">
        <v>1592</v>
      </c>
      <c r="C1593" s="11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2">
        <f t="shared" si="96"/>
        <v>30</v>
      </c>
      <c r="P1593" s="13">
        <f t="shared" si="97"/>
        <v>44.48</v>
      </c>
      <c r="Q1593" s="11" t="s">
        <v>8338</v>
      </c>
      <c r="R1593" s="11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x14ac:dyDescent="0.2">
      <c r="A1594" s="11">
        <v>1592</v>
      </c>
      <c r="B1594" s="11" t="s">
        <v>1593</v>
      </c>
      <c r="C1594" s="11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2">
        <f t="shared" si="96"/>
        <v>0</v>
      </c>
      <c r="P1594" s="13" t="e">
        <f t="shared" si="97"/>
        <v>#DIV/0!</v>
      </c>
      <c r="Q1594" s="11" t="s">
        <v>8338</v>
      </c>
      <c r="R1594" s="11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x14ac:dyDescent="0.2">
      <c r="A1595" s="11">
        <v>1593</v>
      </c>
      <c r="B1595" s="11" t="s">
        <v>1594</v>
      </c>
      <c r="C1595" s="11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2">
        <f t="shared" si="96"/>
        <v>1</v>
      </c>
      <c r="P1595" s="13">
        <f t="shared" si="97"/>
        <v>1</v>
      </c>
      <c r="Q1595" s="11" t="s">
        <v>8338</v>
      </c>
      <c r="R1595" s="11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x14ac:dyDescent="0.2">
      <c r="A1596" s="11">
        <v>1594</v>
      </c>
      <c r="B1596" s="11" t="s">
        <v>1595</v>
      </c>
      <c r="C1596" s="11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2">
        <f t="shared" si="96"/>
        <v>21</v>
      </c>
      <c r="P1596" s="13">
        <f t="shared" si="97"/>
        <v>20.5</v>
      </c>
      <c r="Q1596" s="11" t="s">
        <v>8338</v>
      </c>
      <c r="R1596" s="11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x14ac:dyDescent="0.2">
      <c r="A1597" s="11">
        <v>1595</v>
      </c>
      <c r="B1597" s="11" t="s">
        <v>1596</v>
      </c>
      <c r="C1597" s="11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2">
        <f t="shared" si="96"/>
        <v>1</v>
      </c>
      <c r="P1597" s="13">
        <f t="shared" si="97"/>
        <v>40</v>
      </c>
      <c r="Q1597" s="11" t="s">
        <v>8338</v>
      </c>
      <c r="R1597" s="11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x14ac:dyDescent="0.2">
      <c r="A1598" s="11">
        <v>1596</v>
      </c>
      <c r="B1598" s="11" t="s">
        <v>1597</v>
      </c>
      <c r="C1598" s="11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2">
        <f t="shared" si="96"/>
        <v>3</v>
      </c>
      <c r="P1598" s="13">
        <f t="shared" si="97"/>
        <v>25</v>
      </c>
      <c r="Q1598" s="11" t="s">
        <v>8338</v>
      </c>
      <c r="R1598" s="11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x14ac:dyDescent="0.2">
      <c r="A1599" s="11">
        <v>1597</v>
      </c>
      <c r="B1599" s="11" t="s">
        <v>1598</v>
      </c>
      <c r="C1599" s="11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2">
        <f t="shared" si="96"/>
        <v>0</v>
      </c>
      <c r="P1599" s="13" t="e">
        <f t="shared" si="97"/>
        <v>#DIV/0!</v>
      </c>
      <c r="Q1599" s="11" t="s">
        <v>8338</v>
      </c>
      <c r="R1599" s="11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x14ac:dyDescent="0.2">
      <c r="A1600" s="11">
        <v>1598</v>
      </c>
      <c r="B1600" s="11" t="s">
        <v>1599</v>
      </c>
      <c r="C1600" s="11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2">
        <f t="shared" si="96"/>
        <v>1</v>
      </c>
      <c r="P1600" s="13">
        <f t="shared" si="97"/>
        <v>1</v>
      </c>
      <c r="Q1600" s="11" t="s">
        <v>8338</v>
      </c>
      <c r="R1600" s="11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x14ac:dyDescent="0.2">
      <c r="A1601" s="11">
        <v>1599</v>
      </c>
      <c r="B1601" s="11" t="s">
        <v>1600</v>
      </c>
      <c r="C1601" s="11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2">
        <f t="shared" si="96"/>
        <v>0</v>
      </c>
      <c r="P1601" s="13" t="e">
        <f t="shared" si="97"/>
        <v>#DIV/0!</v>
      </c>
      <c r="Q1601" s="11" t="s">
        <v>8338</v>
      </c>
      <c r="R1601" s="1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x14ac:dyDescent="0.2">
      <c r="A1602" s="11">
        <v>1600</v>
      </c>
      <c r="B1602" s="11" t="s">
        <v>1601</v>
      </c>
      <c r="C1602" s="11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2">
        <f t="shared" ref="O1602:O1665" si="100">ROUNDUP(SUM(E1602/D1602*100),0)</f>
        <v>8</v>
      </c>
      <c r="P1602" s="13">
        <f t="shared" ref="P1602:P1665" si="101">ROUND(SUM(E1602/L1602),2)</f>
        <v>40.78</v>
      </c>
      <c r="Q1602" s="11" t="s">
        <v>8338</v>
      </c>
      <c r="R1602" s="11" t="s">
        <v>8345</v>
      </c>
      <c r="S1602" s="14">
        <f t="shared" ref="S1602:S1665" si="102">(((J1602/60)/60)/24)+DATE(1970,1,1)</f>
        <v>41791.057314814818</v>
      </c>
      <c r="T1602" s="14">
        <f t="shared" ref="T1602:T1665" si="103">(((I1602/60)/60)/24)+DATE(1970,1,1)</f>
        <v>41835.21597222222</v>
      </c>
    </row>
    <row r="1603" spans="1:20" x14ac:dyDescent="0.2">
      <c r="A1603" s="11">
        <v>1601</v>
      </c>
      <c r="B1603" s="11" t="s">
        <v>1602</v>
      </c>
      <c r="C1603" s="11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2">
        <f t="shared" si="100"/>
        <v>109</v>
      </c>
      <c r="P1603" s="13">
        <f t="shared" si="101"/>
        <v>48.33</v>
      </c>
      <c r="Q1603" s="11" t="s">
        <v>8325</v>
      </c>
      <c r="R1603" s="11" t="s">
        <v>8326</v>
      </c>
      <c r="S1603" s="14">
        <f t="shared" si="102"/>
        <v>40638.092974537038</v>
      </c>
      <c r="T1603" s="14">
        <f t="shared" si="103"/>
        <v>40668.092974537038</v>
      </c>
    </row>
    <row r="1604" spans="1:20" x14ac:dyDescent="0.2">
      <c r="A1604" s="11">
        <v>1602</v>
      </c>
      <c r="B1604" s="11" t="s">
        <v>1603</v>
      </c>
      <c r="C1604" s="11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2">
        <f t="shared" si="100"/>
        <v>101</v>
      </c>
      <c r="P1604" s="13">
        <f t="shared" si="101"/>
        <v>46.95</v>
      </c>
      <c r="Q1604" s="11" t="s">
        <v>8325</v>
      </c>
      <c r="R1604" s="11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x14ac:dyDescent="0.2">
      <c r="A1605" s="11">
        <v>1603</v>
      </c>
      <c r="B1605" s="11" t="s">
        <v>1604</v>
      </c>
      <c r="C1605" s="11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2">
        <f t="shared" si="100"/>
        <v>101</v>
      </c>
      <c r="P1605" s="13">
        <f t="shared" si="101"/>
        <v>66.69</v>
      </c>
      <c r="Q1605" s="11" t="s">
        <v>8325</v>
      </c>
      <c r="R1605" s="11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x14ac:dyDescent="0.2">
      <c r="A1606" s="11">
        <v>1604</v>
      </c>
      <c r="B1606" s="11" t="s">
        <v>1605</v>
      </c>
      <c r="C1606" s="11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2">
        <f t="shared" si="100"/>
        <v>123</v>
      </c>
      <c r="P1606" s="13">
        <f t="shared" si="101"/>
        <v>48.84</v>
      </c>
      <c r="Q1606" s="11" t="s">
        <v>8325</v>
      </c>
      <c r="R1606" s="11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x14ac:dyDescent="0.2">
      <c r="A1607" s="11">
        <v>1605</v>
      </c>
      <c r="B1607" s="11" t="s">
        <v>1606</v>
      </c>
      <c r="C1607" s="11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2">
        <f t="shared" si="100"/>
        <v>101</v>
      </c>
      <c r="P1607" s="13">
        <f t="shared" si="101"/>
        <v>137.31</v>
      </c>
      <c r="Q1607" s="11" t="s">
        <v>8325</v>
      </c>
      <c r="R1607" s="11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x14ac:dyDescent="0.2">
      <c r="A1608" s="11">
        <v>1606</v>
      </c>
      <c r="B1608" s="11" t="s">
        <v>1607</v>
      </c>
      <c r="C1608" s="11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2">
        <f t="shared" si="100"/>
        <v>102</v>
      </c>
      <c r="P1608" s="13">
        <f t="shared" si="101"/>
        <v>87.83</v>
      </c>
      <c r="Q1608" s="11" t="s">
        <v>8325</v>
      </c>
      <c r="R1608" s="11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x14ac:dyDescent="0.2">
      <c r="A1609" s="11">
        <v>1607</v>
      </c>
      <c r="B1609" s="11" t="s">
        <v>1608</v>
      </c>
      <c r="C1609" s="11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2">
        <f t="shared" si="100"/>
        <v>146</v>
      </c>
      <c r="P1609" s="13">
        <f t="shared" si="101"/>
        <v>70.790000000000006</v>
      </c>
      <c r="Q1609" s="11" t="s">
        <v>8325</v>
      </c>
      <c r="R1609" s="11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x14ac:dyDescent="0.2">
      <c r="A1610" s="11">
        <v>1608</v>
      </c>
      <c r="B1610" s="11" t="s">
        <v>1609</v>
      </c>
      <c r="C1610" s="11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2">
        <f t="shared" si="100"/>
        <v>102</v>
      </c>
      <c r="P1610" s="13">
        <f t="shared" si="101"/>
        <v>52.83</v>
      </c>
      <c r="Q1610" s="11" t="s">
        <v>8325</v>
      </c>
      <c r="R1610" s="11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x14ac:dyDescent="0.2">
      <c r="A1611" s="11">
        <v>1609</v>
      </c>
      <c r="B1611" s="11" t="s">
        <v>1610</v>
      </c>
      <c r="C1611" s="11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2">
        <f t="shared" si="100"/>
        <v>119</v>
      </c>
      <c r="P1611" s="13">
        <f t="shared" si="101"/>
        <v>443.75</v>
      </c>
      <c r="Q1611" s="11" t="s">
        <v>8325</v>
      </c>
      <c r="R1611" s="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x14ac:dyDescent="0.2">
      <c r="A1612" s="11">
        <v>1610</v>
      </c>
      <c r="B1612" s="11" t="s">
        <v>1611</v>
      </c>
      <c r="C1612" s="11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2">
        <f t="shared" si="100"/>
        <v>272</v>
      </c>
      <c r="P1612" s="13">
        <f t="shared" si="101"/>
        <v>48.54</v>
      </c>
      <c r="Q1612" s="11" t="s">
        <v>8325</v>
      </c>
      <c r="R1612" s="11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">
      <c r="A1613" s="11">
        <v>1611</v>
      </c>
      <c r="B1613" s="11" t="s">
        <v>1612</v>
      </c>
      <c r="C1613" s="11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2">
        <f t="shared" si="100"/>
        <v>126</v>
      </c>
      <c r="P1613" s="13">
        <f t="shared" si="101"/>
        <v>37.07</v>
      </c>
      <c r="Q1613" s="11" t="s">
        <v>8325</v>
      </c>
      <c r="R1613" s="11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x14ac:dyDescent="0.2">
      <c r="A1614" s="11">
        <v>1612</v>
      </c>
      <c r="B1614" s="11" t="s">
        <v>1613</v>
      </c>
      <c r="C1614" s="11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2">
        <f t="shared" si="100"/>
        <v>110</v>
      </c>
      <c r="P1614" s="13">
        <f t="shared" si="101"/>
        <v>50</v>
      </c>
      <c r="Q1614" s="11" t="s">
        <v>8325</v>
      </c>
      <c r="R1614" s="11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x14ac:dyDescent="0.2">
      <c r="A1615" s="11">
        <v>1613</v>
      </c>
      <c r="B1615" s="11" t="s">
        <v>1614</v>
      </c>
      <c r="C1615" s="11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2">
        <f t="shared" si="100"/>
        <v>102</v>
      </c>
      <c r="P1615" s="13">
        <f t="shared" si="101"/>
        <v>39.04</v>
      </c>
      <c r="Q1615" s="11" t="s">
        <v>8325</v>
      </c>
      <c r="R1615" s="11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x14ac:dyDescent="0.2">
      <c r="A1616" s="11">
        <v>1614</v>
      </c>
      <c r="B1616" s="11" t="s">
        <v>1615</v>
      </c>
      <c r="C1616" s="11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2">
        <f t="shared" si="100"/>
        <v>103</v>
      </c>
      <c r="P1616" s="13">
        <f t="shared" si="101"/>
        <v>66.69</v>
      </c>
      <c r="Q1616" s="11" t="s">
        <v>8325</v>
      </c>
      <c r="R1616" s="11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x14ac:dyDescent="0.2">
      <c r="A1617" s="11">
        <v>1615</v>
      </c>
      <c r="B1617" s="11" t="s">
        <v>1616</v>
      </c>
      <c r="C1617" s="11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2">
        <f t="shared" si="100"/>
        <v>115</v>
      </c>
      <c r="P1617" s="13">
        <f t="shared" si="101"/>
        <v>67.13</v>
      </c>
      <c r="Q1617" s="11" t="s">
        <v>8325</v>
      </c>
      <c r="R1617" s="11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x14ac:dyDescent="0.2">
      <c r="A1618" s="11">
        <v>1616</v>
      </c>
      <c r="B1618" s="11" t="s">
        <v>1617</v>
      </c>
      <c r="C1618" s="11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2">
        <f t="shared" si="100"/>
        <v>105</v>
      </c>
      <c r="P1618" s="13">
        <f t="shared" si="101"/>
        <v>66.37</v>
      </c>
      <c r="Q1618" s="11" t="s">
        <v>8325</v>
      </c>
      <c r="R1618" s="11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x14ac:dyDescent="0.2">
      <c r="A1619" s="11">
        <v>1617</v>
      </c>
      <c r="B1619" s="11" t="s">
        <v>1618</v>
      </c>
      <c r="C1619" s="11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2">
        <f t="shared" si="100"/>
        <v>146</v>
      </c>
      <c r="P1619" s="13">
        <f t="shared" si="101"/>
        <v>64.62</v>
      </c>
      <c r="Q1619" s="11" t="s">
        <v>8325</v>
      </c>
      <c r="R1619" s="11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x14ac:dyDescent="0.2">
      <c r="A1620" s="11">
        <v>1618</v>
      </c>
      <c r="B1620" s="11" t="s">
        <v>1619</v>
      </c>
      <c r="C1620" s="11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2">
        <f t="shared" si="100"/>
        <v>106</v>
      </c>
      <c r="P1620" s="13">
        <f t="shared" si="101"/>
        <v>58.37</v>
      </c>
      <c r="Q1620" s="11" t="s">
        <v>8325</v>
      </c>
      <c r="R1620" s="11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x14ac:dyDescent="0.2">
      <c r="A1621" s="11">
        <v>1619</v>
      </c>
      <c r="B1621" s="11" t="s">
        <v>1620</v>
      </c>
      <c r="C1621" s="11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2">
        <f t="shared" si="100"/>
        <v>134</v>
      </c>
      <c r="P1621" s="13">
        <f t="shared" si="101"/>
        <v>86.96</v>
      </c>
      <c r="Q1621" s="11" t="s">
        <v>8325</v>
      </c>
      <c r="R1621" s="1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x14ac:dyDescent="0.2">
      <c r="A1622" s="11">
        <v>1620</v>
      </c>
      <c r="B1622" s="11" t="s">
        <v>1621</v>
      </c>
      <c r="C1622" s="11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2">
        <f t="shared" si="100"/>
        <v>113</v>
      </c>
      <c r="P1622" s="13">
        <f t="shared" si="101"/>
        <v>66.47</v>
      </c>
      <c r="Q1622" s="11" t="s">
        <v>8325</v>
      </c>
      <c r="R1622" s="11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x14ac:dyDescent="0.2">
      <c r="A1623" s="11">
        <v>1621</v>
      </c>
      <c r="B1623" s="11" t="s">
        <v>1622</v>
      </c>
      <c r="C1623" s="11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2">
        <f t="shared" si="100"/>
        <v>122</v>
      </c>
      <c r="P1623" s="13">
        <f t="shared" si="101"/>
        <v>163.78</v>
      </c>
      <c r="Q1623" s="11" t="s">
        <v>8325</v>
      </c>
      <c r="R1623" s="11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x14ac:dyDescent="0.2">
      <c r="A1624" s="11">
        <v>1622</v>
      </c>
      <c r="B1624" s="11" t="s">
        <v>1623</v>
      </c>
      <c r="C1624" s="11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2">
        <f t="shared" si="100"/>
        <v>102</v>
      </c>
      <c r="P1624" s="13">
        <f t="shared" si="101"/>
        <v>107.98</v>
      </c>
      <c r="Q1624" s="11" t="s">
        <v>8325</v>
      </c>
      <c r="R1624" s="11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x14ac:dyDescent="0.2">
      <c r="A1625" s="11">
        <v>1623</v>
      </c>
      <c r="B1625" s="11" t="s">
        <v>1624</v>
      </c>
      <c r="C1625" s="11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2">
        <f t="shared" si="100"/>
        <v>102</v>
      </c>
      <c r="P1625" s="13">
        <f t="shared" si="101"/>
        <v>42.11</v>
      </c>
      <c r="Q1625" s="11" t="s">
        <v>8325</v>
      </c>
      <c r="R1625" s="11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x14ac:dyDescent="0.2">
      <c r="A1626" s="11">
        <v>1624</v>
      </c>
      <c r="B1626" s="11" t="s">
        <v>1625</v>
      </c>
      <c r="C1626" s="11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2">
        <f t="shared" si="100"/>
        <v>118</v>
      </c>
      <c r="P1626" s="13">
        <f t="shared" si="101"/>
        <v>47.2</v>
      </c>
      <c r="Q1626" s="11" t="s">
        <v>8325</v>
      </c>
      <c r="R1626" s="11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x14ac:dyDescent="0.2">
      <c r="A1627" s="11">
        <v>1625</v>
      </c>
      <c r="B1627" s="11" t="s">
        <v>1626</v>
      </c>
      <c r="C1627" s="11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2">
        <f t="shared" si="100"/>
        <v>156</v>
      </c>
      <c r="P1627" s="13">
        <f t="shared" si="101"/>
        <v>112.02</v>
      </c>
      <c r="Q1627" s="11" t="s">
        <v>8325</v>
      </c>
      <c r="R1627" s="11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x14ac:dyDescent="0.2">
      <c r="A1628" s="11">
        <v>1626</v>
      </c>
      <c r="B1628" s="11" t="s">
        <v>1627</v>
      </c>
      <c r="C1628" s="11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2">
        <f t="shared" si="100"/>
        <v>102</v>
      </c>
      <c r="P1628" s="13">
        <f t="shared" si="101"/>
        <v>74.95</v>
      </c>
      <c r="Q1628" s="11" t="s">
        <v>8325</v>
      </c>
      <c r="R1628" s="11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x14ac:dyDescent="0.2">
      <c r="A1629" s="11">
        <v>1627</v>
      </c>
      <c r="B1629" s="11" t="s">
        <v>1628</v>
      </c>
      <c r="C1629" s="11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2">
        <f t="shared" si="100"/>
        <v>117</v>
      </c>
      <c r="P1629" s="13">
        <f t="shared" si="101"/>
        <v>61.58</v>
      </c>
      <c r="Q1629" s="11" t="s">
        <v>8325</v>
      </c>
      <c r="R1629" s="11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x14ac:dyDescent="0.2">
      <c r="A1630" s="11">
        <v>1628</v>
      </c>
      <c r="B1630" s="11" t="s">
        <v>1629</v>
      </c>
      <c r="C1630" s="11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2">
        <f t="shared" si="100"/>
        <v>101</v>
      </c>
      <c r="P1630" s="13">
        <f t="shared" si="101"/>
        <v>45.88</v>
      </c>
      <c r="Q1630" s="11" t="s">
        <v>8325</v>
      </c>
      <c r="R1630" s="11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x14ac:dyDescent="0.2">
      <c r="A1631" s="11">
        <v>1629</v>
      </c>
      <c r="B1631" s="11" t="s">
        <v>1630</v>
      </c>
      <c r="C1631" s="11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2">
        <f t="shared" si="100"/>
        <v>104</v>
      </c>
      <c r="P1631" s="13">
        <f t="shared" si="101"/>
        <v>75.849999999999994</v>
      </c>
      <c r="Q1631" s="11" t="s">
        <v>8325</v>
      </c>
      <c r="R1631" s="1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x14ac:dyDescent="0.2">
      <c r="A1632" s="11">
        <v>1630</v>
      </c>
      <c r="B1632" s="11" t="s">
        <v>1631</v>
      </c>
      <c r="C1632" s="11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2">
        <f t="shared" si="100"/>
        <v>266</v>
      </c>
      <c r="P1632" s="13">
        <f t="shared" si="101"/>
        <v>84.21</v>
      </c>
      <c r="Q1632" s="11" t="s">
        <v>8325</v>
      </c>
      <c r="R1632" s="11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x14ac:dyDescent="0.2">
      <c r="A1633" s="11">
        <v>1631</v>
      </c>
      <c r="B1633" s="11" t="s">
        <v>1632</v>
      </c>
      <c r="C1633" s="11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2">
        <f t="shared" si="100"/>
        <v>156</v>
      </c>
      <c r="P1633" s="13">
        <f t="shared" si="101"/>
        <v>117.23</v>
      </c>
      <c r="Q1633" s="11" t="s">
        <v>8325</v>
      </c>
      <c r="R1633" s="11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x14ac:dyDescent="0.2">
      <c r="A1634" s="11">
        <v>1632</v>
      </c>
      <c r="B1634" s="11" t="s">
        <v>1633</v>
      </c>
      <c r="C1634" s="11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2">
        <f t="shared" si="100"/>
        <v>102</v>
      </c>
      <c r="P1634" s="13">
        <f t="shared" si="101"/>
        <v>86.49</v>
      </c>
      <c r="Q1634" s="11" t="s">
        <v>8325</v>
      </c>
      <c r="R1634" s="11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x14ac:dyDescent="0.2">
      <c r="A1635" s="11">
        <v>1633</v>
      </c>
      <c r="B1635" s="11" t="s">
        <v>1634</v>
      </c>
      <c r="C1635" s="11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2">
        <f t="shared" si="100"/>
        <v>100</v>
      </c>
      <c r="P1635" s="13">
        <f t="shared" si="101"/>
        <v>172.41</v>
      </c>
      <c r="Q1635" s="11" t="s">
        <v>8325</v>
      </c>
      <c r="R1635" s="11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x14ac:dyDescent="0.2">
      <c r="A1636" s="11">
        <v>1634</v>
      </c>
      <c r="B1636" s="11" t="s">
        <v>1635</v>
      </c>
      <c r="C1636" s="11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2">
        <f t="shared" si="100"/>
        <v>101</v>
      </c>
      <c r="P1636" s="13">
        <f t="shared" si="101"/>
        <v>62.81</v>
      </c>
      <c r="Q1636" s="11" t="s">
        <v>8325</v>
      </c>
      <c r="R1636" s="11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x14ac:dyDescent="0.2">
      <c r="A1637" s="11">
        <v>1635</v>
      </c>
      <c r="B1637" s="11" t="s">
        <v>1636</v>
      </c>
      <c r="C1637" s="11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2">
        <f t="shared" si="100"/>
        <v>126</v>
      </c>
      <c r="P1637" s="13">
        <f t="shared" si="101"/>
        <v>67.73</v>
      </c>
      <c r="Q1637" s="11" t="s">
        <v>8325</v>
      </c>
      <c r="R1637" s="11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x14ac:dyDescent="0.2">
      <c r="A1638" s="11">
        <v>1636</v>
      </c>
      <c r="B1638" s="11" t="s">
        <v>1637</v>
      </c>
      <c r="C1638" s="11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2">
        <f t="shared" si="100"/>
        <v>104</v>
      </c>
      <c r="P1638" s="13">
        <f t="shared" si="101"/>
        <v>53.56</v>
      </c>
      <c r="Q1638" s="11" t="s">
        <v>8325</v>
      </c>
      <c r="R1638" s="11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x14ac:dyDescent="0.2">
      <c r="A1639" s="11">
        <v>1637</v>
      </c>
      <c r="B1639" s="11" t="s">
        <v>1638</v>
      </c>
      <c r="C1639" s="11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2">
        <f t="shared" si="100"/>
        <v>104</v>
      </c>
      <c r="P1639" s="13">
        <f t="shared" si="101"/>
        <v>34.6</v>
      </c>
      <c r="Q1639" s="11" t="s">
        <v>8325</v>
      </c>
      <c r="R1639" s="11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x14ac:dyDescent="0.2">
      <c r="A1640" s="11">
        <v>1638</v>
      </c>
      <c r="B1640" s="11" t="s">
        <v>1639</v>
      </c>
      <c r="C1640" s="11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2">
        <f t="shared" si="100"/>
        <v>105</v>
      </c>
      <c r="P1640" s="13">
        <f t="shared" si="101"/>
        <v>38.89</v>
      </c>
      <c r="Q1640" s="11" t="s">
        <v>8325</v>
      </c>
      <c r="R1640" s="11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x14ac:dyDescent="0.2">
      <c r="A1641" s="11">
        <v>1639</v>
      </c>
      <c r="B1641" s="11" t="s">
        <v>1640</v>
      </c>
      <c r="C1641" s="11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2">
        <f t="shared" si="100"/>
        <v>100</v>
      </c>
      <c r="P1641" s="13">
        <f t="shared" si="101"/>
        <v>94.74</v>
      </c>
      <c r="Q1641" s="11" t="s">
        <v>8325</v>
      </c>
      <c r="R1641" s="1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x14ac:dyDescent="0.2">
      <c r="A1642" s="11">
        <v>1640</v>
      </c>
      <c r="B1642" s="11" t="s">
        <v>1641</v>
      </c>
      <c r="C1642" s="11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2">
        <f t="shared" si="100"/>
        <v>170</v>
      </c>
      <c r="P1642" s="13">
        <f t="shared" si="101"/>
        <v>39.97</v>
      </c>
      <c r="Q1642" s="11" t="s">
        <v>8325</v>
      </c>
      <c r="R1642" s="11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x14ac:dyDescent="0.2">
      <c r="A1643" s="11">
        <v>1641</v>
      </c>
      <c r="B1643" s="11" t="s">
        <v>1642</v>
      </c>
      <c r="C1643" s="11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2">
        <f t="shared" si="100"/>
        <v>102</v>
      </c>
      <c r="P1643" s="13">
        <f t="shared" si="101"/>
        <v>97.5</v>
      </c>
      <c r="Q1643" s="11" t="s">
        <v>8325</v>
      </c>
      <c r="R1643" s="11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x14ac:dyDescent="0.2">
      <c r="A1644" s="11">
        <v>1642</v>
      </c>
      <c r="B1644" s="11" t="s">
        <v>1643</v>
      </c>
      <c r="C1644" s="11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2">
        <f t="shared" si="100"/>
        <v>100</v>
      </c>
      <c r="P1644" s="13">
        <f t="shared" si="101"/>
        <v>42.86</v>
      </c>
      <c r="Q1644" s="11" t="s">
        <v>8325</v>
      </c>
      <c r="R1644" s="11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x14ac:dyDescent="0.2">
      <c r="A1645" s="11">
        <v>1643</v>
      </c>
      <c r="B1645" s="11" t="s">
        <v>1644</v>
      </c>
      <c r="C1645" s="11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2">
        <f t="shared" si="100"/>
        <v>125</v>
      </c>
      <c r="P1645" s="13">
        <f t="shared" si="101"/>
        <v>168.51</v>
      </c>
      <c r="Q1645" s="11" t="s">
        <v>8325</v>
      </c>
      <c r="R1645" s="11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x14ac:dyDescent="0.2">
      <c r="A1646" s="11">
        <v>1644</v>
      </c>
      <c r="B1646" s="11" t="s">
        <v>1645</v>
      </c>
      <c r="C1646" s="11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2">
        <f t="shared" si="100"/>
        <v>110</v>
      </c>
      <c r="P1646" s="13">
        <f t="shared" si="101"/>
        <v>85.55</v>
      </c>
      <c r="Q1646" s="11" t="s">
        <v>8325</v>
      </c>
      <c r="R1646" s="11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x14ac:dyDescent="0.2">
      <c r="A1647" s="11">
        <v>1645</v>
      </c>
      <c r="B1647" s="11" t="s">
        <v>1646</v>
      </c>
      <c r="C1647" s="11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2">
        <f t="shared" si="100"/>
        <v>111</v>
      </c>
      <c r="P1647" s="13">
        <f t="shared" si="101"/>
        <v>554</v>
      </c>
      <c r="Q1647" s="11" t="s">
        <v>8325</v>
      </c>
      <c r="R1647" s="11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x14ac:dyDescent="0.2">
      <c r="A1648" s="11">
        <v>1646</v>
      </c>
      <c r="B1648" s="11" t="s">
        <v>1647</v>
      </c>
      <c r="C1648" s="11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2">
        <f t="shared" si="100"/>
        <v>111</v>
      </c>
      <c r="P1648" s="13">
        <f t="shared" si="101"/>
        <v>26.55</v>
      </c>
      <c r="Q1648" s="11" t="s">
        <v>8325</v>
      </c>
      <c r="R1648" s="11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x14ac:dyDescent="0.2">
      <c r="A1649" s="11">
        <v>1647</v>
      </c>
      <c r="B1649" s="11" t="s">
        <v>1648</v>
      </c>
      <c r="C1649" s="11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2">
        <f t="shared" si="100"/>
        <v>105</v>
      </c>
      <c r="P1649" s="13">
        <f t="shared" si="101"/>
        <v>113.83</v>
      </c>
      <c r="Q1649" s="11" t="s">
        <v>8325</v>
      </c>
      <c r="R1649" s="11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x14ac:dyDescent="0.2">
      <c r="A1650" s="11">
        <v>1648</v>
      </c>
      <c r="B1650" s="11" t="s">
        <v>1649</v>
      </c>
      <c r="C1650" s="11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2">
        <f t="shared" si="100"/>
        <v>126</v>
      </c>
      <c r="P1650" s="13">
        <f t="shared" si="101"/>
        <v>32.01</v>
      </c>
      <c r="Q1650" s="11" t="s">
        <v>8325</v>
      </c>
      <c r="R1650" s="11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x14ac:dyDescent="0.2">
      <c r="A1651" s="11">
        <v>1649</v>
      </c>
      <c r="B1651" s="11" t="s">
        <v>1650</v>
      </c>
      <c r="C1651" s="11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2">
        <f t="shared" si="100"/>
        <v>101</v>
      </c>
      <c r="P1651" s="13">
        <f t="shared" si="101"/>
        <v>47.19</v>
      </c>
      <c r="Q1651" s="11" t="s">
        <v>8325</v>
      </c>
      <c r="R1651" s="1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x14ac:dyDescent="0.2">
      <c r="A1652" s="11">
        <v>1650</v>
      </c>
      <c r="B1652" s="11" t="s">
        <v>1651</v>
      </c>
      <c r="C1652" s="11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2">
        <f t="shared" si="100"/>
        <v>142</v>
      </c>
      <c r="P1652" s="13">
        <f t="shared" si="101"/>
        <v>88.47</v>
      </c>
      <c r="Q1652" s="11" t="s">
        <v>8325</v>
      </c>
      <c r="R1652" s="11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x14ac:dyDescent="0.2">
      <c r="A1653" s="11">
        <v>1651</v>
      </c>
      <c r="B1653" s="11" t="s">
        <v>1652</v>
      </c>
      <c r="C1653" s="11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2">
        <f t="shared" si="100"/>
        <v>101</v>
      </c>
      <c r="P1653" s="13">
        <f t="shared" si="101"/>
        <v>100.75</v>
      </c>
      <c r="Q1653" s="11" t="s">
        <v>8325</v>
      </c>
      <c r="R1653" s="11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x14ac:dyDescent="0.2">
      <c r="A1654" s="11">
        <v>1652</v>
      </c>
      <c r="B1654" s="11" t="s">
        <v>1653</v>
      </c>
      <c r="C1654" s="11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2">
        <f t="shared" si="100"/>
        <v>101</v>
      </c>
      <c r="P1654" s="13">
        <f t="shared" si="101"/>
        <v>64.709999999999994</v>
      </c>
      <c r="Q1654" s="11" t="s">
        <v>8325</v>
      </c>
      <c r="R1654" s="11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x14ac:dyDescent="0.2">
      <c r="A1655" s="11">
        <v>1653</v>
      </c>
      <c r="B1655" s="11" t="s">
        <v>1654</v>
      </c>
      <c r="C1655" s="11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2">
        <f t="shared" si="100"/>
        <v>175</v>
      </c>
      <c r="P1655" s="13">
        <f t="shared" si="101"/>
        <v>51.85</v>
      </c>
      <c r="Q1655" s="11" t="s">
        <v>8325</v>
      </c>
      <c r="R1655" s="11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x14ac:dyDescent="0.2">
      <c r="A1656" s="11">
        <v>1654</v>
      </c>
      <c r="B1656" s="11" t="s">
        <v>1655</v>
      </c>
      <c r="C1656" s="11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2">
        <f t="shared" si="100"/>
        <v>120</v>
      </c>
      <c r="P1656" s="13">
        <f t="shared" si="101"/>
        <v>38.79</v>
      </c>
      <c r="Q1656" s="11" t="s">
        <v>8325</v>
      </c>
      <c r="R1656" s="11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x14ac:dyDescent="0.2">
      <c r="A1657" s="11">
        <v>1655</v>
      </c>
      <c r="B1657" s="11" t="s">
        <v>1656</v>
      </c>
      <c r="C1657" s="11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2">
        <f t="shared" si="100"/>
        <v>143</v>
      </c>
      <c r="P1657" s="13">
        <f t="shared" si="101"/>
        <v>44.65</v>
      </c>
      <c r="Q1657" s="11" t="s">
        <v>8325</v>
      </c>
      <c r="R1657" s="11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x14ac:dyDescent="0.2">
      <c r="A1658" s="11">
        <v>1656</v>
      </c>
      <c r="B1658" s="11" t="s">
        <v>1657</v>
      </c>
      <c r="C1658" s="11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2">
        <f t="shared" si="100"/>
        <v>101</v>
      </c>
      <c r="P1658" s="13">
        <f t="shared" si="101"/>
        <v>156.77000000000001</v>
      </c>
      <c r="Q1658" s="11" t="s">
        <v>8325</v>
      </c>
      <c r="R1658" s="11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x14ac:dyDescent="0.2">
      <c r="A1659" s="11">
        <v>1657</v>
      </c>
      <c r="B1659" s="11" t="s">
        <v>1658</v>
      </c>
      <c r="C1659" s="11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2">
        <f t="shared" si="100"/>
        <v>105</v>
      </c>
      <c r="P1659" s="13">
        <f t="shared" si="101"/>
        <v>118.7</v>
      </c>
      <c r="Q1659" s="11" t="s">
        <v>8325</v>
      </c>
      <c r="R1659" s="11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x14ac:dyDescent="0.2">
      <c r="A1660" s="11">
        <v>1658</v>
      </c>
      <c r="B1660" s="11" t="s">
        <v>1659</v>
      </c>
      <c r="C1660" s="11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2">
        <f t="shared" si="100"/>
        <v>133</v>
      </c>
      <c r="P1660" s="13">
        <f t="shared" si="101"/>
        <v>74.150000000000006</v>
      </c>
      <c r="Q1660" s="11" t="s">
        <v>8325</v>
      </c>
      <c r="R1660" s="11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x14ac:dyDescent="0.2">
      <c r="A1661" s="11">
        <v>1659</v>
      </c>
      <c r="B1661" s="11" t="s">
        <v>1660</v>
      </c>
      <c r="C1661" s="11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2">
        <f t="shared" si="100"/>
        <v>113</v>
      </c>
      <c r="P1661" s="13">
        <f t="shared" si="101"/>
        <v>12.53</v>
      </c>
      <c r="Q1661" s="11" t="s">
        <v>8325</v>
      </c>
      <c r="R1661" s="1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x14ac:dyDescent="0.2">
      <c r="A1662" s="11">
        <v>1660</v>
      </c>
      <c r="B1662" s="11" t="s">
        <v>1661</v>
      </c>
      <c r="C1662" s="11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2">
        <f t="shared" si="100"/>
        <v>1254</v>
      </c>
      <c r="P1662" s="13">
        <f t="shared" si="101"/>
        <v>27.86</v>
      </c>
      <c r="Q1662" s="11" t="s">
        <v>8325</v>
      </c>
      <c r="R1662" s="11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x14ac:dyDescent="0.2">
      <c r="A1663" s="11">
        <v>1661</v>
      </c>
      <c r="B1663" s="11" t="s">
        <v>1662</v>
      </c>
      <c r="C1663" s="11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2">
        <f t="shared" si="100"/>
        <v>103</v>
      </c>
      <c r="P1663" s="13">
        <f t="shared" si="101"/>
        <v>80.180000000000007</v>
      </c>
      <c r="Q1663" s="11" t="s">
        <v>8325</v>
      </c>
      <c r="R1663" s="11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x14ac:dyDescent="0.2">
      <c r="A1664" s="11">
        <v>1662</v>
      </c>
      <c r="B1664" s="11" t="s">
        <v>1663</v>
      </c>
      <c r="C1664" s="11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2">
        <f t="shared" si="100"/>
        <v>103</v>
      </c>
      <c r="P1664" s="13">
        <f t="shared" si="101"/>
        <v>132.44</v>
      </c>
      <c r="Q1664" s="11" t="s">
        <v>8325</v>
      </c>
      <c r="R1664" s="11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x14ac:dyDescent="0.2">
      <c r="A1665" s="11">
        <v>1663</v>
      </c>
      <c r="B1665" s="11" t="s">
        <v>1664</v>
      </c>
      <c r="C1665" s="11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2">
        <f t="shared" si="100"/>
        <v>108</v>
      </c>
      <c r="P1665" s="13">
        <f t="shared" si="101"/>
        <v>33.75</v>
      </c>
      <c r="Q1665" s="11" t="s">
        <v>8325</v>
      </c>
      <c r="R1665" s="11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x14ac:dyDescent="0.2">
      <c r="A1666" s="11">
        <v>1664</v>
      </c>
      <c r="B1666" s="11" t="s">
        <v>1665</v>
      </c>
      <c r="C1666" s="11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2">
        <f t="shared" ref="O1666:O1729" si="104">ROUNDUP(SUM(E1666/D1666*100),0)</f>
        <v>123</v>
      </c>
      <c r="P1666" s="13">
        <f t="shared" ref="P1666:P1729" si="105">ROUND(SUM(E1666/L1666),2)</f>
        <v>34.380000000000003</v>
      </c>
      <c r="Q1666" s="11" t="s">
        <v>8325</v>
      </c>
      <c r="R1666" s="11" t="s">
        <v>8346</v>
      </c>
      <c r="S1666" s="14">
        <f t="shared" ref="S1666:S1729" si="106">(((J1666/60)/60)/24)+DATE(1970,1,1)</f>
        <v>40939.761782407404</v>
      </c>
      <c r="T1666" s="14">
        <f t="shared" ref="T1666:T1729" si="107">(((I1666/60)/60)/24)+DATE(1970,1,1)</f>
        <v>40984.165972222225</v>
      </c>
    </row>
    <row r="1667" spans="1:20" x14ac:dyDescent="0.2">
      <c r="A1667" s="11">
        <v>1665</v>
      </c>
      <c r="B1667" s="11" t="s">
        <v>1666</v>
      </c>
      <c r="C1667" s="11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2">
        <f t="shared" si="104"/>
        <v>120</v>
      </c>
      <c r="P1667" s="13">
        <f t="shared" si="105"/>
        <v>44.96</v>
      </c>
      <c r="Q1667" s="11" t="s">
        <v>8325</v>
      </c>
      <c r="R1667" s="11" t="s">
        <v>8346</v>
      </c>
      <c r="S1667" s="14">
        <f t="shared" si="106"/>
        <v>40564.649456018517</v>
      </c>
      <c r="T1667" s="14">
        <f t="shared" si="107"/>
        <v>40596.125</v>
      </c>
    </row>
    <row r="1668" spans="1:20" x14ac:dyDescent="0.2">
      <c r="A1668" s="11">
        <v>1666</v>
      </c>
      <c r="B1668" s="11" t="s">
        <v>1667</v>
      </c>
      <c r="C1668" s="11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2">
        <f t="shared" si="104"/>
        <v>161</v>
      </c>
      <c r="P1668" s="13">
        <f t="shared" si="105"/>
        <v>41.04</v>
      </c>
      <c r="Q1668" s="11" t="s">
        <v>8325</v>
      </c>
      <c r="R1668" s="11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x14ac:dyDescent="0.2">
      <c r="A1669" s="11">
        <v>1667</v>
      </c>
      <c r="B1669" s="11" t="s">
        <v>1668</v>
      </c>
      <c r="C1669" s="11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2">
        <f t="shared" si="104"/>
        <v>127</v>
      </c>
      <c r="P1669" s="13">
        <f t="shared" si="105"/>
        <v>52.6</v>
      </c>
      <c r="Q1669" s="11" t="s">
        <v>8325</v>
      </c>
      <c r="R1669" s="11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x14ac:dyDescent="0.2">
      <c r="A1670" s="11">
        <v>1668</v>
      </c>
      <c r="B1670" s="11" t="s">
        <v>1669</v>
      </c>
      <c r="C1670" s="11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2">
        <f t="shared" si="104"/>
        <v>103</v>
      </c>
      <c r="P1670" s="13">
        <f t="shared" si="105"/>
        <v>70.78</v>
      </c>
      <c r="Q1670" s="11" t="s">
        <v>8325</v>
      </c>
      <c r="R1670" s="11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x14ac:dyDescent="0.2">
      <c r="A1671" s="11">
        <v>1669</v>
      </c>
      <c r="B1671" s="11" t="s">
        <v>1670</v>
      </c>
      <c r="C1671" s="11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2">
        <f t="shared" si="104"/>
        <v>140</v>
      </c>
      <c r="P1671" s="13">
        <f t="shared" si="105"/>
        <v>53.75</v>
      </c>
      <c r="Q1671" s="11" t="s">
        <v>8325</v>
      </c>
      <c r="R1671" s="1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x14ac:dyDescent="0.2">
      <c r="A1672" s="11">
        <v>1670</v>
      </c>
      <c r="B1672" s="11" t="s">
        <v>1671</v>
      </c>
      <c r="C1672" s="11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2">
        <f t="shared" si="104"/>
        <v>103</v>
      </c>
      <c r="P1672" s="13">
        <f t="shared" si="105"/>
        <v>44.61</v>
      </c>
      <c r="Q1672" s="11" t="s">
        <v>8325</v>
      </c>
      <c r="R1672" s="11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x14ac:dyDescent="0.2">
      <c r="A1673" s="11">
        <v>1671</v>
      </c>
      <c r="B1673" s="11" t="s">
        <v>1672</v>
      </c>
      <c r="C1673" s="11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2">
        <f t="shared" si="104"/>
        <v>101</v>
      </c>
      <c r="P1673" s="13">
        <f t="shared" si="105"/>
        <v>26.15</v>
      </c>
      <c r="Q1673" s="11" t="s">
        <v>8325</v>
      </c>
      <c r="R1673" s="11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x14ac:dyDescent="0.2">
      <c r="A1674" s="11">
        <v>1672</v>
      </c>
      <c r="B1674" s="11" t="s">
        <v>1673</v>
      </c>
      <c r="C1674" s="11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2">
        <f t="shared" si="104"/>
        <v>113</v>
      </c>
      <c r="P1674" s="13">
        <f t="shared" si="105"/>
        <v>39.18</v>
      </c>
      <c r="Q1674" s="11" t="s">
        <v>8325</v>
      </c>
      <c r="R1674" s="11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x14ac:dyDescent="0.2">
      <c r="A1675" s="11">
        <v>1673</v>
      </c>
      <c r="B1675" s="11" t="s">
        <v>1674</v>
      </c>
      <c r="C1675" s="11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2">
        <f t="shared" si="104"/>
        <v>129</v>
      </c>
      <c r="P1675" s="13">
        <f t="shared" si="105"/>
        <v>45.59</v>
      </c>
      <c r="Q1675" s="11" t="s">
        <v>8325</v>
      </c>
      <c r="R1675" s="11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x14ac:dyDescent="0.2">
      <c r="A1676" s="11">
        <v>1674</v>
      </c>
      <c r="B1676" s="11" t="s">
        <v>1675</v>
      </c>
      <c r="C1676" s="11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2">
        <f t="shared" si="104"/>
        <v>202</v>
      </c>
      <c r="P1676" s="13">
        <f t="shared" si="105"/>
        <v>89.25</v>
      </c>
      <c r="Q1676" s="11" t="s">
        <v>8325</v>
      </c>
      <c r="R1676" s="11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x14ac:dyDescent="0.2">
      <c r="A1677" s="11">
        <v>1675</v>
      </c>
      <c r="B1677" s="11" t="s">
        <v>1676</v>
      </c>
      <c r="C1677" s="11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2">
        <f t="shared" si="104"/>
        <v>138</v>
      </c>
      <c r="P1677" s="13">
        <f t="shared" si="105"/>
        <v>40.42</v>
      </c>
      <c r="Q1677" s="11" t="s">
        <v>8325</v>
      </c>
      <c r="R1677" s="11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x14ac:dyDescent="0.2">
      <c r="A1678" s="11">
        <v>1676</v>
      </c>
      <c r="B1678" s="11" t="s">
        <v>1677</v>
      </c>
      <c r="C1678" s="11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2">
        <f t="shared" si="104"/>
        <v>116</v>
      </c>
      <c r="P1678" s="13">
        <f t="shared" si="105"/>
        <v>82.38</v>
      </c>
      <c r="Q1678" s="11" t="s">
        <v>8325</v>
      </c>
      <c r="R1678" s="11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x14ac:dyDescent="0.2">
      <c r="A1679" s="11">
        <v>1677</v>
      </c>
      <c r="B1679" s="11" t="s">
        <v>1678</v>
      </c>
      <c r="C1679" s="11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2">
        <f t="shared" si="104"/>
        <v>112</v>
      </c>
      <c r="P1679" s="13">
        <f t="shared" si="105"/>
        <v>159.52000000000001</v>
      </c>
      <c r="Q1679" s="11" t="s">
        <v>8325</v>
      </c>
      <c r="R1679" s="11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x14ac:dyDescent="0.2">
      <c r="A1680" s="11">
        <v>1678</v>
      </c>
      <c r="B1680" s="11" t="s">
        <v>1679</v>
      </c>
      <c r="C1680" s="11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2">
        <f t="shared" si="104"/>
        <v>119</v>
      </c>
      <c r="P1680" s="13">
        <f t="shared" si="105"/>
        <v>36.24</v>
      </c>
      <c r="Q1680" s="11" t="s">
        <v>8325</v>
      </c>
      <c r="R1680" s="11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x14ac:dyDescent="0.2">
      <c r="A1681" s="11">
        <v>1679</v>
      </c>
      <c r="B1681" s="11" t="s">
        <v>1680</v>
      </c>
      <c r="C1681" s="11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2">
        <f t="shared" si="104"/>
        <v>175</v>
      </c>
      <c r="P1681" s="13">
        <f t="shared" si="105"/>
        <v>62.5</v>
      </c>
      <c r="Q1681" s="11" t="s">
        <v>8325</v>
      </c>
      <c r="R1681" s="1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x14ac:dyDescent="0.2">
      <c r="A1682" s="11">
        <v>1680</v>
      </c>
      <c r="B1682" s="11" t="s">
        <v>1681</v>
      </c>
      <c r="C1682" s="11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2">
        <f t="shared" si="104"/>
        <v>118</v>
      </c>
      <c r="P1682" s="13">
        <f t="shared" si="105"/>
        <v>47</v>
      </c>
      <c r="Q1682" s="11" t="s">
        <v>8325</v>
      </c>
      <c r="R1682" s="11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x14ac:dyDescent="0.2">
      <c r="A1683" s="11">
        <v>1681</v>
      </c>
      <c r="B1683" s="11" t="s">
        <v>1682</v>
      </c>
      <c r="C1683" s="11" t="s">
        <v>5791</v>
      </c>
      <c r="D1683" s="11">
        <v>65000</v>
      </c>
      <c r="E1683" s="11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2">
        <f t="shared" si="104"/>
        <v>102</v>
      </c>
      <c r="P1683" s="13">
        <f t="shared" si="105"/>
        <v>74.58</v>
      </c>
      <c r="Q1683" s="11" t="s">
        <v>8325</v>
      </c>
      <c r="R1683" s="11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x14ac:dyDescent="0.2">
      <c r="A1684" s="11">
        <v>1682</v>
      </c>
      <c r="B1684" s="11" t="s">
        <v>1683</v>
      </c>
      <c r="C1684" s="11" t="s">
        <v>5792</v>
      </c>
      <c r="D1684" s="11">
        <v>6000</v>
      </c>
      <c r="E1684" s="11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2">
        <f t="shared" si="104"/>
        <v>0</v>
      </c>
      <c r="P1684" s="13" t="e">
        <f t="shared" si="105"/>
        <v>#DIV/0!</v>
      </c>
      <c r="Q1684" s="11" t="s">
        <v>8325</v>
      </c>
      <c r="R1684" s="11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x14ac:dyDescent="0.2">
      <c r="A1685" s="11">
        <v>1683</v>
      </c>
      <c r="B1685" s="11" t="s">
        <v>1684</v>
      </c>
      <c r="C1685" s="11" t="s">
        <v>5793</v>
      </c>
      <c r="D1685" s="11">
        <v>3500</v>
      </c>
      <c r="E1685" s="11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2">
        <f t="shared" si="104"/>
        <v>22</v>
      </c>
      <c r="P1685" s="13">
        <f t="shared" si="105"/>
        <v>76</v>
      </c>
      <c r="Q1685" s="11" t="s">
        <v>8325</v>
      </c>
      <c r="R1685" s="11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x14ac:dyDescent="0.2">
      <c r="A1686" s="11">
        <v>1684</v>
      </c>
      <c r="B1686" s="11" t="s">
        <v>1685</v>
      </c>
      <c r="C1686" s="11" t="s">
        <v>5794</v>
      </c>
      <c r="D1686" s="11">
        <v>8000</v>
      </c>
      <c r="E1686" s="11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2">
        <f t="shared" si="104"/>
        <v>110</v>
      </c>
      <c r="P1686" s="13">
        <f t="shared" si="105"/>
        <v>86.44</v>
      </c>
      <c r="Q1686" s="11" t="s">
        <v>8325</v>
      </c>
      <c r="R1686" s="11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x14ac:dyDescent="0.2">
      <c r="A1687" s="11">
        <v>1685</v>
      </c>
      <c r="B1687" s="11" t="s">
        <v>1686</v>
      </c>
      <c r="C1687" s="11" t="s">
        <v>5795</v>
      </c>
      <c r="D1687" s="11">
        <v>350</v>
      </c>
      <c r="E1687" s="11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2">
        <f t="shared" si="104"/>
        <v>103</v>
      </c>
      <c r="P1687" s="13">
        <f t="shared" si="105"/>
        <v>24</v>
      </c>
      <c r="Q1687" s="11" t="s">
        <v>8325</v>
      </c>
      <c r="R1687" s="11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x14ac:dyDescent="0.2">
      <c r="A1688" s="11">
        <v>1686</v>
      </c>
      <c r="B1688" s="11" t="s">
        <v>1687</v>
      </c>
      <c r="C1688" s="11" t="s">
        <v>5796</v>
      </c>
      <c r="D1688" s="11">
        <v>5000</v>
      </c>
      <c r="E1688" s="11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2">
        <f t="shared" si="104"/>
        <v>1</v>
      </c>
      <c r="P1688" s="13">
        <f t="shared" si="105"/>
        <v>18</v>
      </c>
      <c r="Q1688" s="11" t="s">
        <v>8325</v>
      </c>
      <c r="R1688" s="11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x14ac:dyDescent="0.2">
      <c r="A1689" s="11">
        <v>1687</v>
      </c>
      <c r="B1689" s="11" t="s">
        <v>1688</v>
      </c>
      <c r="C1689" s="11" t="s">
        <v>5797</v>
      </c>
      <c r="D1689" s="11">
        <v>10000</v>
      </c>
      <c r="E1689" s="11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2">
        <f t="shared" si="104"/>
        <v>32</v>
      </c>
      <c r="P1689" s="13">
        <f t="shared" si="105"/>
        <v>80.13</v>
      </c>
      <c r="Q1689" s="11" t="s">
        <v>8325</v>
      </c>
      <c r="R1689" s="11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x14ac:dyDescent="0.2">
      <c r="A1690" s="11">
        <v>1688</v>
      </c>
      <c r="B1690" s="11" t="s">
        <v>1689</v>
      </c>
      <c r="C1690" s="11" t="s">
        <v>5798</v>
      </c>
      <c r="D1690" s="11">
        <v>4000</v>
      </c>
      <c r="E1690" s="11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2">
        <f t="shared" si="104"/>
        <v>45</v>
      </c>
      <c r="P1690" s="13">
        <f t="shared" si="105"/>
        <v>253.14</v>
      </c>
      <c r="Q1690" s="11" t="s">
        <v>8325</v>
      </c>
      <c r="R1690" s="11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2">
      <c r="A1691" s="11">
        <v>1689</v>
      </c>
      <c r="B1691" s="11" t="s">
        <v>1690</v>
      </c>
      <c r="C1691" s="11" t="s">
        <v>5799</v>
      </c>
      <c r="D1691" s="11">
        <v>2400</v>
      </c>
      <c r="E1691" s="11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2">
        <f t="shared" si="104"/>
        <v>100</v>
      </c>
      <c r="P1691" s="13">
        <f t="shared" si="105"/>
        <v>171.43</v>
      </c>
      <c r="Q1691" s="11" t="s">
        <v>8325</v>
      </c>
      <c r="R1691" s="1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x14ac:dyDescent="0.2">
      <c r="A1692" s="11">
        <v>1690</v>
      </c>
      <c r="B1692" s="11" t="s">
        <v>1691</v>
      </c>
      <c r="C1692" s="11" t="s">
        <v>5800</v>
      </c>
      <c r="D1692" s="11">
        <v>2500</v>
      </c>
      <c r="E1692" s="11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2">
        <f t="shared" si="104"/>
        <v>26</v>
      </c>
      <c r="P1692" s="13">
        <f t="shared" si="105"/>
        <v>57.73</v>
      </c>
      <c r="Q1692" s="11" t="s">
        <v>8325</v>
      </c>
      <c r="R1692" s="11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x14ac:dyDescent="0.2">
      <c r="A1693" s="11">
        <v>1691</v>
      </c>
      <c r="B1693" s="11" t="s">
        <v>1692</v>
      </c>
      <c r="C1693" s="11" t="s">
        <v>5801</v>
      </c>
      <c r="D1693" s="11">
        <v>30000</v>
      </c>
      <c r="E1693" s="11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2">
        <f t="shared" si="104"/>
        <v>34</v>
      </c>
      <c r="P1693" s="13">
        <f t="shared" si="105"/>
        <v>264.26</v>
      </c>
      <c r="Q1693" s="11" t="s">
        <v>8325</v>
      </c>
      <c r="R1693" s="11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x14ac:dyDescent="0.2">
      <c r="A1694" s="11">
        <v>1692</v>
      </c>
      <c r="B1694" s="11" t="s">
        <v>1693</v>
      </c>
      <c r="C1694" s="11" t="s">
        <v>5802</v>
      </c>
      <c r="D1694" s="11">
        <v>5000</v>
      </c>
      <c r="E1694" s="11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2">
        <f t="shared" si="104"/>
        <v>48</v>
      </c>
      <c r="P1694" s="13">
        <f t="shared" si="105"/>
        <v>159.33000000000001</v>
      </c>
      <c r="Q1694" s="11" t="s">
        <v>8325</v>
      </c>
      <c r="R1694" s="11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x14ac:dyDescent="0.2">
      <c r="A1695" s="11">
        <v>1693</v>
      </c>
      <c r="B1695" s="11" t="s">
        <v>1694</v>
      </c>
      <c r="C1695" s="11" t="s">
        <v>5803</v>
      </c>
      <c r="D1695" s="11">
        <v>3000</v>
      </c>
      <c r="E1695" s="11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2">
        <f t="shared" si="104"/>
        <v>10</v>
      </c>
      <c r="P1695" s="13">
        <f t="shared" si="105"/>
        <v>35</v>
      </c>
      <c r="Q1695" s="11" t="s">
        <v>8325</v>
      </c>
      <c r="R1695" s="11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x14ac:dyDescent="0.2">
      <c r="A1696" s="11">
        <v>1694</v>
      </c>
      <c r="B1696" s="11" t="s">
        <v>1695</v>
      </c>
      <c r="C1696" s="11" t="s">
        <v>5804</v>
      </c>
      <c r="D1696" s="11">
        <v>10000</v>
      </c>
      <c r="E1696" s="11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2">
        <f t="shared" si="104"/>
        <v>1</v>
      </c>
      <c r="P1696" s="13">
        <f t="shared" si="105"/>
        <v>5</v>
      </c>
      <c r="Q1696" s="11" t="s">
        <v>8325</v>
      </c>
      <c r="R1696" s="11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x14ac:dyDescent="0.2">
      <c r="A1697" s="11">
        <v>1695</v>
      </c>
      <c r="B1697" s="11" t="s">
        <v>1696</v>
      </c>
      <c r="C1697" s="11" t="s">
        <v>5805</v>
      </c>
      <c r="D1697" s="11">
        <v>12000</v>
      </c>
      <c r="E1697" s="11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2">
        <f t="shared" si="104"/>
        <v>12</v>
      </c>
      <c r="P1697" s="13">
        <f t="shared" si="105"/>
        <v>61.09</v>
      </c>
      <c r="Q1697" s="11" t="s">
        <v>8325</v>
      </c>
      <c r="R1697" s="11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x14ac:dyDescent="0.2">
      <c r="A1698" s="11">
        <v>1696</v>
      </c>
      <c r="B1698" s="11" t="s">
        <v>1697</v>
      </c>
      <c r="C1698" s="11" t="s">
        <v>5806</v>
      </c>
      <c r="D1698" s="11">
        <v>300000</v>
      </c>
      <c r="E1698" s="11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2">
        <f t="shared" si="104"/>
        <v>0</v>
      </c>
      <c r="P1698" s="13" t="e">
        <f t="shared" si="105"/>
        <v>#DIV/0!</v>
      </c>
      <c r="Q1698" s="11" t="s">
        <v>8325</v>
      </c>
      <c r="R1698" s="11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x14ac:dyDescent="0.2">
      <c r="A1699" s="11">
        <v>1697</v>
      </c>
      <c r="B1699" s="11" t="s">
        <v>1698</v>
      </c>
      <c r="C1699" s="11" t="s">
        <v>5807</v>
      </c>
      <c r="D1699" s="11">
        <v>12500</v>
      </c>
      <c r="E1699" s="11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2">
        <f t="shared" si="104"/>
        <v>21</v>
      </c>
      <c r="P1699" s="13">
        <f t="shared" si="105"/>
        <v>114.82</v>
      </c>
      <c r="Q1699" s="11" t="s">
        <v>8325</v>
      </c>
      <c r="R1699" s="11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x14ac:dyDescent="0.2">
      <c r="A1700" s="11">
        <v>1698</v>
      </c>
      <c r="B1700" s="11" t="s">
        <v>1699</v>
      </c>
      <c r="C1700" s="11" t="s">
        <v>5808</v>
      </c>
      <c r="D1700" s="11">
        <v>125000</v>
      </c>
      <c r="E1700" s="11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2">
        <f t="shared" si="104"/>
        <v>0</v>
      </c>
      <c r="P1700" s="13" t="e">
        <f t="shared" si="105"/>
        <v>#DIV/0!</v>
      </c>
      <c r="Q1700" s="11" t="s">
        <v>8325</v>
      </c>
      <c r="R1700" s="11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x14ac:dyDescent="0.2">
      <c r="A1701" s="11">
        <v>1699</v>
      </c>
      <c r="B1701" s="11" t="s">
        <v>1700</v>
      </c>
      <c r="C1701" s="11" t="s">
        <v>5809</v>
      </c>
      <c r="D1701" s="11">
        <v>5105</v>
      </c>
      <c r="E1701" s="11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2">
        <f t="shared" si="104"/>
        <v>5</v>
      </c>
      <c r="P1701" s="13">
        <f t="shared" si="105"/>
        <v>54</v>
      </c>
      <c r="Q1701" s="11" t="s">
        <v>8325</v>
      </c>
      <c r="R1701" s="1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x14ac:dyDescent="0.2">
      <c r="A1702" s="11">
        <v>1700</v>
      </c>
      <c r="B1702" s="11" t="s">
        <v>1701</v>
      </c>
      <c r="C1702" s="11" t="s">
        <v>5810</v>
      </c>
      <c r="D1702" s="11">
        <v>20000</v>
      </c>
      <c r="E1702" s="11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2">
        <f t="shared" si="104"/>
        <v>27</v>
      </c>
      <c r="P1702" s="13">
        <f t="shared" si="105"/>
        <v>65.97</v>
      </c>
      <c r="Q1702" s="11" t="s">
        <v>8325</v>
      </c>
      <c r="R1702" s="11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x14ac:dyDescent="0.2">
      <c r="A1703" s="11">
        <v>1701</v>
      </c>
      <c r="B1703" s="11" t="s">
        <v>1702</v>
      </c>
      <c r="C1703" s="11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2">
        <f t="shared" si="104"/>
        <v>1</v>
      </c>
      <c r="P1703" s="13">
        <f t="shared" si="105"/>
        <v>5</v>
      </c>
      <c r="Q1703" s="11" t="s">
        <v>8325</v>
      </c>
      <c r="R1703" s="11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2">
      <c r="A1704" s="11">
        <v>1702</v>
      </c>
      <c r="B1704" s="11" t="s">
        <v>1703</v>
      </c>
      <c r="C1704" s="11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2">
        <f t="shared" si="104"/>
        <v>1</v>
      </c>
      <c r="P1704" s="13">
        <f t="shared" si="105"/>
        <v>1</v>
      </c>
      <c r="Q1704" s="11" t="s">
        <v>8325</v>
      </c>
      <c r="R1704" s="11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x14ac:dyDescent="0.2">
      <c r="A1705" s="11">
        <v>1703</v>
      </c>
      <c r="B1705" s="11" t="s">
        <v>1704</v>
      </c>
      <c r="C1705" s="11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2">
        <f t="shared" si="104"/>
        <v>2</v>
      </c>
      <c r="P1705" s="13">
        <f t="shared" si="105"/>
        <v>25.5</v>
      </c>
      <c r="Q1705" s="11" t="s">
        <v>8325</v>
      </c>
      <c r="R1705" s="11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x14ac:dyDescent="0.2">
      <c r="A1706" s="11">
        <v>1704</v>
      </c>
      <c r="B1706" s="11" t="s">
        <v>1705</v>
      </c>
      <c r="C1706" s="11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2">
        <f t="shared" si="104"/>
        <v>66</v>
      </c>
      <c r="P1706" s="13">
        <f t="shared" si="105"/>
        <v>118.36</v>
      </c>
      <c r="Q1706" s="11" t="s">
        <v>8325</v>
      </c>
      <c r="R1706" s="11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x14ac:dyDescent="0.2">
      <c r="A1707" s="11">
        <v>1705</v>
      </c>
      <c r="B1707" s="11" t="s">
        <v>1706</v>
      </c>
      <c r="C1707" s="11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2">
        <f t="shared" si="104"/>
        <v>0</v>
      </c>
      <c r="P1707" s="13" t="e">
        <f t="shared" si="105"/>
        <v>#DIV/0!</v>
      </c>
      <c r="Q1707" s="11" t="s">
        <v>8325</v>
      </c>
      <c r="R1707" s="11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x14ac:dyDescent="0.2">
      <c r="A1708" s="11">
        <v>1706</v>
      </c>
      <c r="B1708" s="11" t="s">
        <v>1707</v>
      </c>
      <c r="C1708" s="11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2">
        <f t="shared" si="104"/>
        <v>0</v>
      </c>
      <c r="P1708" s="13" t="e">
        <f t="shared" si="105"/>
        <v>#DIV/0!</v>
      </c>
      <c r="Q1708" s="11" t="s">
        <v>8325</v>
      </c>
      <c r="R1708" s="11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x14ac:dyDescent="0.2">
      <c r="A1709" s="11">
        <v>1707</v>
      </c>
      <c r="B1709" s="11" t="s">
        <v>1708</v>
      </c>
      <c r="C1709" s="11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2">
        <f t="shared" si="104"/>
        <v>10</v>
      </c>
      <c r="P1709" s="13">
        <f t="shared" si="105"/>
        <v>54.11</v>
      </c>
      <c r="Q1709" s="11" t="s">
        <v>8325</v>
      </c>
      <c r="R1709" s="11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x14ac:dyDescent="0.2">
      <c r="A1710" s="11">
        <v>1708</v>
      </c>
      <c r="B1710" s="11" t="s">
        <v>1709</v>
      </c>
      <c r="C1710" s="11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2">
        <f t="shared" si="104"/>
        <v>0</v>
      </c>
      <c r="P1710" s="13" t="e">
        <f t="shared" si="105"/>
        <v>#DIV/0!</v>
      </c>
      <c r="Q1710" s="11" t="s">
        <v>8325</v>
      </c>
      <c r="R1710" s="11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x14ac:dyDescent="0.2">
      <c r="A1711" s="11">
        <v>1709</v>
      </c>
      <c r="B1711" s="11" t="s">
        <v>1710</v>
      </c>
      <c r="C1711" s="11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2">
        <f t="shared" si="104"/>
        <v>5</v>
      </c>
      <c r="P1711" s="13">
        <f t="shared" si="105"/>
        <v>21.25</v>
      </c>
      <c r="Q1711" s="11" t="s">
        <v>8325</v>
      </c>
      <c r="R1711" s="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x14ac:dyDescent="0.2">
      <c r="A1712" s="11">
        <v>1710</v>
      </c>
      <c r="B1712" s="11" t="s">
        <v>1711</v>
      </c>
      <c r="C1712" s="11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2">
        <f t="shared" si="104"/>
        <v>1</v>
      </c>
      <c r="P1712" s="13">
        <f t="shared" si="105"/>
        <v>34</v>
      </c>
      <c r="Q1712" s="11" t="s">
        <v>8325</v>
      </c>
      <c r="R1712" s="11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x14ac:dyDescent="0.2">
      <c r="A1713" s="11">
        <v>1711</v>
      </c>
      <c r="B1713" s="11" t="s">
        <v>1712</v>
      </c>
      <c r="C1713" s="11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2">
        <f t="shared" si="104"/>
        <v>11</v>
      </c>
      <c r="P1713" s="13">
        <f t="shared" si="105"/>
        <v>525</v>
      </c>
      <c r="Q1713" s="11" t="s">
        <v>8325</v>
      </c>
      <c r="R1713" s="11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x14ac:dyDescent="0.2">
      <c r="A1714" s="11">
        <v>1712</v>
      </c>
      <c r="B1714" s="11" t="s">
        <v>1713</v>
      </c>
      <c r="C1714" s="11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2">
        <f t="shared" si="104"/>
        <v>0</v>
      </c>
      <c r="P1714" s="13" t="e">
        <f t="shared" si="105"/>
        <v>#DIV/0!</v>
      </c>
      <c r="Q1714" s="11" t="s">
        <v>8325</v>
      </c>
      <c r="R1714" s="11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x14ac:dyDescent="0.2">
      <c r="A1715" s="11">
        <v>1713</v>
      </c>
      <c r="B1715" s="11" t="s">
        <v>1714</v>
      </c>
      <c r="C1715" s="11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2">
        <f t="shared" si="104"/>
        <v>2</v>
      </c>
      <c r="P1715" s="13">
        <f t="shared" si="105"/>
        <v>50</v>
      </c>
      <c r="Q1715" s="11" t="s">
        <v>8325</v>
      </c>
      <c r="R1715" s="11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x14ac:dyDescent="0.2">
      <c r="A1716" s="11">
        <v>1714</v>
      </c>
      <c r="B1716" s="11" t="s">
        <v>1715</v>
      </c>
      <c r="C1716" s="11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2">
        <f t="shared" si="104"/>
        <v>8</v>
      </c>
      <c r="P1716" s="13">
        <f t="shared" si="105"/>
        <v>115.71</v>
      </c>
      <c r="Q1716" s="11" t="s">
        <v>8325</v>
      </c>
      <c r="R1716" s="11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x14ac:dyDescent="0.2">
      <c r="A1717" s="11">
        <v>1715</v>
      </c>
      <c r="B1717" s="11" t="s">
        <v>1716</v>
      </c>
      <c r="C1717" s="11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2">
        <f t="shared" si="104"/>
        <v>1</v>
      </c>
      <c r="P1717" s="13">
        <f t="shared" si="105"/>
        <v>5.5</v>
      </c>
      <c r="Q1717" s="11" t="s">
        <v>8325</v>
      </c>
      <c r="R1717" s="11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x14ac:dyDescent="0.2">
      <c r="A1718" s="11">
        <v>1716</v>
      </c>
      <c r="B1718" s="11" t="s">
        <v>1717</v>
      </c>
      <c r="C1718" s="11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2">
        <f t="shared" si="104"/>
        <v>8</v>
      </c>
      <c r="P1718" s="13">
        <f t="shared" si="105"/>
        <v>50</v>
      </c>
      <c r="Q1718" s="11" t="s">
        <v>8325</v>
      </c>
      <c r="R1718" s="11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x14ac:dyDescent="0.2">
      <c r="A1719" s="11">
        <v>1717</v>
      </c>
      <c r="B1719" s="11" t="s">
        <v>1718</v>
      </c>
      <c r="C1719" s="11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2">
        <f t="shared" si="104"/>
        <v>43</v>
      </c>
      <c r="P1719" s="13">
        <f t="shared" si="105"/>
        <v>34.020000000000003</v>
      </c>
      <c r="Q1719" s="11" t="s">
        <v>8325</v>
      </c>
      <c r="R1719" s="11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">
      <c r="A1720" s="11">
        <v>1718</v>
      </c>
      <c r="B1720" s="11" t="s">
        <v>1719</v>
      </c>
      <c r="C1720" s="11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2">
        <f t="shared" si="104"/>
        <v>1</v>
      </c>
      <c r="P1720" s="13">
        <f t="shared" si="105"/>
        <v>37.5</v>
      </c>
      <c r="Q1720" s="11" t="s">
        <v>8325</v>
      </c>
      <c r="R1720" s="11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x14ac:dyDescent="0.2">
      <c r="A1721" s="11">
        <v>1719</v>
      </c>
      <c r="B1721" s="11" t="s">
        <v>1720</v>
      </c>
      <c r="C1721" s="11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2">
        <f t="shared" si="104"/>
        <v>1</v>
      </c>
      <c r="P1721" s="13">
        <f t="shared" si="105"/>
        <v>11.67</v>
      </c>
      <c r="Q1721" s="11" t="s">
        <v>8325</v>
      </c>
      <c r="R1721" s="1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x14ac:dyDescent="0.2">
      <c r="A1722" s="11">
        <v>1720</v>
      </c>
      <c r="B1722" s="11" t="s">
        <v>1721</v>
      </c>
      <c r="C1722" s="11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2">
        <f t="shared" si="104"/>
        <v>6</v>
      </c>
      <c r="P1722" s="13">
        <f t="shared" si="105"/>
        <v>28.13</v>
      </c>
      <c r="Q1722" s="11" t="s">
        <v>8325</v>
      </c>
      <c r="R1722" s="11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x14ac:dyDescent="0.2">
      <c r="A1723" s="11">
        <v>1721</v>
      </c>
      <c r="B1723" s="11" t="s">
        <v>1722</v>
      </c>
      <c r="C1723" s="11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2">
        <f t="shared" si="104"/>
        <v>0</v>
      </c>
      <c r="P1723" s="13" t="e">
        <f t="shared" si="105"/>
        <v>#DIV/0!</v>
      </c>
      <c r="Q1723" s="11" t="s">
        <v>8325</v>
      </c>
      <c r="R1723" s="11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x14ac:dyDescent="0.2">
      <c r="A1724" s="11">
        <v>1722</v>
      </c>
      <c r="B1724" s="11" t="s">
        <v>1723</v>
      </c>
      <c r="C1724" s="11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2">
        <f t="shared" si="104"/>
        <v>1</v>
      </c>
      <c r="P1724" s="13">
        <f t="shared" si="105"/>
        <v>1</v>
      </c>
      <c r="Q1724" s="11" t="s">
        <v>8325</v>
      </c>
      <c r="R1724" s="11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x14ac:dyDescent="0.2">
      <c r="A1725" s="11">
        <v>1723</v>
      </c>
      <c r="B1725" s="11" t="s">
        <v>1724</v>
      </c>
      <c r="C1725" s="11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2">
        <f t="shared" si="104"/>
        <v>7</v>
      </c>
      <c r="P1725" s="13">
        <f t="shared" si="105"/>
        <v>216.67</v>
      </c>
      <c r="Q1725" s="11" t="s">
        <v>8325</v>
      </c>
      <c r="R1725" s="11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x14ac:dyDescent="0.2">
      <c r="A1726" s="11">
        <v>1724</v>
      </c>
      <c r="B1726" s="11" t="s">
        <v>1725</v>
      </c>
      <c r="C1726" s="11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2">
        <f t="shared" si="104"/>
        <v>1</v>
      </c>
      <c r="P1726" s="13">
        <f t="shared" si="105"/>
        <v>8.75</v>
      </c>
      <c r="Q1726" s="11" t="s">
        <v>8325</v>
      </c>
      <c r="R1726" s="11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x14ac:dyDescent="0.2">
      <c r="A1727" s="11">
        <v>1725</v>
      </c>
      <c r="B1727" s="11" t="s">
        <v>1726</v>
      </c>
      <c r="C1727" s="11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2">
        <f t="shared" si="104"/>
        <v>11</v>
      </c>
      <c r="P1727" s="13">
        <f t="shared" si="105"/>
        <v>62.22</v>
      </c>
      <c r="Q1727" s="11" t="s">
        <v>8325</v>
      </c>
      <c r="R1727" s="11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x14ac:dyDescent="0.2">
      <c r="A1728" s="11">
        <v>1726</v>
      </c>
      <c r="B1728" s="11" t="s">
        <v>1727</v>
      </c>
      <c r="C1728" s="11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2">
        <f t="shared" si="104"/>
        <v>34</v>
      </c>
      <c r="P1728" s="13">
        <f t="shared" si="105"/>
        <v>137.25</v>
      </c>
      <c r="Q1728" s="11" t="s">
        <v>8325</v>
      </c>
      <c r="R1728" s="11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x14ac:dyDescent="0.2">
      <c r="A1729" s="11">
        <v>1727</v>
      </c>
      <c r="B1729" s="11" t="s">
        <v>1728</v>
      </c>
      <c r="C1729" s="11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2">
        <f t="shared" si="104"/>
        <v>1</v>
      </c>
      <c r="P1729" s="13">
        <f t="shared" si="105"/>
        <v>1</v>
      </c>
      <c r="Q1729" s="11" t="s">
        <v>8325</v>
      </c>
      <c r="R1729" s="11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x14ac:dyDescent="0.2">
      <c r="A1730" s="11">
        <v>1728</v>
      </c>
      <c r="B1730" s="11" t="s">
        <v>1729</v>
      </c>
      <c r="C1730" s="11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2">
        <f t="shared" ref="O1730:O1793" si="108">ROUNDUP(SUM(E1730/D1730*100),0)</f>
        <v>69</v>
      </c>
      <c r="P1730" s="13">
        <f t="shared" ref="P1730:P1793" si="109">ROUND(SUM(E1730/L1730),2)</f>
        <v>122.14</v>
      </c>
      <c r="Q1730" s="11" t="s">
        <v>8325</v>
      </c>
      <c r="R1730" s="11" t="s">
        <v>8347</v>
      </c>
      <c r="S1730" s="14">
        <f t="shared" ref="S1730:S1793" si="110">(((J1730/60)/60)/24)+DATE(1970,1,1)</f>
        <v>42268.625856481478</v>
      </c>
      <c r="T1730" s="14">
        <f t="shared" ref="T1730:T1793" si="111">(((I1730/60)/60)/24)+DATE(1970,1,1)</f>
        <v>42298.625856481478</v>
      </c>
    </row>
    <row r="1731" spans="1:20" x14ac:dyDescent="0.2">
      <c r="A1731" s="11">
        <v>1729</v>
      </c>
      <c r="B1731" s="11" t="s">
        <v>1730</v>
      </c>
      <c r="C1731" s="11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2">
        <f t="shared" si="108"/>
        <v>0</v>
      </c>
      <c r="P1731" s="13" t="e">
        <f t="shared" si="109"/>
        <v>#DIV/0!</v>
      </c>
      <c r="Q1731" s="11" t="s">
        <v>8325</v>
      </c>
      <c r="R1731" s="11" t="s">
        <v>8347</v>
      </c>
      <c r="S1731" s="14">
        <f t="shared" si="110"/>
        <v>42471.052152777775</v>
      </c>
      <c r="T1731" s="14">
        <f t="shared" si="111"/>
        <v>42531.052152777775</v>
      </c>
    </row>
    <row r="1732" spans="1:20" x14ac:dyDescent="0.2">
      <c r="A1732" s="11">
        <v>1730</v>
      </c>
      <c r="B1732" s="11" t="s">
        <v>1731</v>
      </c>
      <c r="C1732" s="11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2">
        <f t="shared" si="108"/>
        <v>0</v>
      </c>
      <c r="P1732" s="13" t="e">
        <f t="shared" si="109"/>
        <v>#DIV/0!</v>
      </c>
      <c r="Q1732" s="11" t="s">
        <v>8325</v>
      </c>
      <c r="R1732" s="11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x14ac:dyDescent="0.2">
      <c r="A1733" s="11">
        <v>1731</v>
      </c>
      <c r="B1733" s="11" t="s">
        <v>1732</v>
      </c>
      <c r="C1733" s="11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2">
        <f t="shared" si="108"/>
        <v>0</v>
      </c>
      <c r="P1733" s="13" t="e">
        <f t="shared" si="109"/>
        <v>#DIV/0!</v>
      </c>
      <c r="Q1733" s="11" t="s">
        <v>8325</v>
      </c>
      <c r="R1733" s="11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x14ac:dyDescent="0.2">
      <c r="A1734" s="11">
        <v>1732</v>
      </c>
      <c r="B1734" s="11" t="s">
        <v>1733</v>
      </c>
      <c r="C1734" s="11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2">
        <f t="shared" si="108"/>
        <v>0</v>
      </c>
      <c r="P1734" s="13" t="e">
        <f t="shared" si="109"/>
        <v>#DIV/0!</v>
      </c>
      <c r="Q1734" s="11" t="s">
        <v>8325</v>
      </c>
      <c r="R1734" s="11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x14ac:dyDescent="0.2">
      <c r="A1735" s="11">
        <v>1733</v>
      </c>
      <c r="B1735" s="11" t="s">
        <v>1734</v>
      </c>
      <c r="C1735" s="11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2">
        <f t="shared" si="108"/>
        <v>0</v>
      </c>
      <c r="P1735" s="13" t="e">
        <f t="shared" si="109"/>
        <v>#DIV/0!</v>
      </c>
      <c r="Q1735" s="11" t="s">
        <v>8325</v>
      </c>
      <c r="R1735" s="11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x14ac:dyDescent="0.2">
      <c r="A1736" s="11">
        <v>1734</v>
      </c>
      <c r="B1736" s="11" t="s">
        <v>1735</v>
      </c>
      <c r="C1736" s="11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2">
        <f t="shared" si="108"/>
        <v>1</v>
      </c>
      <c r="P1736" s="13">
        <f t="shared" si="109"/>
        <v>1</v>
      </c>
      <c r="Q1736" s="11" t="s">
        <v>8325</v>
      </c>
      <c r="R1736" s="11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x14ac:dyDescent="0.2">
      <c r="A1737" s="11">
        <v>1735</v>
      </c>
      <c r="B1737" s="11" t="s">
        <v>1736</v>
      </c>
      <c r="C1737" s="11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2">
        <f t="shared" si="108"/>
        <v>11</v>
      </c>
      <c r="P1737" s="13">
        <f t="shared" si="109"/>
        <v>55</v>
      </c>
      <c r="Q1737" s="11" t="s">
        <v>8325</v>
      </c>
      <c r="R1737" s="11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x14ac:dyDescent="0.2">
      <c r="A1738" s="11">
        <v>1736</v>
      </c>
      <c r="B1738" s="11" t="s">
        <v>1737</v>
      </c>
      <c r="C1738" s="11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2">
        <f t="shared" si="108"/>
        <v>1</v>
      </c>
      <c r="P1738" s="13">
        <f t="shared" si="109"/>
        <v>22</v>
      </c>
      <c r="Q1738" s="11" t="s">
        <v>8325</v>
      </c>
      <c r="R1738" s="11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x14ac:dyDescent="0.2">
      <c r="A1739" s="11">
        <v>1737</v>
      </c>
      <c r="B1739" s="11" t="s">
        <v>1738</v>
      </c>
      <c r="C1739" s="11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2">
        <f t="shared" si="108"/>
        <v>22</v>
      </c>
      <c r="P1739" s="13">
        <f t="shared" si="109"/>
        <v>56.67</v>
      </c>
      <c r="Q1739" s="11" t="s">
        <v>8325</v>
      </c>
      <c r="R1739" s="11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x14ac:dyDescent="0.2">
      <c r="A1740" s="11">
        <v>1738</v>
      </c>
      <c r="B1740" s="11" t="s">
        <v>1739</v>
      </c>
      <c r="C1740" s="11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2">
        <f t="shared" si="108"/>
        <v>1</v>
      </c>
      <c r="P1740" s="13">
        <f t="shared" si="109"/>
        <v>20</v>
      </c>
      <c r="Q1740" s="11" t="s">
        <v>8325</v>
      </c>
      <c r="R1740" s="11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x14ac:dyDescent="0.2">
      <c r="A1741" s="11">
        <v>1739</v>
      </c>
      <c r="B1741" s="11" t="s">
        <v>1740</v>
      </c>
      <c r="C1741" s="11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2">
        <f t="shared" si="108"/>
        <v>1</v>
      </c>
      <c r="P1741" s="13">
        <f t="shared" si="109"/>
        <v>1</v>
      </c>
      <c r="Q1741" s="11" t="s">
        <v>8325</v>
      </c>
      <c r="R1741" s="1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x14ac:dyDescent="0.2">
      <c r="A1742" s="11">
        <v>1740</v>
      </c>
      <c r="B1742" s="11" t="s">
        <v>1741</v>
      </c>
      <c r="C1742" s="11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2">
        <f t="shared" si="108"/>
        <v>0</v>
      </c>
      <c r="P1742" s="13" t="e">
        <f t="shared" si="109"/>
        <v>#DIV/0!</v>
      </c>
      <c r="Q1742" s="11" t="s">
        <v>8325</v>
      </c>
      <c r="R1742" s="11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x14ac:dyDescent="0.2">
      <c r="A1743" s="11">
        <v>1741</v>
      </c>
      <c r="B1743" s="11" t="s">
        <v>1742</v>
      </c>
      <c r="C1743" s="11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2">
        <f t="shared" si="108"/>
        <v>111</v>
      </c>
      <c r="P1743" s="13">
        <f t="shared" si="109"/>
        <v>25.58</v>
      </c>
      <c r="Q1743" s="11" t="s">
        <v>8338</v>
      </c>
      <c r="R1743" s="11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x14ac:dyDescent="0.2">
      <c r="A1744" s="11">
        <v>1742</v>
      </c>
      <c r="B1744" s="11" t="s">
        <v>1743</v>
      </c>
      <c r="C1744" s="11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2">
        <f t="shared" si="108"/>
        <v>109</v>
      </c>
      <c r="P1744" s="13">
        <f t="shared" si="109"/>
        <v>63.97</v>
      </c>
      <c r="Q1744" s="11" t="s">
        <v>8338</v>
      </c>
      <c r="R1744" s="11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x14ac:dyDescent="0.2">
      <c r="A1745" s="11">
        <v>1743</v>
      </c>
      <c r="B1745" s="11" t="s">
        <v>1744</v>
      </c>
      <c r="C1745" s="11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2">
        <f t="shared" si="108"/>
        <v>101</v>
      </c>
      <c r="P1745" s="13">
        <f t="shared" si="109"/>
        <v>89.93</v>
      </c>
      <c r="Q1745" s="11" t="s">
        <v>8338</v>
      </c>
      <c r="R1745" s="11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x14ac:dyDescent="0.2">
      <c r="A1746" s="11">
        <v>1744</v>
      </c>
      <c r="B1746" s="11" t="s">
        <v>1745</v>
      </c>
      <c r="C1746" s="11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2">
        <f t="shared" si="108"/>
        <v>119</v>
      </c>
      <c r="P1746" s="13">
        <f t="shared" si="109"/>
        <v>93.07</v>
      </c>
      <c r="Q1746" s="11" t="s">
        <v>8338</v>
      </c>
      <c r="R1746" s="11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x14ac:dyDescent="0.2">
      <c r="A1747" s="11">
        <v>1745</v>
      </c>
      <c r="B1747" s="11" t="s">
        <v>1746</v>
      </c>
      <c r="C1747" s="11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2">
        <f t="shared" si="108"/>
        <v>115</v>
      </c>
      <c r="P1747" s="13">
        <f t="shared" si="109"/>
        <v>89.67</v>
      </c>
      <c r="Q1747" s="11" t="s">
        <v>8338</v>
      </c>
      <c r="R1747" s="11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x14ac:dyDescent="0.2">
      <c r="A1748" s="11">
        <v>1746</v>
      </c>
      <c r="B1748" s="11" t="s">
        <v>1747</v>
      </c>
      <c r="C1748" s="11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2">
        <f t="shared" si="108"/>
        <v>149</v>
      </c>
      <c r="P1748" s="13">
        <f t="shared" si="109"/>
        <v>207.62</v>
      </c>
      <c r="Q1748" s="11" t="s">
        <v>8338</v>
      </c>
      <c r="R1748" s="11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x14ac:dyDescent="0.2">
      <c r="A1749" s="11">
        <v>1747</v>
      </c>
      <c r="B1749" s="11" t="s">
        <v>1748</v>
      </c>
      <c r="C1749" s="11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2">
        <f t="shared" si="108"/>
        <v>105</v>
      </c>
      <c r="P1749" s="13">
        <f t="shared" si="109"/>
        <v>59.41</v>
      </c>
      <c r="Q1749" s="11" t="s">
        <v>8338</v>
      </c>
      <c r="R1749" s="11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x14ac:dyDescent="0.2">
      <c r="A1750" s="11">
        <v>1748</v>
      </c>
      <c r="B1750" s="11" t="s">
        <v>1749</v>
      </c>
      <c r="C1750" s="11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2">
        <f t="shared" si="108"/>
        <v>130</v>
      </c>
      <c r="P1750" s="13">
        <f t="shared" si="109"/>
        <v>358.97</v>
      </c>
      <c r="Q1750" s="11" t="s">
        <v>8338</v>
      </c>
      <c r="R1750" s="11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x14ac:dyDescent="0.2">
      <c r="A1751" s="11">
        <v>1749</v>
      </c>
      <c r="B1751" s="11" t="s">
        <v>1750</v>
      </c>
      <c r="C1751" s="11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2">
        <f t="shared" si="108"/>
        <v>124</v>
      </c>
      <c r="P1751" s="13">
        <f t="shared" si="109"/>
        <v>94.74</v>
      </c>
      <c r="Q1751" s="11" t="s">
        <v>8338</v>
      </c>
      <c r="R1751" s="1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x14ac:dyDescent="0.2">
      <c r="A1752" s="11">
        <v>1750</v>
      </c>
      <c r="B1752" s="11" t="s">
        <v>1751</v>
      </c>
      <c r="C1752" s="11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2">
        <f t="shared" si="108"/>
        <v>202</v>
      </c>
      <c r="P1752" s="13">
        <f t="shared" si="109"/>
        <v>80.650000000000006</v>
      </c>
      <c r="Q1752" s="11" t="s">
        <v>8338</v>
      </c>
      <c r="R1752" s="11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x14ac:dyDescent="0.2">
      <c r="A1753" s="11">
        <v>1751</v>
      </c>
      <c r="B1753" s="11" t="s">
        <v>1752</v>
      </c>
      <c r="C1753" s="11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2">
        <f t="shared" si="108"/>
        <v>103</v>
      </c>
      <c r="P1753" s="13">
        <f t="shared" si="109"/>
        <v>168.69</v>
      </c>
      <c r="Q1753" s="11" t="s">
        <v>8338</v>
      </c>
      <c r="R1753" s="11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x14ac:dyDescent="0.2">
      <c r="A1754" s="11">
        <v>1752</v>
      </c>
      <c r="B1754" s="11" t="s">
        <v>1753</v>
      </c>
      <c r="C1754" s="11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2">
        <f t="shared" si="108"/>
        <v>261</v>
      </c>
      <c r="P1754" s="13">
        <f t="shared" si="109"/>
        <v>34.69</v>
      </c>
      <c r="Q1754" s="11" t="s">
        <v>8338</v>
      </c>
      <c r="R1754" s="11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x14ac:dyDescent="0.2">
      <c r="A1755" s="11">
        <v>1753</v>
      </c>
      <c r="B1755" s="11" t="s">
        <v>1754</v>
      </c>
      <c r="C1755" s="11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2">
        <f t="shared" si="108"/>
        <v>108</v>
      </c>
      <c r="P1755" s="13">
        <f t="shared" si="109"/>
        <v>462.86</v>
      </c>
      <c r="Q1755" s="11" t="s">
        <v>8338</v>
      </c>
      <c r="R1755" s="11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x14ac:dyDescent="0.2">
      <c r="A1756" s="11">
        <v>1754</v>
      </c>
      <c r="B1756" s="11" t="s">
        <v>1755</v>
      </c>
      <c r="C1756" s="11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2">
        <f t="shared" si="108"/>
        <v>111</v>
      </c>
      <c r="P1756" s="13">
        <f t="shared" si="109"/>
        <v>104.39</v>
      </c>
      <c r="Q1756" s="11" t="s">
        <v>8338</v>
      </c>
      <c r="R1756" s="11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x14ac:dyDescent="0.2">
      <c r="A1757" s="11">
        <v>1755</v>
      </c>
      <c r="B1757" s="11" t="s">
        <v>1756</v>
      </c>
      <c r="C1757" s="11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2">
        <f t="shared" si="108"/>
        <v>120</v>
      </c>
      <c r="P1757" s="13">
        <f t="shared" si="109"/>
        <v>7.5</v>
      </c>
      <c r="Q1757" s="11" t="s">
        <v>8338</v>
      </c>
      <c r="R1757" s="11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x14ac:dyDescent="0.2">
      <c r="A1758" s="11">
        <v>1756</v>
      </c>
      <c r="B1758" s="11" t="s">
        <v>1757</v>
      </c>
      <c r="C1758" s="11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2">
        <f t="shared" si="108"/>
        <v>103</v>
      </c>
      <c r="P1758" s="13">
        <f t="shared" si="109"/>
        <v>47.13</v>
      </c>
      <c r="Q1758" s="11" t="s">
        <v>8338</v>
      </c>
      <c r="R1758" s="11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x14ac:dyDescent="0.2">
      <c r="A1759" s="11">
        <v>1757</v>
      </c>
      <c r="B1759" s="11" t="s">
        <v>1758</v>
      </c>
      <c r="C1759" s="11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2">
        <f t="shared" si="108"/>
        <v>116</v>
      </c>
      <c r="P1759" s="13">
        <f t="shared" si="109"/>
        <v>414.29</v>
      </c>
      <c r="Q1759" s="11" t="s">
        <v>8338</v>
      </c>
      <c r="R1759" s="11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x14ac:dyDescent="0.2">
      <c r="A1760" s="11">
        <v>1758</v>
      </c>
      <c r="B1760" s="11" t="s">
        <v>1759</v>
      </c>
      <c r="C1760" s="11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2">
        <f t="shared" si="108"/>
        <v>115</v>
      </c>
      <c r="P1760" s="13">
        <f t="shared" si="109"/>
        <v>42.48</v>
      </c>
      <c r="Q1760" s="11" t="s">
        <v>8338</v>
      </c>
      <c r="R1760" s="11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x14ac:dyDescent="0.2">
      <c r="A1761" s="11">
        <v>1759</v>
      </c>
      <c r="B1761" s="11" t="s">
        <v>1760</v>
      </c>
      <c r="C1761" s="11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2">
        <f t="shared" si="108"/>
        <v>107</v>
      </c>
      <c r="P1761" s="13">
        <f t="shared" si="109"/>
        <v>108.78</v>
      </c>
      <c r="Q1761" s="11" t="s">
        <v>8338</v>
      </c>
      <c r="R1761" s="1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x14ac:dyDescent="0.2">
      <c r="A1762" s="11">
        <v>1760</v>
      </c>
      <c r="B1762" s="11" t="s">
        <v>1761</v>
      </c>
      <c r="C1762" s="11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2">
        <f t="shared" si="108"/>
        <v>166</v>
      </c>
      <c r="P1762" s="13">
        <f t="shared" si="109"/>
        <v>81.099999999999994</v>
      </c>
      <c r="Q1762" s="11" t="s">
        <v>8338</v>
      </c>
      <c r="R1762" s="11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x14ac:dyDescent="0.2">
      <c r="A1763" s="11">
        <v>1761</v>
      </c>
      <c r="B1763" s="11" t="s">
        <v>1762</v>
      </c>
      <c r="C1763" s="11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2">
        <f t="shared" si="108"/>
        <v>155</v>
      </c>
      <c r="P1763" s="13">
        <f t="shared" si="109"/>
        <v>51.67</v>
      </c>
      <c r="Q1763" s="11" t="s">
        <v>8338</v>
      </c>
      <c r="R1763" s="11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2">
      <c r="A1764" s="11">
        <v>1762</v>
      </c>
      <c r="B1764" s="11" t="s">
        <v>1763</v>
      </c>
      <c r="C1764" s="11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2">
        <f t="shared" si="108"/>
        <v>885</v>
      </c>
      <c r="P1764" s="13">
        <f t="shared" si="109"/>
        <v>35.4</v>
      </c>
      <c r="Q1764" s="11" t="s">
        <v>8338</v>
      </c>
      <c r="R1764" s="11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x14ac:dyDescent="0.2">
      <c r="A1765" s="11">
        <v>1763</v>
      </c>
      <c r="B1765" s="11" t="s">
        <v>1764</v>
      </c>
      <c r="C1765" s="11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2">
        <f t="shared" si="108"/>
        <v>102</v>
      </c>
      <c r="P1765" s="13">
        <f t="shared" si="109"/>
        <v>103.64</v>
      </c>
      <c r="Q1765" s="11" t="s">
        <v>8338</v>
      </c>
      <c r="R1765" s="11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x14ac:dyDescent="0.2">
      <c r="A1766" s="11">
        <v>1764</v>
      </c>
      <c r="B1766" s="11" t="s">
        <v>1765</v>
      </c>
      <c r="C1766" s="11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2">
        <f t="shared" si="108"/>
        <v>20</v>
      </c>
      <c r="P1766" s="13">
        <f t="shared" si="109"/>
        <v>55.28</v>
      </c>
      <c r="Q1766" s="11" t="s">
        <v>8338</v>
      </c>
      <c r="R1766" s="11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x14ac:dyDescent="0.2">
      <c r="A1767" s="11">
        <v>1765</v>
      </c>
      <c r="B1767" s="11" t="s">
        <v>1766</v>
      </c>
      <c r="C1767" s="11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2">
        <f t="shared" si="108"/>
        <v>60</v>
      </c>
      <c r="P1767" s="13">
        <f t="shared" si="109"/>
        <v>72.17</v>
      </c>
      <c r="Q1767" s="11" t="s">
        <v>8338</v>
      </c>
      <c r="R1767" s="11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x14ac:dyDescent="0.2">
      <c r="A1768" s="11">
        <v>1766</v>
      </c>
      <c r="B1768" s="11" t="s">
        <v>1767</v>
      </c>
      <c r="C1768" s="11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2">
        <f t="shared" si="108"/>
        <v>0</v>
      </c>
      <c r="P1768" s="13" t="e">
        <f t="shared" si="109"/>
        <v>#DIV/0!</v>
      </c>
      <c r="Q1768" s="11" t="s">
        <v>8338</v>
      </c>
      <c r="R1768" s="11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x14ac:dyDescent="0.2">
      <c r="A1769" s="11">
        <v>1767</v>
      </c>
      <c r="B1769" s="11" t="s">
        <v>1768</v>
      </c>
      <c r="C1769" s="11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2">
        <f t="shared" si="108"/>
        <v>46</v>
      </c>
      <c r="P1769" s="13">
        <f t="shared" si="109"/>
        <v>58.62</v>
      </c>
      <c r="Q1769" s="11" t="s">
        <v>8338</v>
      </c>
      <c r="R1769" s="11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x14ac:dyDescent="0.2">
      <c r="A1770" s="11">
        <v>1768</v>
      </c>
      <c r="B1770" s="11" t="s">
        <v>1769</v>
      </c>
      <c r="C1770" s="11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2">
        <f t="shared" si="108"/>
        <v>4</v>
      </c>
      <c r="P1770" s="13">
        <f t="shared" si="109"/>
        <v>12.47</v>
      </c>
      <c r="Q1770" s="11" t="s">
        <v>8338</v>
      </c>
      <c r="R1770" s="11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x14ac:dyDescent="0.2">
      <c r="A1771" s="11">
        <v>1769</v>
      </c>
      <c r="B1771" s="11" t="s">
        <v>1770</v>
      </c>
      <c r="C1771" s="11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2">
        <f t="shared" si="108"/>
        <v>3</v>
      </c>
      <c r="P1771" s="13">
        <f t="shared" si="109"/>
        <v>49.14</v>
      </c>
      <c r="Q1771" s="11" t="s">
        <v>8338</v>
      </c>
      <c r="R1771" s="1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x14ac:dyDescent="0.2">
      <c r="A1772" s="11">
        <v>1770</v>
      </c>
      <c r="B1772" s="11" t="s">
        <v>1771</v>
      </c>
      <c r="C1772" s="11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2">
        <f t="shared" si="108"/>
        <v>57</v>
      </c>
      <c r="P1772" s="13">
        <f t="shared" si="109"/>
        <v>150.5</v>
      </c>
      <c r="Q1772" s="11" t="s">
        <v>8338</v>
      </c>
      <c r="R1772" s="11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x14ac:dyDescent="0.2">
      <c r="A1773" s="11">
        <v>1771</v>
      </c>
      <c r="B1773" s="11" t="s">
        <v>1772</v>
      </c>
      <c r="C1773" s="11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2">
        <f t="shared" si="108"/>
        <v>22</v>
      </c>
      <c r="P1773" s="13">
        <f t="shared" si="109"/>
        <v>35.799999999999997</v>
      </c>
      <c r="Q1773" s="11" t="s">
        <v>8338</v>
      </c>
      <c r="R1773" s="11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x14ac:dyDescent="0.2">
      <c r="A1774" s="11">
        <v>1772</v>
      </c>
      <c r="B1774" s="11" t="s">
        <v>1773</v>
      </c>
      <c r="C1774" s="11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2">
        <f t="shared" si="108"/>
        <v>16</v>
      </c>
      <c r="P1774" s="13">
        <f t="shared" si="109"/>
        <v>45.16</v>
      </c>
      <c r="Q1774" s="11" t="s">
        <v>8338</v>
      </c>
      <c r="R1774" s="11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x14ac:dyDescent="0.2">
      <c r="A1775" s="11">
        <v>1773</v>
      </c>
      <c r="B1775" s="11" t="s">
        <v>1774</v>
      </c>
      <c r="C1775" s="11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2">
        <f t="shared" si="108"/>
        <v>7</v>
      </c>
      <c r="P1775" s="13">
        <f t="shared" si="109"/>
        <v>98.79</v>
      </c>
      <c r="Q1775" s="11" t="s">
        <v>8338</v>
      </c>
      <c r="R1775" s="11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x14ac:dyDescent="0.2">
      <c r="A1776" s="11">
        <v>1774</v>
      </c>
      <c r="B1776" s="11" t="s">
        <v>1775</v>
      </c>
      <c r="C1776" s="11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2">
        <f t="shared" si="108"/>
        <v>46</v>
      </c>
      <c r="P1776" s="13">
        <f t="shared" si="109"/>
        <v>88.31</v>
      </c>
      <c r="Q1776" s="11" t="s">
        <v>8338</v>
      </c>
      <c r="R1776" s="11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x14ac:dyDescent="0.2">
      <c r="A1777" s="11">
        <v>1775</v>
      </c>
      <c r="B1777" s="11" t="s">
        <v>1776</v>
      </c>
      <c r="C1777" s="11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2">
        <f t="shared" si="108"/>
        <v>66</v>
      </c>
      <c r="P1777" s="13">
        <f t="shared" si="109"/>
        <v>170.63</v>
      </c>
      <c r="Q1777" s="11" t="s">
        <v>8338</v>
      </c>
      <c r="R1777" s="11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x14ac:dyDescent="0.2">
      <c r="A1778" s="11">
        <v>1776</v>
      </c>
      <c r="B1778" s="11" t="s">
        <v>1777</v>
      </c>
      <c r="C1778" s="11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2">
        <f t="shared" si="108"/>
        <v>7</v>
      </c>
      <c r="P1778" s="13">
        <f t="shared" si="109"/>
        <v>83.75</v>
      </c>
      <c r="Q1778" s="11" t="s">
        <v>8338</v>
      </c>
      <c r="R1778" s="11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x14ac:dyDescent="0.2">
      <c r="A1779" s="11">
        <v>1777</v>
      </c>
      <c r="B1779" s="11" t="s">
        <v>1778</v>
      </c>
      <c r="C1779" s="11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2">
        <f t="shared" si="108"/>
        <v>14</v>
      </c>
      <c r="P1779" s="13">
        <f t="shared" si="109"/>
        <v>65.099999999999994</v>
      </c>
      <c r="Q1779" s="11" t="s">
        <v>8338</v>
      </c>
      <c r="R1779" s="11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x14ac:dyDescent="0.2">
      <c r="A1780" s="11">
        <v>1778</v>
      </c>
      <c r="B1780" s="11" t="s">
        <v>1779</v>
      </c>
      <c r="C1780" s="11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2">
        <f t="shared" si="108"/>
        <v>2</v>
      </c>
      <c r="P1780" s="13">
        <f t="shared" si="109"/>
        <v>66.33</v>
      </c>
      <c r="Q1780" s="11" t="s">
        <v>8338</v>
      </c>
      <c r="R1780" s="11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x14ac:dyDescent="0.2">
      <c r="A1781" s="11">
        <v>1779</v>
      </c>
      <c r="B1781" s="11" t="s">
        <v>1780</v>
      </c>
      <c r="C1781" s="11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2">
        <f t="shared" si="108"/>
        <v>37</v>
      </c>
      <c r="P1781" s="13">
        <f t="shared" si="109"/>
        <v>104.89</v>
      </c>
      <c r="Q1781" s="11" t="s">
        <v>8338</v>
      </c>
      <c r="R1781" s="1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x14ac:dyDescent="0.2">
      <c r="A1782" s="11">
        <v>1780</v>
      </c>
      <c r="B1782" s="11" t="s">
        <v>1781</v>
      </c>
      <c r="C1782" s="11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2">
        <f t="shared" si="108"/>
        <v>40</v>
      </c>
      <c r="P1782" s="13">
        <f t="shared" si="109"/>
        <v>78.44</v>
      </c>
      <c r="Q1782" s="11" t="s">
        <v>8338</v>
      </c>
      <c r="R1782" s="11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x14ac:dyDescent="0.2">
      <c r="A1783" s="11">
        <v>1781</v>
      </c>
      <c r="B1783" s="11" t="s">
        <v>1782</v>
      </c>
      <c r="C1783" s="11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2">
        <f t="shared" si="108"/>
        <v>26</v>
      </c>
      <c r="P1783" s="13">
        <f t="shared" si="109"/>
        <v>59.04</v>
      </c>
      <c r="Q1783" s="11" t="s">
        <v>8338</v>
      </c>
      <c r="R1783" s="11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x14ac:dyDescent="0.2">
      <c r="A1784" s="11">
        <v>1782</v>
      </c>
      <c r="B1784" s="11" t="s">
        <v>1783</v>
      </c>
      <c r="C1784" s="11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2">
        <f t="shared" si="108"/>
        <v>16</v>
      </c>
      <c r="P1784" s="13">
        <f t="shared" si="109"/>
        <v>71.34</v>
      </c>
      <c r="Q1784" s="11" t="s">
        <v>8338</v>
      </c>
      <c r="R1784" s="11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x14ac:dyDescent="0.2">
      <c r="A1785" s="11">
        <v>1783</v>
      </c>
      <c r="B1785" s="11" t="s">
        <v>1784</v>
      </c>
      <c r="C1785" s="11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2">
        <f t="shared" si="108"/>
        <v>24</v>
      </c>
      <c r="P1785" s="13">
        <f t="shared" si="109"/>
        <v>51.23</v>
      </c>
      <c r="Q1785" s="11" t="s">
        <v>8338</v>
      </c>
      <c r="R1785" s="11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x14ac:dyDescent="0.2">
      <c r="A1786" s="11">
        <v>1784</v>
      </c>
      <c r="B1786" s="11" t="s">
        <v>1785</v>
      </c>
      <c r="C1786" s="11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2">
        <f t="shared" si="108"/>
        <v>40</v>
      </c>
      <c r="P1786" s="13">
        <f t="shared" si="109"/>
        <v>60.24</v>
      </c>
      <c r="Q1786" s="11" t="s">
        <v>8338</v>
      </c>
      <c r="R1786" s="11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x14ac:dyDescent="0.2">
      <c r="A1787" s="11">
        <v>1785</v>
      </c>
      <c r="B1787" s="11" t="s">
        <v>1786</v>
      </c>
      <c r="C1787" s="11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2">
        <f t="shared" si="108"/>
        <v>21</v>
      </c>
      <c r="P1787" s="13">
        <f t="shared" si="109"/>
        <v>44.94</v>
      </c>
      <c r="Q1787" s="11" t="s">
        <v>8338</v>
      </c>
      <c r="R1787" s="11" t="s">
        <v>8339</v>
      </c>
      <c r="S1787" s="14">
        <f t="shared" si="110"/>
        <v>41897.134895833333</v>
      </c>
      <c r="T1787" s="14">
        <f t="shared" si="111"/>
        <v>41928</v>
      </c>
    </row>
    <row r="1788" spans="1:20" x14ac:dyDescent="0.2">
      <c r="A1788" s="11">
        <v>1786</v>
      </c>
      <c r="B1788" s="11" t="s">
        <v>1787</v>
      </c>
      <c r="C1788" s="11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2">
        <f t="shared" si="108"/>
        <v>48</v>
      </c>
      <c r="P1788" s="13">
        <f t="shared" si="109"/>
        <v>31.21</v>
      </c>
      <c r="Q1788" s="11" t="s">
        <v>8338</v>
      </c>
      <c r="R1788" s="11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x14ac:dyDescent="0.2">
      <c r="A1789" s="11">
        <v>1787</v>
      </c>
      <c r="B1789" s="11" t="s">
        <v>1788</v>
      </c>
      <c r="C1789" s="11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2">
        <f t="shared" si="108"/>
        <v>16</v>
      </c>
      <c r="P1789" s="13">
        <f t="shared" si="109"/>
        <v>63.88</v>
      </c>
      <c r="Q1789" s="11" t="s">
        <v>8338</v>
      </c>
      <c r="R1789" s="11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x14ac:dyDescent="0.2">
      <c r="A1790" s="11">
        <v>1788</v>
      </c>
      <c r="B1790" s="11" t="s">
        <v>1789</v>
      </c>
      <c r="C1790" s="11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2">
        <f t="shared" si="108"/>
        <v>2</v>
      </c>
      <c r="P1790" s="13">
        <f t="shared" si="109"/>
        <v>19</v>
      </c>
      <c r="Q1790" s="11" t="s">
        <v>8338</v>
      </c>
      <c r="R1790" s="11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x14ac:dyDescent="0.2">
      <c r="A1791" s="11">
        <v>1789</v>
      </c>
      <c r="B1791" s="11" t="s">
        <v>1790</v>
      </c>
      <c r="C1791" s="11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2">
        <f t="shared" si="108"/>
        <v>1</v>
      </c>
      <c r="P1791" s="13">
        <f t="shared" si="109"/>
        <v>10</v>
      </c>
      <c r="Q1791" s="11" t="s">
        <v>8338</v>
      </c>
      <c r="R1791" s="1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x14ac:dyDescent="0.2">
      <c r="A1792" s="11">
        <v>1790</v>
      </c>
      <c r="B1792" s="11" t="s">
        <v>1791</v>
      </c>
      <c r="C1792" s="11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2">
        <f t="shared" si="108"/>
        <v>5</v>
      </c>
      <c r="P1792" s="13">
        <f t="shared" si="109"/>
        <v>109.07</v>
      </c>
      <c r="Q1792" s="11" t="s">
        <v>8338</v>
      </c>
      <c r="R1792" s="11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x14ac:dyDescent="0.2">
      <c r="A1793" s="11">
        <v>1791</v>
      </c>
      <c r="B1793" s="11" t="s">
        <v>1792</v>
      </c>
      <c r="C1793" s="11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2">
        <f t="shared" si="108"/>
        <v>4</v>
      </c>
      <c r="P1793" s="13">
        <f t="shared" si="109"/>
        <v>26.75</v>
      </c>
      <c r="Q1793" s="11" t="s">
        <v>8338</v>
      </c>
      <c r="R1793" s="11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x14ac:dyDescent="0.2">
      <c r="A1794" s="11">
        <v>1792</v>
      </c>
      <c r="B1794" s="11" t="s">
        <v>1793</v>
      </c>
      <c r="C1794" s="11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2">
        <f t="shared" ref="O1794:O1857" si="112">ROUNDUP(SUM(E1794/D1794*100),0)</f>
        <v>62</v>
      </c>
      <c r="P1794" s="13">
        <f t="shared" ref="P1794:P1857" si="113">ROUND(SUM(E1794/L1794),2)</f>
        <v>109.94</v>
      </c>
      <c r="Q1794" s="11" t="s">
        <v>8338</v>
      </c>
      <c r="R1794" s="11" t="s">
        <v>8339</v>
      </c>
      <c r="S1794" s="14">
        <f t="shared" ref="S1794:S1857" si="114">(((J1794/60)/60)/24)+DATE(1970,1,1)</f>
        <v>42189.031041666662</v>
      </c>
      <c r="T1794" s="14">
        <f t="shared" ref="T1794:T1857" si="115">(((I1794/60)/60)/24)+DATE(1970,1,1)</f>
        <v>42226.290972222225</v>
      </c>
    </row>
    <row r="1795" spans="1:20" x14ac:dyDescent="0.2">
      <c r="A1795" s="11">
        <v>1793</v>
      </c>
      <c r="B1795" s="11" t="s">
        <v>1794</v>
      </c>
      <c r="C1795" s="11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2">
        <f t="shared" si="112"/>
        <v>2</v>
      </c>
      <c r="P1795" s="13">
        <f t="shared" si="113"/>
        <v>20</v>
      </c>
      <c r="Q1795" s="11" t="s">
        <v>8338</v>
      </c>
      <c r="R1795" s="11" t="s">
        <v>8339</v>
      </c>
      <c r="S1795" s="14">
        <f t="shared" si="114"/>
        <v>41940.89166666667</v>
      </c>
      <c r="T1795" s="14">
        <f t="shared" si="115"/>
        <v>41970.933333333334</v>
      </c>
    </row>
    <row r="1796" spans="1:20" x14ac:dyDescent="0.2">
      <c r="A1796" s="11">
        <v>1794</v>
      </c>
      <c r="B1796" s="11" t="s">
        <v>1795</v>
      </c>
      <c r="C1796" s="11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2">
        <f t="shared" si="112"/>
        <v>12</v>
      </c>
      <c r="P1796" s="13">
        <f t="shared" si="113"/>
        <v>55.39</v>
      </c>
      <c r="Q1796" s="11" t="s">
        <v>8338</v>
      </c>
      <c r="R1796" s="11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x14ac:dyDescent="0.2">
      <c r="A1797" s="11">
        <v>1795</v>
      </c>
      <c r="B1797" s="11" t="s">
        <v>1796</v>
      </c>
      <c r="C1797" s="11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2">
        <f t="shared" si="112"/>
        <v>39</v>
      </c>
      <c r="P1797" s="13">
        <f t="shared" si="113"/>
        <v>133.9</v>
      </c>
      <c r="Q1797" s="11" t="s">
        <v>8338</v>
      </c>
      <c r="R1797" s="11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x14ac:dyDescent="0.2">
      <c r="A1798" s="11">
        <v>1796</v>
      </c>
      <c r="B1798" s="11" t="s">
        <v>1797</v>
      </c>
      <c r="C1798" s="11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2">
        <f t="shared" si="112"/>
        <v>23</v>
      </c>
      <c r="P1798" s="13">
        <f t="shared" si="113"/>
        <v>48.72</v>
      </c>
      <c r="Q1798" s="11" t="s">
        <v>8338</v>
      </c>
      <c r="R1798" s="11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x14ac:dyDescent="0.2">
      <c r="A1799" s="11">
        <v>1797</v>
      </c>
      <c r="B1799" s="11" t="s">
        <v>1798</v>
      </c>
      <c r="C1799" s="11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2">
        <f t="shared" si="112"/>
        <v>68</v>
      </c>
      <c r="P1799" s="13">
        <f t="shared" si="113"/>
        <v>48.25</v>
      </c>
      <c r="Q1799" s="11" t="s">
        <v>8338</v>
      </c>
      <c r="R1799" s="11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x14ac:dyDescent="0.2">
      <c r="A1800" s="11">
        <v>1798</v>
      </c>
      <c r="B1800" s="11" t="s">
        <v>1799</v>
      </c>
      <c r="C1800" s="11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2">
        <f t="shared" si="112"/>
        <v>14</v>
      </c>
      <c r="P1800" s="13">
        <f t="shared" si="113"/>
        <v>58.97</v>
      </c>
      <c r="Q1800" s="11" t="s">
        <v>8338</v>
      </c>
      <c r="R1800" s="11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x14ac:dyDescent="0.2">
      <c r="A1801" s="11">
        <v>1799</v>
      </c>
      <c r="B1801" s="11" t="s">
        <v>1800</v>
      </c>
      <c r="C1801" s="11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2">
        <f t="shared" si="112"/>
        <v>2</v>
      </c>
      <c r="P1801" s="13">
        <f t="shared" si="113"/>
        <v>11.64</v>
      </c>
      <c r="Q1801" s="11" t="s">
        <v>8338</v>
      </c>
      <c r="R1801" s="1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x14ac:dyDescent="0.2">
      <c r="A1802" s="11">
        <v>1800</v>
      </c>
      <c r="B1802" s="11" t="s">
        <v>1801</v>
      </c>
      <c r="C1802" s="11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2">
        <f t="shared" si="112"/>
        <v>21</v>
      </c>
      <c r="P1802" s="13">
        <f t="shared" si="113"/>
        <v>83.72</v>
      </c>
      <c r="Q1802" s="11" t="s">
        <v>8338</v>
      </c>
      <c r="R1802" s="11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x14ac:dyDescent="0.2">
      <c r="A1803" s="11">
        <v>1801</v>
      </c>
      <c r="B1803" s="11" t="s">
        <v>1802</v>
      </c>
      <c r="C1803" s="11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2">
        <f t="shared" si="112"/>
        <v>14</v>
      </c>
      <c r="P1803" s="13">
        <f t="shared" si="113"/>
        <v>63.65</v>
      </c>
      <c r="Q1803" s="11" t="s">
        <v>8338</v>
      </c>
      <c r="R1803" s="11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x14ac:dyDescent="0.2">
      <c r="A1804" s="11">
        <v>1802</v>
      </c>
      <c r="B1804" s="11" t="s">
        <v>1803</v>
      </c>
      <c r="C1804" s="11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2">
        <f t="shared" si="112"/>
        <v>49</v>
      </c>
      <c r="P1804" s="13">
        <f t="shared" si="113"/>
        <v>94.28</v>
      </c>
      <c r="Q1804" s="11" t="s">
        <v>8338</v>
      </c>
      <c r="R1804" s="11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x14ac:dyDescent="0.2">
      <c r="A1805" s="11">
        <v>1803</v>
      </c>
      <c r="B1805" s="11" t="s">
        <v>1804</v>
      </c>
      <c r="C1805" s="11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2">
        <f t="shared" si="112"/>
        <v>31</v>
      </c>
      <c r="P1805" s="13">
        <f t="shared" si="113"/>
        <v>71.87</v>
      </c>
      <c r="Q1805" s="11" t="s">
        <v>8338</v>
      </c>
      <c r="R1805" s="11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x14ac:dyDescent="0.2">
      <c r="A1806" s="11">
        <v>1804</v>
      </c>
      <c r="B1806" s="11" t="s">
        <v>1805</v>
      </c>
      <c r="C1806" s="11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2">
        <f t="shared" si="112"/>
        <v>36</v>
      </c>
      <c r="P1806" s="13">
        <f t="shared" si="113"/>
        <v>104.85</v>
      </c>
      <c r="Q1806" s="11" t="s">
        <v>8338</v>
      </c>
      <c r="R1806" s="11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x14ac:dyDescent="0.2">
      <c r="A1807" s="11">
        <v>1805</v>
      </c>
      <c r="B1807" s="11" t="s">
        <v>1806</v>
      </c>
      <c r="C1807" s="11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2">
        <f t="shared" si="112"/>
        <v>37</v>
      </c>
      <c r="P1807" s="13">
        <f t="shared" si="113"/>
        <v>67.14</v>
      </c>
      <c r="Q1807" s="11" t="s">
        <v>8338</v>
      </c>
      <c r="R1807" s="11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x14ac:dyDescent="0.2">
      <c r="A1808" s="11">
        <v>1806</v>
      </c>
      <c r="B1808" s="11" t="s">
        <v>1807</v>
      </c>
      <c r="C1808" s="11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2">
        <f t="shared" si="112"/>
        <v>3</v>
      </c>
      <c r="P1808" s="13">
        <f t="shared" si="113"/>
        <v>73.88</v>
      </c>
      <c r="Q1808" s="11" t="s">
        <v>8338</v>
      </c>
      <c r="R1808" s="11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x14ac:dyDescent="0.2">
      <c r="A1809" s="11">
        <v>1807</v>
      </c>
      <c r="B1809" s="11" t="s">
        <v>1808</v>
      </c>
      <c r="C1809" s="11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2">
        <f t="shared" si="112"/>
        <v>12</v>
      </c>
      <c r="P1809" s="13">
        <f t="shared" si="113"/>
        <v>69.13</v>
      </c>
      <c r="Q1809" s="11" t="s">
        <v>8338</v>
      </c>
      <c r="R1809" s="11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x14ac:dyDescent="0.2">
      <c r="A1810" s="11">
        <v>1808</v>
      </c>
      <c r="B1810" s="11" t="s">
        <v>1809</v>
      </c>
      <c r="C1810" s="11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2">
        <f t="shared" si="112"/>
        <v>42</v>
      </c>
      <c r="P1810" s="13">
        <f t="shared" si="113"/>
        <v>120.77</v>
      </c>
      <c r="Q1810" s="11" t="s">
        <v>8338</v>
      </c>
      <c r="R1810" s="11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x14ac:dyDescent="0.2">
      <c r="A1811" s="11">
        <v>1809</v>
      </c>
      <c r="B1811" s="11" t="s">
        <v>1810</v>
      </c>
      <c r="C1811" s="11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2">
        <f t="shared" si="112"/>
        <v>11</v>
      </c>
      <c r="P1811" s="13">
        <f t="shared" si="113"/>
        <v>42.22</v>
      </c>
      <c r="Q1811" s="11" t="s">
        <v>8338</v>
      </c>
      <c r="R1811" s="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x14ac:dyDescent="0.2">
      <c r="A1812" s="11">
        <v>1810</v>
      </c>
      <c r="B1812" s="11" t="s">
        <v>1811</v>
      </c>
      <c r="C1812" s="11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2">
        <f t="shared" si="112"/>
        <v>4</v>
      </c>
      <c r="P1812" s="13">
        <f t="shared" si="113"/>
        <v>7.5</v>
      </c>
      <c r="Q1812" s="11" t="s">
        <v>8338</v>
      </c>
      <c r="R1812" s="11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x14ac:dyDescent="0.2">
      <c r="A1813" s="11">
        <v>1811</v>
      </c>
      <c r="B1813" s="11" t="s">
        <v>1812</v>
      </c>
      <c r="C1813" s="11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2">
        <f t="shared" si="112"/>
        <v>1</v>
      </c>
      <c r="P1813" s="13">
        <f t="shared" si="113"/>
        <v>1.54</v>
      </c>
      <c r="Q1813" s="11" t="s">
        <v>8338</v>
      </c>
      <c r="R1813" s="11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x14ac:dyDescent="0.2">
      <c r="A1814" s="11">
        <v>1812</v>
      </c>
      <c r="B1814" s="11" t="s">
        <v>1813</v>
      </c>
      <c r="C1814" s="11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2">
        <f t="shared" si="112"/>
        <v>14</v>
      </c>
      <c r="P1814" s="13">
        <f t="shared" si="113"/>
        <v>37.61</v>
      </c>
      <c r="Q1814" s="11" t="s">
        <v>8338</v>
      </c>
      <c r="R1814" s="11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x14ac:dyDescent="0.2">
      <c r="A1815" s="11">
        <v>1813</v>
      </c>
      <c r="B1815" s="11" t="s">
        <v>1814</v>
      </c>
      <c r="C1815" s="11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2">
        <f t="shared" si="112"/>
        <v>0</v>
      </c>
      <c r="P1815" s="13" t="e">
        <f t="shared" si="113"/>
        <v>#DIV/0!</v>
      </c>
      <c r="Q1815" s="11" t="s">
        <v>8338</v>
      </c>
      <c r="R1815" s="11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x14ac:dyDescent="0.2">
      <c r="A1816" s="11">
        <v>1814</v>
      </c>
      <c r="B1816" s="11" t="s">
        <v>1815</v>
      </c>
      <c r="C1816" s="11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2">
        <f t="shared" si="112"/>
        <v>50</v>
      </c>
      <c r="P1816" s="13">
        <f t="shared" si="113"/>
        <v>42.16</v>
      </c>
      <c r="Q1816" s="11" t="s">
        <v>8338</v>
      </c>
      <c r="R1816" s="11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x14ac:dyDescent="0.2">
      <c r="A1817" s="11">
        <v>1815</v>
      </c>
      <c r="B1817" s="11" t="s">
        <v>1816</v>
      </c>
      <c r="C1817" s="11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2">
        <f t="shared" si="112"/>
        <v>0</v>
      </c>
      <c r="P1817" s="13" t="e">
        <f t="shared" si="113"/>
        <v>#DIV/0!</v>
      </c>
      <c r="Q1817" s="11" t="s">
        <v>8338</v>
      </c>
      <c r="R1817" s="11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x14ac:dyDescent="0.2">
      <c r="A1818" s="11">
        <v>1816</v>
      </c>
      <c r="B1818" s="11" t="s">
        <v>1817</v>
      </c>
      <c r="C1818" s="11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2">
        <f t="shared" si="112"/>
        <v>3</v>
      </c>
      <c r="P1818" s="13">
        <f t="shared" si="113"/>
        <v>84.83</v>
      </c>
      <c r="Q1818" s="11" t="s">
        <v>8338</v>
      </c>
      <c r="R1818" s="11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x14ac:dyDescent="0.2">
      <c r="A1819" s="11">
        <v>1817</v>
      </c>
      <c r="B1819" s="11" t="s">
        <v>1818</v>
      </c>
      <c r="C1819" s="11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2">
        <f t="shared" si="112"/>
        <v>53</v>
      </c>
      <c r="P1819" s="13">
        <f t="shared" si="113"/>
        <v>94.19</v>
      </c>
      <c r="Q1819" s="11" t="s">
        <v>8338</v>
      </c>
      <c r="R1819" s="11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x14ac:dyDescent="0.2">
      <c r="A1820" s="11">
        <v>1818</v>
      </c>
      <c r="B1820" s="11" t="s">
        <v>1819</v>
      </c>
      <c r="C1820" s="11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2">
        <f t="shared" si="112"/>
        <v>0</v>
      </c>
      <c r="P1820" s="13" t="e">
        <f t="shared" si="113"/>
        <v>#DIV/0!</v>
      </c>
      <c r="Q1820" s="11" t="s">
        <v>8338</v>
      </c>
      <c r="R1820" s="11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x14ac:dyDescent="0.2">
      <c r="A1821" s="11">
        <v>1819</v>
      </c>
      <c r="B1821" s="11" t="s">
        <v>1820</v>
      </c>
      <c r="C1821" s="11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2">
        <f t="shared" si="112"/>
        <v>3</v>
      </c>
      <c r="P1821" s="13">
        <f t="shared" si="113"/>
        <v>6.25</v>
      </c>
      <c r="Q1821" s="11" t="s">
        <v>8338</v>
      </c>
      <c r="R1821" s="1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x14ac:dyDescent="0.2">
      <c r="A1822" s="11">
        <v>1820</v>
      </c>
      <c r="B1822" s="11" t="s">
        <v>1821</v>
      </c>
      <c r="C1822" s="11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2">
        <f t="shared" si="112"/>
        <v>7</v>
      </c>
      <c r="P1822" s="13">
        <f t="shared" si="113"/>
        <v>213.38</v>
      </c>
      <c r="Q1822" s="11" t="s">
        <v>8338</v>
      </c>
      <c r="R1822" s="11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x14ac:dyDescent="0.2">
      <c r="A1823" s="11">
        <v>1821</v>
      </c>
      <c r="B1823" s="11" t="s">
        <v>1822</v>
      </c>
      <c r="C1823" s="11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2">
        <f t="shared" si="112"/>
        <v>135</v>
      </c>
      <c r="P1823" s="13">
        <f t="shared" si="113"/>
        <v>59.16</v>
      </c>
      <c r="Q1823" s="11" t="s">
        <v>8325</v>
      </c>
      <c r="R1823" s="11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x14ac:dyDescent="0.2">
      <c r="A1824" s="11">
        <v>1822</v>
      </c>
      <c r="B1824" s="11" t="s">
        <v>1823</v>
      </c>
      <c r="C1824" s="11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2">
        <f t="shared" si="112"/>
        <v>100</v>
      </c>
      <c r="P1824" s="13">
        <f t="shared" si="113"/>
        <v>27.27</v>
      </c>
      <c r="Q1824" s="11" t="s">
        <v>8325</v>
      </c>
      <c r="R1824" s="11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x14ac:dyDescent="0.2">
      <c r="A1825" s="11">
        <v>1823</v>
      </c>
      <c r="B1825" s="11" t="s">
        <v>1824</v>
      </c>
      <c r="C1825" s="11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2">
        <f t="shared" si="112"/>
        <v>116</v>
      </c>
      <c r="P1825" s="13">
        <f t="shared" si="113"/>
        <v>24.58</v>
      </c>
      <c r="Q1825" s="11" t="s">
        <v>8325</v>
      </c>
      <c r="R1825" s="11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">
      <c r="A1826" s="11">
        <v>1824</v>
      </c>
      <c r="B1826" s="11" t="s">
        <v>1825</v>
      </c>
      <c r="C1826" s="11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2">
        <f t="shared" si="112"/>
        <v>101</v>
      </c>
      <c r="P1826" s="13">
        <f t="shared" si="113"/>
        <v>75.05</v>
      </c>
      <c r="Q1826" s="11" t="s">
        <v>8325</v>
      </c>
      <c r="R1826" s="11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x14ac:dyDescent="0.2">
      <c r="A1827" s="11">
        <v>1825</v>
      </c>
      <c r="B1827" s="11" t="s">
        <v>1826</v>
      </c>
      <c r="C1827" s="11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2">
        <f t="shared" si="112"/>
        <v>106</v>
      </c>
      <c r="P1827" s="13">
        <f t="shared" si="113"/>
        <v>42.02</v>
      </c>
      <c r="Q1827" s="11" t="s">
        <v>8325</v>
      </c>
      <c r="R1827" s="11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x14ac:dyDescent="0.2">
      <c r="A1828" s="11">
        <v>1826</v>
      </c>
      <c r="B1828" s="11" t="s">
        <v>1827</v>
      </c>
      <c r="C1828" s="11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2">
        <f t="shared" si="112"/>
        <v>101</v>
      </c>
      <c r="P1828" s="13">
        <f t="shared" si="113"/>
        <v>53.16</v>
      </c>
      <c r="Q1828" s="11" t="s">
        <v>8325</v>
      </c>
      <c r="R1828" s="11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x14ac:dyDescent="0.2">
      <c r="A1829" s="11">
        <v>1827</v>
      </c>
      <c r="B1829" s="11" t="s">
        <v>1828</v>
      </c>
      <c r="C1829" s="11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2">
        <f t="shared" si="112"/>
        <v>101</v>
      </c>
      <c r="P1829" s="13">
        <f t="shared" si="113"/>
        <v>83.89</v>
      </c>
      <c r="Q1829" s="11" t="s">
        <v>8325</v>
      </c>
      <c r="R1829" s="11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x14ac:dyDescent="0.2">
      <c r="A1830" s="11">
        <v>1828</v>
      </c>
      <c r="B1830" s="11" t="s">
        <v>1829</v>
      </c>
      <c r="C1830" s="11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2">
        <f t="shared" si="112"/>
        <v>101</v>
      </c>
      <c r="P1830" s="13">
        <f t="shared" si="113"/>
        <v>417.33</v>
      </c>
      <c r="Q1830" s="11" t="s">
        <v>8325</v>
      </c>
      <c r="R1830" s="11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x14ac:dyDescent="0.2">
      <c r="A1831" s="11">
        <v>1829</v>
      </c>
      <c r="B1831" s="11" t="s">
        <v>1830</v>
      </c>
      <c r="C1831" s="11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2">
        <f t="shared" si="112"/>
        <v>167</v>
      </c>
      <c r="P1831" s="13">
        <f t="shared" si="113"/>
        <v>75.77</v>
      </c>
      <c r="Q1831" s="11" t="s">
        <v>8325</v>
      </c>
      <c r="R1831" s="1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x14ac:dyDescent="0.2">
      <c r="A1832" s="11">
        <v>1830</v>
      </c>
      <c r="B1832" s="11" t="s">
        <v>1831</v>
      </c>
      <c r="C1832" s="11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2">
        <f t="shared" si="112"/>
        <v>102</v>
      </c>
      <c r="P1832" s="13">
        <f t="shared" si="113"/>
        <v>67.39</v>
      </c>
      <c r="Q1832" s="11" t="s">
        <v>8325</v>
      </c>
      <c r="R1832" s="11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x14ac:dyDescent="0.2">
      <c r="A1833" s="11">
        <v>1831</v>
      </c>
      <c r="B1833" s="11" t="s">
        <v>1832</v>
      </c>
      <c r="C1833" s="11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2">
        <f t="shared" si="112"/>
        <v>103</v>
      </c>
      <c r="P1833" s="13">
        <f t="shared" si="113"/>
        <v>73.569999999999993</v>
      </c>
      <c r="Q1833" s="11" t="s">
        <v>8325</v>
      </c>
      <c r="R1833" s="11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x14ac:dyDescent="0.2">
      <c r="A1834" s="11">
        <v>1832</v>
      </c>
      <c r="B1834" s="11" t="s">
        <v>1833</v>
      </c>
      <c r="C1834" s="11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2">
        <f t="shared" si="112"/>
        <v>143</v>
      </c>
      <c r="P1834" s="13">
        <f t="shared" si="113"/>
        <v>25</v>
      </c>
      <c r="Q1834" s="11" t="s">
        <v>8325</v>
      </c>
      <c r="R1834" s="11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x14ac:dyDescent="0.2">
      <c r="A1835" s="11">
        <v>1833</v>
      </c>
      <c r="B1835" s="11" t="s">
        <v>1834</v>
      </c>
      <c r="C1835" s="11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2">
        <f t="shared" si="112"/>
        <v>263</v>
      </c>
      <c r="P1835" s="13">
        <f t="shared" si="113"/>
        <v>42</v>
      </c>
      <c r="Q1835" s="11" t="s">
        <v>8325</v>
      </c>
      <c r="R1835" s="11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x14ac:dyDescent="0.2">
      <c r="A1836" s="11">
        <v>1834</v>
      </c>
      <c r="B1836" s="11" t="s">
        <v>1835</v>
      </c>
      <c r="C1836" s="11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2">
        <f t="shared" si="112"/>
        <v>119</v>
      </c>
      <c r="P1836" s="13">
        <f t="shared" si="113"/>
        <v>131.16999999999999</v>
      </c>
      <c r="Q1836" s="11" t="s">
        <v>8325</v>
      </c>
      <c r="R1836" s="11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x14ac:dyDescent="0.2">
      <c r="A1837" s="11">
        <v>1835</v>
      </c>
      <c r="B1837" s="11" t="s">
        <v>1836</v>
      </c>
      <c r="C1837" s="11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2">
        <f t="shared" si="112"/>
        <v>104</v>
      </c>
      <c r="P1837" s="13">
        <f t="shared" si="113"/>
        <v>47.27</v>
      </c>
      <c r="Q1837" s="11" t="s">
        <v>8325</v>
      </c>
      <c r="R1837" s="11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2">
      <c r="A1838" s="11">
        <v>1836</v>
      </c>
      <c r="B1838" s="11" t="s">
        <v>1837</v>
      </c>
      <c r="C1838" s="11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2">
        <f t="shared" si="112"/>
        <v>201</v>
      </c>
      <c r="P1838" s="13">
        <f t="shared" si="113"/>
        <v>182.13</v>
      </c>
      <c r="Q1838" s="11" t="s">
        <v>8325</v>
      </c>
      <c r="R1838" s="11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x14ac:dyDescent="0.2">
      <c r="A1839" s="11">
        <v>1837</v>
      </c>
      <c r="B1839" s="11" t="s">
        <v>1838</v>
      </c>
      <c r="C1839" s="11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2">
        <f t="shared" si="112"/>
        <v>307</v>
      </c>
      <c r="P1839" s="13">
        <f t="shared" si="113"/>
        <v>61.37</v>
      </c>
      <c r="Q1839" s="11" t="s">
        <v>8325</v>
      </c>
      <c r="R1839" s="11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x14ac:dyDescent="0.2">
      <c r="A1840" s="11">
        <v>1838</v>
      </c>
      <c r="B1840" s="11" t="s">
        <v>1839</v>
      </c>
      <c r="C1840" s="11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2">
        <f t="shared" si="112"/>
        <v>101</v>
      </c>
      <c r="P1840" s="13">
        <f t="shared" si="113"/>
        <v>35.770000000000003</v>
      </c>
      <c r="Q1840" s="11" t="s">
        <v>8325</v>
      </c>
      <c r="R1840" s="11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x14ac:dyDescent="0.2">
      <c r="A1841" s="11">
        <v>1839</v>
      </c>
      <c r="B1841" s="11" t="s">
        <v>1840</v>
      </c>
      <c r="C1841" s="11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2">
        <f t="shared" si="112"/>
        <v>206</v>
      </c>
      <c r="P1841" s="13">
        <f t="shared" si="113"/>
        <v>45.62</v>
      </c>
      <c r="Q1841" s="11" t="s">
        <v>8325</v>
      </c>
      <c r="R1841" s="1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x14ac:dyDescent="0.2">
      <c r="A1842" s="11">
        <v>1840</v>
      </c>
      <c r="B1842" s="11" t="s">
        <v>1841</v>
      </c>
      <c r="C1842" s="11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2">
        <f t="shared" si="112"/>
        <v>109</v>
      </c>
      <c r="P1842" s="13">
        <f t="shared" si="113"/>
        <v>75.38</v>
      </c>
      <c r="Q1842" s="11" t="s">
        <v>8325</v>
      </c>
      <c r="R1842" s="11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x14ac:dyDescent="0.2">
      <c r="A1843" s="11">
        <v>1841</v>
      </c>
      <c r="B1843" s="11" t="s">
        <v>1842</v>
      </c>
      <c r="C1843" s="11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2">
        <f t="shared" si="112"/>
        <v>102</v>
      </c>
      <c r="P1843" s="13">
        <f t="shared" si="113"/>
        <v>50.88</v>
      </c>
      <c r="Q1843" s="11" t="s">
        <v>8325</v>
      </c>
      <c r="R1843" s="11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x14ac:dyDescent="0.2">
      <c r="A1844" s="11">
        <v>1842</v>
      </c>
      <c r="B1844" s="11" t="s">
        <v>1843</v>
      </c>
      <c r="C1844" s="11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2">
        <f t="shared" si="112"/>
        <v>126</v>
      </c>
      <c r="P1844" s="13">
        <f t="shared" si="113"/>
        <v>119.29</v>
      </c>
      <c r="Q1844" s="11" t="s">
        <v>8325</v>
      </c>
      <c r="R1844" s="11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x14ac:dyDescent="0.2">
      <c r="A1845" s="11">
        <v>1843</v>
      </c>
      <c r="B1845" s="11" t="s">
        <v>1844</v>
      </c>
      <c r="C1845" s="11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2">
        <f t="shared" si="112"/>
        <v>125</v>
      </c>
      <c r="P1845" s="13">
        <f t="shared" si="113"/>
        <v>92.54</v>
      </c>
      <c r="Q1845" s="11" t="s">
        <v>8325</v>
      </c>
      <c r="R1845" s="11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x14ac:dyDescent="0.2">
      <c r="A1846" s="11">
        <v>1844</v>
      </c>
      <c r="B1846" s="11" t="s">
        <v>1845</v>
      </c>
      <c r="C1846" s="11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2">
        <f t="shared" si="112"/>
        <v>102</v>
      </c>
      <c r="P1846" s="13">
        <f t="shared" si="113"/>
        <v>76.05</v>
      </c>
      <c r="Q1846" s="11" t="s">
        <v>8325</v>
      </c>
      <c r="R1846" s="11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x14ac:dyDescent="0.2">
      <c r="A1847" s="11">
        <v>1845</v>
      </c>
      <c r="B1847" s="11" t="s">
        <v>1846</v>
      </c>
      <c r="C1847" s="11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2">
        <f t="shared" si="112"/>
        <v>100</v>
      </c>
      <c r="P1847" s="13">
        <f t="shared" si="113"/>
        <v>52.63</v>
      </c>
      <c r="Q1847" s="11" t="s">
        <v>8325</v>
      </c>
      <c r="R1847" s="11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x14ac:dyDescent="0.2">
      <c r="A1848" s="11">
        <v>1846</v>
      </c>
      <c r="B1848" s="11" t="s">
        <v>1847</v>
      </c>
      <c r="C1848" s="11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2">
        <f t="shared" si="112"/>
        <v>138</v>
      </c>
      <c r="P1848" s="13">
        <f t="shared" si="113"/>
        <v>98.99</v>
      </c>
      <c r="Q1848" s="11" t="s">
        <v>8325</v>
      </c>
      <c r="R1848" s="11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x14ac:dyDescent="0.2">
      <c r="A1849" s="11">
        <v>1847</v>
      </c>
      <c r="B1849" s="11" t="s">
        <v>1848</v>
      </c>
      <c r="C1849" s="11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2">
        <f t="shared" si="112"/>
        <v>121</v>
      </c>
      <c r="P1849" s="13">
        <f t="shared" si="113"/>
        <v>79.53</v>
      </c>
      <c r="Q1849" s="11" t="s">
        <v>8325</v>
      </c>
      <c r="R1849" s="11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x14ac:dyDescent="0.2">
      <c r="A1850" s="11">
        <v>1848</v>
      </c>
      <c r="B1850" s="11" t="s">
        <v>1849</v>
      </c>
      <c r="C1850" s="11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2">
        <f t="shared" si="112"/>
        <v>108</v>
      </c>
      <c r="P1850" s="13">
        <f t="shared" si="113"/>
        <v>134.21</v>
      </c>
      <c r="Q1850" s="11" t="s">
        <v>8325</v>
      </c>
      <c r="R1850" s="11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x14ac:dyDescent="0.2">
      <c r="A1851" s="11">
        <v>1849</v>
      </c>
      <c r="B1851" s="11" t="s">
        <v>1850</v>
      </c>
      <c r="C1851" s="11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2">
        <f t="shared" si="112"/>
        <v>101</v>
      </c>
      <c r="P1851" s="13">
        <f t="shared" si="113"/>
        <v>37.630000000000003</v>
      </c>
      <c r="Q1851" s="11" t="s">
        <v>8325</v>
      </c>
      <c r="R1851" s="1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x14ac:dyDescent="0.2">
      <c r="A1852" s="11">
        <v>1850</v>
      </c>
      <c r="B1852" s="11" t="s">
        <v>1851</v>
      </c>
      <c r="C1852" s="11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2">
        <f t="shared" si="112"/>
        <v>102</v>
      </c>
      <c r="P1852" s="13">
        <f t="shared" si="113"/>
        <v>51.04</v>
      </c>
      <c r="Q1852" s="11" t="s">
        <v>8325</v>
      </c>
      <c r="R1852" s="11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x14ac:dyDescent="0.2">
      <c r="A1853" s="11">
        <v>1851</v>
      </c>
      <c r="B1853" s="11" t="s">
        <v>1852</v>
      </c>
      <c r="C1853" s="11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2">
        <f t="shared" si="112"/>
        <v>101</v>
      </c>
      <c r="P1853" s="13">
        <f t="shared" si="113"/>
        <v>50.04</v>
      </c>
      <c r="Q1853" s="11" t="s">
        <v>8325</v>
      </c>
      <c r="R1853" s="11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x14ac:dyDescent="0.2">
      <c r="A1854" s="11">
        <v>1852</v>
      </c>
      <c r="B1854" s="11" t="s">
        <v>1853</v>
      </c>
      <c r="C1854" s="11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2">
        <f t="shared" si="112"/>
        <v>117</v>
      </c>
      <c r="P1854" s="13">
        <f t="shared" si="113"/>
        <v>133.93</v>
      </c>
      <c r="Q1854" s="11" t="s">
        <v>8325</v>
      </c>
      <c r="R1854" s="11" t="s">
        <v>8326</v>
      </c>
      <c r="S1854" s="14">
        <f t="shared" si="114"/>
        <v>42081.77143518519</v>
      </c>
      <c r="T1854" s="14">
        <f t="shared" si="115"/>
        <v>42119</v>
      </c>
    </row>
    <row r="1855" spans="1:20" x14ac:dyDescent="0.2">
      <c r="A1855" s="11">
        <v>1853</v>
      </c>
      <c r="B1855" s="11" t="s">
        <v>1854</v>
      </c>
      <c r="C1855" s="11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2">
        <f t="shared" si="112"/>
        <v>102</v>
      </c>
      <c r="P1855" s="13">
        <f t="shared" si="113"/>
        <v>58.21</v>
      </c>
      <c r="Q1855" s="11" t="s">
        <v>8325</v>
      </c>
      <c r="R1855" s="11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x14ac:dyDescent="0.2">
      <c r="A1856" s="11">
        <v>1854</v>
      </c>
      <c r="B1856" s="11" t="s">
        <v>1855</v>
      </c>
      <c r="C1856" s="11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2">
        <f t="shared" si="112"/>
        <v>103</v>
      </c>
      <c r="P1856" s="13">
        <f t="shared" si="113"/>
        <v>88.04</v>
      </c>
      <c r="Q1856" s="11" t="s">
        <v>8325</v>
      </c>
      <c r="R1856" s="11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x14ac:dyDescent="0.2">
      <c r="A1857" s="11">
        <v>1855</v>
      </c>
      <c r="B1857" s="11" t="s">
        <v>1856</v>
      </c>
      <c r="C1857" s="11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2">
        <f t="shared" si="112"/>
        <v>155</v>
      </c>
      <c r="P1857" s="13">
        <f t="shared" si="113"/>
        <v>70.58</v>
      </c>
      <c r="Q1857" s="11" t="s">
        <v>8325</v>
      </c>
      <c r="R1857" s="11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x14ac:dyDescent="0.2">
      <c r="A1858" s="11">
        <v>1856</v>
      </c>
      <c r="B1858" s="11" t="s">
        <v>1857</v>
      </c>
      <c r="C1858" s="11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2">
        <f t="shared" ref="O1858:O1921" si="116">ROUNDUP(SUM(E1858/D1858*100),0)</f>
        <v>102</v>
      </c>
      <c r="P1858" s="13">
        <f t="shared" ref="P1858:P1921" si="117">ROUND(SUM(E1858/L1858),2)</f>
        <v>53.29</v>
      </c>
      <c r="Q1858" s="11" t="s">
        <v>8325</v>
      </c>
      <c r="R1858" s="11" t="s">
        <v>8326</v>
      </c>
      <c r="S1858" s="14">
        <f t="shared" ref="S1858:S1921" si="118">(((J1858/60)/60)/24)+DATE(1970,1,1)</f>
        <v>41817.854999999996</v>
      </c>
      <c r="T1858" s="14">
        <f t="shared" ref="T1858:T1921" si="119">(((I1858/60)/60)/24)+DATE(1970,1,1)</f>
        <v>41838.854999999996</v>
      </c>
    </row>
    <row r="1859" spans="1:20" x14ac:dyDescent="0.2">
      <c r="A1859" s="11">
        <v>1857</v>
      </c>
      <c r="B1859" s="11" t="s">
        <v>1858</v>
      </c>
      <c r="C1859" s="11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2">
        <f t="shared" si="116"/>
        <v>100</v>
      </c>
      <c r="P1859" s="13">
        <f t="shared" si="117"/>
        <v>136.36000000000001</v>
      </c>
      <c r="Q1859" s="11" t="s">
        <v>8325</v>
      </c>
      <c r="R1859" s="11" t="s">
        <v>8326</v>
      </c>
      <c r="S1859" s="14">
        <f t="shared" si="118"/>
        <v>41864.76866898148</v>
      </c>
      <c r="T1859" s="14">
        <f t="shared" si="119"/>
        <v>41894.76866898148</v>
      </c>
    </row>
    <row r="1860" spans="1:20" x14ac:dyDescent="0.2">
      <c r="A1860" s="11">
        <v>1858</v>
      </c>
      <c r="B1860" s="11" t="s">
        <v>1859</v>
      </c>
      <c r="C1860" s="11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2">
        <f t="shared" si="116"/>
        <v>109</v>
      </c>
      <c r="P1860" s="13">
        <f t="shared" si="117"/>
        <v>40.549999999999997</v>
      </c>
      <c r="Q1860" s="11" t="s">
        <v>8325</v>
      </c>
      <c r="R1860" s="11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x14ac:dyDescent="0.2">
      <c r="A1861" s="11">
        <v>1859</v>
      </c>
      <c r="B1861" s="11" t="s">
        <v>1860</v>
      </c>
      <c r="C1861" s="11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2">
        <f t="shared" si="116"/>
        <v>132</v>
      </c>
      <c r="P1861" s="13">
        <f t="shared" si="117"/>
        <v>70.63</v>
      </c>
      <c r="Q1861" s="11" t="s">
        <v>8325</v>
      </c>
      <c r="R1861" s="1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x14ac:dyDescent="0.2">
      <c r="A1862" s="11">
        <v>1860</v>
      </c>
      <c r="B1862" s="11" t="s">
        <v>1861</v>
      </c>
      <c r="C1862" s="11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2">
        <f t="shared" si="116"/>
        <v>134</v>
      </c>
      <c r="P1862" s="13">
        <f t="shared" si="117"/>
        <v>52.68</v>
      </c>
      <c r="Q1862" s="11" t="s">
        <v>8325</v>
      </c>
      <c r="R1862" s="11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x14ac:dyDescent="0.2">
      <c r="A1863" s="11">
        <v>1861</v>
      </c>
      <c r="B1863" s="11" t="s">
        <v>1862</v>
      </c>
      <c r="C1863" s="11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2">
        <f t="shared" si="116"/>
        <v>0</v>
      </c>
      <c r="P1863" s="13" t="e">
        <f t="shared" si="117"/>
        <v>#DIV/0!</v>
      </c>
      <c r="Q1863" s="11" t="s">
        <v>8333</v>
      </c>
      <c r="R1863" s="11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x14ac:dyDescent="0.2">
      <c r="A1864" s="11">
        <v>1862</v>
      </c>
      <c r="B1864" s="11" t="s">
        <v>1863</v>
      </c>
      <c r="C1864" s="11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2">
        <f t="shared" si="116"/>
        <v>9</v>
      </c>
      <c r="P1864" s="13">
        <f t="shared" si="117"/>
        <v>90.94</v>
      </c>
      <c r="Q1864" s="11" t="s">
        <v>8333</v>
      </c>
      <c r="R1864" s="11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x14ac:dyDescent="0.2">
      <c r="A1865" s="11">
        <v>1863</v>
      </c>
      <c r="B1865" s="11" t="s">
        <v>1864</v>
      </c>
      <c r="C1865" s="11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2">
        <f t="shared" si="116"/>
        <v>1</v>
      </c>
      <c r="P1865" s="13">
        <f t="shared" si="117"/>
        <v>5</v>
      </c>
      <c r="Q1865" s="11" t="s">
        <v>8333</v>
      </c>
      <c r="R1865" s="11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x14ac:dyDescent="0.2">
      <c r="A1866" s="11">
        <v>1864</v>
      </c>
      <c r="B1866" s="11" t="s">
        <v>1865</v>
      </c>
      <c r="C1866" s="11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2">
        <f t="shared" si="116"/>
        <v>43</v>
      </c>
      <c r="P1866" s="13">
        <f t="shared" si="117"/>
        <v>58.08</v>
      </c>
      <c r="Q1866" s="11" t="s">
        <v>8333</v>
      </c>
      <c r="R1866" s="11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x14ac:dyDescent="0.2">
      <c r="A1867" s="11">
        <v>1865</v>
      </c>
      <c r="B1867" s="11" t="s">
        <v>1866</v>
      </c>
      <c r="C1867" s="11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2">
        <f t="shared" si="116"/>
        <v>1</v>
      </c>
      <c r="P1867" s="13">
        <f t="shared" si="117"/>
        <v>2</v>
      </c>
      <c r="Q1867" s="11" t="s">
        <v>8333</v>
      </c>
      <c r="R1867" s="11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x14ac:dyDescent="0.2">
      <c r="A1868" s="11">
        <v>1866</v>
      </c>
      <c r="B1868" s="11" t="s">
        <v>1867</v>
      </c>
      <c r="C1868" s="11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2">
        <f t="shared" si="116"/>
        <v>1</v>
      </c>
      <c r="P1868" s="13">
        <f t="shared" si="117"/>
        <v>62.5</v>
      </c>
      <c r="Q1868" s="11" t="s">
        <v>8333</v>
      </c>
      <c r="R1868" s="11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x14ac:dyDescent="0.2">
      <c r="A1869" s="11">
        <v>1867</v>
      </c>
      <c r="B1869" s="11" t="s">
        <v>1868</v>
      </c>
      <c r="C1869" s="11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2">
        <f t="shared" si="116"/>
        <v>1</v>
      </c>
      <c r="P1869" s="13">
        <f t="shared" si="117"/>
        <v>10</v>
      </c>
      <c r="Q1869" s="11" t="s">
        <v>8333</v>
      </c>
      <c r="R1869" s="11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x14ac:dyDescent="0.2">
      <c r="A1870" s="11">
        <v>1868</v>
      </c>
      <c r="B1870" s="11" t="s">
        <v>1869</v>
      </c>
      <c r="C1870" s="11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2">
        <f t="shared" si="116"/>
        <v>5</v>
      </c>
      <c r="P1870" s="13">
        <f t="shared" si="117"/>
        <v>71.59</v>
      </c>
      <c r="Q1870" s="11" t="s">
        <v>8333</v>
      </c>
      <c r="R1870" s="11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x14ac:dyDescent="0.2">
      <c r="A1871" s="11">
        <v>1869</v>
      </c>
      <c r="B1871" s="11" t="s">
        <v>1870</v>
      </c>
      <c r="C1871" s="11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2">
        <f t="shared" si="116"/>
        <v>0</v>
      </c>
      <c r="P1871" s="13" t="e">
        <f t="shared" si="117"/>
        <v>#DIV/0!</v>
      </c>
      <c r="Q1871" s="11" t="s">
        <v>8333</v>
      </c>
      <c r="R1871" s="1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x14ac:dyDescent="0.2">
      <c r="A1872" s="11">
        <v>1870</v>
      </c>
      <c r="B1872" s="11" t="s">
        <v>1871</v>
      </c>
      <c r="C1872" s="11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2">
        <f t="shared" si="116"/>
        <v>11</v>
      </c>
      <c r="P1872" s="13">
        <f t="shared" si="117"/>
        <v>32.82</v>
      </c>
      <c r="Q1872" s="11" t="s">
        <v>8333</v>
      </c>
      <c r="R1872" s="11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x14ac:dyDescent="0.2">
      <c r="A1873" s="11">
        <v>1871</v>
      </c>
      <c r="B1873" s="11" t="s">
        <v>1872</v>
      </c>
      <c r="C1873" s="11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2">
        <f t="shared" si="116"/>
        <v>72</v>
      </c>
      <c r="P1873" s="13">
        <f t="shared" si="117"/>
        <v>49.12</v>
      </c>
      <c r="Q1873" s="11" t="s">
        <v>8333</v>
      </c>
      <c r="R1873" s="11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x14ac:dyDescent="0.2">
      <c r="A1874" s="11">
        <v>1872</v>
      </c>
      <c r="B1874" s="11" t="s">
        <v>1873</v>
      </c>
      <c r="C1874" s="11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2">
        <f t="shared" si="116"/>
        <v>2</v>
      </c>
      <c r="P1874" s="13">
        <f t="shared" si="117"/>
        <v>16.309999999999999</v>
      </c>
      <c r="Q1874" s="11" t="s">
        <v>8333</v>
      </c>
      <c r="R1874" s="11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x14ac:dyDescent="0.2">
      <c r="A1875" s="11">
        <v>1873</v>
      </c>
      <c r="B1875" s="11" t="s">
        <v>1874</v>
      </c>
      <c r="C1875" s="11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2">
        <f t="shared" si="116"/>
        <v>1</v>
      </c>
      <c r="P1875" s="13">
        <f t="shared" si="117"/>
        <v>18</v>
      </c>
      <c r="Q1875" s="11" t="s">
        <v>8333</v>
      </c>
      <c r="R1875" s="11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x14ac:dyDescent="0.2">
      <c r="A1876" s="11">
        <v>1874</v>
      </c>
      <c r="B1876" s="11" t="s">
        <v>1875</v>
      </c>
      <c r="C1876" s="11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2">
        <f t="shared" si="116"/>
        <v>1</v>
      </c>
      <c r="P1876" s="13">
        <f t="shared" si="117"/>
        <v>13</v>
      </c>
      <c r="Q1876" s="11" t="s">
        <v>8333</v>
      </c>
      <c r="R1876" s="11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x14ac:dyDescent="0.2">
      <c r="A1877" s="11">
        <v>1875</v>
      </c>
      <c r="B1877" s="11" t="s">
        <v>1876</v>
      </c>
      <c r="C1877" s="11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2">
        <f t="shared" si="116"/>
        <v>1</v>
      </c>
      <c r="P1877" s="13">
        <f t="shared" si="117"/>
        <v>17</v>
      </c>
      <c r="Q1877" s="11" t="s">
        <v>8333</v>
      </c>
      <c r="R1877" s="11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x14ac:dyDescent="0.2">
      <c r="A1878" s="11">
        <v>1876</v>
      </c>
      <c r="B1878" s="11" t="s">
        <v>1877</v>
      </c>
      <c r="C1878" s="11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2">
        <f t="shared" si="116"/>
        <v>0</v>
      </c>
      <c r="P1878" s="13" t="e">
        <f t="shared" si="117"/>
        <v>#DIV/0!</v>
      </c>
      <c r="Q1878" s="11" t="s">
        <v>8333</v>
      </c>
      <c r="R1878" s="11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x14ac:dyDescent="0.2">
      <c r="A1879" s="11">
        <v>1877</v>
      </c>
      <c r="B1879" s="11" t="s">
        <v>1878</v>
      </c>
      <c r="C1879" s="11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2">
        <f t="shared" si="116"/>
        <v>0</v>
      </c>
      <c r="P1879" s="13" t="e">
        <f t="shared" si="117"/>
        <v>#DIV/0!</v>
      </c>
      <c r="Q1879" s="11" t="s">
        <v>8333</v>
      </c>
      <c r="R1879" s="11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x14ac:dyDescent="0.2">
      <c r="A1880" s="11">
        <v>1878</v>
      </c>
      <c r="B1880" s="11" t="s">
        <v>1879</v>
      </c>
      <c r="C1880" s="11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2">
        <f t="shared" si="116"/>
        <v>0</v>
      </c>
      <c r="P1880" s="13" t="e">
        <f t="shared" si="117"/>
        <v>#DIV/0!</v>
      </c>
      <c r="Q1880" s="11" t="s">
        <v>8333</v>
      </c>
      <c r="R1880" s="11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x14ac:dyDescent="0.2">
      <c r="A1881" s="11">
        <v>1879</v>
      </c>
      <c r="B1881" s="11" t="s">
        <v>1880</v>
      </c>
      <c r="C1881" s="11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2">
        <f t="shared" si="116"/>
        <v>1</v>
      </c>
      <c r="P1881" s="13">
        <f t="shared" si="117"/>
        <v>3</v>
      </c>
      <c r="Q1881" s="11" t="s">
        <v>8333</v>
      </c>
      <c r="R1881" s="1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x14ac:dyDescent="0.2">
      <c r="A1882" s="11">
        <v>1880</v>
      </c>
      <c r="B1882" s="11" t="s">
        <v>1881</v>
      </c>
      <c r="C1882" s="11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2">
        <f t="shared" si="116"/>
        <v>21</v>
      </c>
      <c r="P1882" s="13">
        <f t="shared" si="117"/>
        <v>41.83</v>
      </c>
      <c r="Q1882" s="11" t="s">
        <v>8333</v>
      </c>
      <c r="R1882" s="11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x14ac:dyDescent="0.2">
      <c r="A1883" s="11">
        <v>1881</v>
      </c>
      <c r="B1883" s="11" t="s">
        <v>1882</v>
      </c>
      <c r="C1883" s="11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2">
        <f t="shared" si="116"/>
        <v>173</v>
      </c>
      <c r="P1883" s="13">
        <f t="shared" si="117"/>
        <v>49.34</v>
      </c>
      <c r="Q1883" s="11" t="s">
        <v>8325</v>
      </c>
      <c r="R1883" s="11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x14ac:dyDescent="0.2">
      <c r="A1884" s="11">
        <v>1882</v>
      </c>
      <c r="B1884" s="11" t="s">
        <v>1883</v>
      </c>
      <c r="C1884" s="11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2">
        <f t="shared" si="116"/>
        <v>101</v>
      </c>
      <c r="P1884" s="13">
        <f t="shared" si="117"/>
        <v>41.73</v>
      </c>
      <c r="Q1884" s="11" t="s">
        <v>8325</v>
      </c>
      <c r="R1884" s="11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x14ac:dyDescent="0.2">
      <c r="A1885" s="11">
        <v>1883</v>
      </c>
      <c r="B1885" s="11" t="s">
        <v>1884</v>
      </c>
      <c r="C1885" s="11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2">
        <f t="shared" si="116"/>
        <v>105</v>
      </c>
      <c r="P1885" s="13">
        <f t="shared" si="117"/>
        <v>32.72</v>
      </c>
      <c r="Q1885" s="11" t="s">
        <v>8325</v>
      </c>
      <c r="R1885" s="11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x14ac:dyDescent="0.2">
      <c r="A1886" s="11">
        <v>1884</v>
      </c>
      <c r="B1886" s="11" t="s">
        <v>1885</v>
      </c>
      <c r="C1886" s="11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2">
        <f t="shared" si="116"/>
        <v>136</v>
      </c>
      <c r="P1886" s="13">
        <f t="shared" si="117"/>
        <v>51.96</v>
      </c>
      <c r="Q1886" s="11" t="s">
        <v>8325</v>
      </c>
      <c r="R1886" s="11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x14ac:dyDescent="0.2">
      <c r="A1887" s="11">
        <v>1885</v>
      </c>
      <c r="B1887" s="11" t="s">
        <v>1886</v>
      </c>
      <c r="C1887" s="11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2">
        <f t="shared" si="116"/>
        <v>117</v>
      </c>
      <c r="P1887" s="13">
        <f t="shared" si="117"/>
        <v>50.69</v>
      </c>
      <c r="Q1887" s="11" t="s">
        <v>8325</v>
      </c>
      <c r="R1887" s="11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x14ac:dyDescent="0.2">
      <c r="A1888" s="11">
        <v>1886</v>
      </c>
      <c r="B1888" s="11" t="s">
        <v>1887</v>
      </c>
      <c r="C1888" s="11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2">
        <f t="shared" si="116"/>
        <v>103</v>
      </c>
      <c r="P1888" s="13">
        <f t="shared" si="117"/>
        <v>42.24</v>
      </c>
      <c r="Q1888" s="11" t="s">
        <v>8325</v>
      </c>
      <c r="R1888" s="11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x14ac:dyDescent="0.2">
      <c r="A1889" s="11">
        <v>1887</v>
      </c>
      <c r="B1889" s="11" t="s">
        <v>1888</v>
      </c>
      <c r="C1889" s="11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2">
        <f t="shared" si="116"/>
        <v>112</v>
      </c>
      <c r="P1889" s="13">
        <f t="shared" si="117"/>
        <v>416.88</v>
      </c>
      <c r="Q1889" s="11" t="s">
        <v>8325</v>
      </c>
      <c r="R1889" s="11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x14ac:dyDescent="0.2">
      <c r="A1890" s="11">
        <v>1888</v>
      </c>
      <c r="B1890" s="11" t="s">
        <v>1889</v>
      </c>
      <c r="C1890" s="11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2">
        <f t="shared" si="116"/>
        <v>167</v>
      </c>
      <c r="P1890" s="13">
        <f t="shared" si="117"/>
        <v>46.65</v>
      </c>
      <c r="Q1890" s="11" t="s">
        <v>8325</v>
      </c>
      <c r="R1890" s="11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x14ac:dyDescent="0.2">
      <c r="A1891" s="11">
        <v>1889</v>
      </c>
      <c r="B1891" s="11" t="s">
        <v>1890</v>
      </c>
      <c r="C1891" s="11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2">
        <f t="shared" si="116"/>
        <v>107</v>
      </c>
      <c r="P1891" s="13">
        <f t="shared" si="117"/>
        <v>48.45</v>
      </c>
      <c r="Q1891" s="11" t="s">
        <v>8325</v>
      </c>
      <c r="R1891" s="1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x14ac:dyDescent="0.2">
      <c r="A1892" s="11">
        <v>1890</v>
      </c>
      <c r="B1892" s="11" t="s">
        <v>1891</v>
      </c>
      <c r="C1892" s="11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2">
        <f t="shared" si="116"/>
        <v>145</v>
      </c>
      <c r="P1892" s="13">
        <f t="shared" si="117"/>
        <v>70.53</v>
      </c>
      <c r="Q1892" s="11" t="s">
        <v>8325</v>
      </c>
      <c r="R1892" s="11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x14ac:dyDescent="0.2">
      <c r="A1893" s="11">
        <v>1891</v>
      </c>
      <c r="B1893" s="11" t="s">
        <v>1892</v>
      </c>
      <c r="C1893" s="11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2">
        <f t="shared" si="116"/>
        <v>106</v>
      </c>
      <c r="P1893" s="13">
        <f t="shared" si="117"/>
        <v>87.96</v>
      </c>
      <c r="Q1893" s="11" t="s">
        <v>8325</v>
      </c>
      <c r="R1893" s="11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x14ac:dyDescent="0.2">
      <c r="A1894" s="11">
        <v>1892</v>
      </c>
      <c r="B1894" s="11" t="s">
        <v>1893</v>
      </c>
      <c r="C1894" s="11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2">
        <f t="shared" si="116"/>
        <v>137</v>
      </c>
      <c r="P1894" s="13">
        <f t="shared" si="117"/>
        <v>26.27</v>
      </c>
      <c r="Q1894" s="11" t="s">
        <v>8325</v>
      </c>
      <c r="R1894" s="11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x14ac:dyDescent="0.2">
      <c r="A1895" s="11">
        <v>1893</v>
      </c>
      <c r="B1895" s="11" t="s">
        <v>1894</v>
      </c>
      <c r="C1895" s="11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2">
        <f t="shared" si="116"/>
        <v>104</v>
      </c>
      <c r="P1895" s="13">
        <f t="shared" si="117"/>
        <v>57.78</v>
      </c>
      <c r="Q1895" s="11" t="s">
        <v>8325</v>
      </c>
      <c r="R1895" s="11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x14ac:dyDescent="0.2">
      <c r="A1896" s="11">
        <v>1894</v>
      </c>
      <c r="B1896" s="11" t="s">
        <v>1895</v>
      </c>
      <c r="C1896" s="11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2">
        <f t="shared" si="116"/>
        <v>115</v>
      </c>
      <c r="P1896" s="13">
        <f t="shared" si="117"/>
        <v>57.25</v>
      </c>
      <c r="Q1896" s="11" t="s">
        <v>8325</v>
      </c>
      <c r="R1896" s="11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x14ac:dyDescent="0.2">
      <c r="A1897" s="11">
        <v>1895</v>
      </c>
      <c r="B1897" s="11" t="s">
        <v>1896</v>
      </c>
      <c r="C1897" s="11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2">
        <f t="shared" si="116"/>
        <v>102</v>
      </c>
      <c r="P1897" s="13">
        <f t="shared" si="117"/>
        <v>196.34</v>
      </c>
      <c r="Q1897" s="11" t="s">
        <v>8325</v>
      </c>
      <c r="R1897" s="11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x14ac:dyDescent="0.2">
      <c r="A1898" s="11">
        <v>1896</v>
      </c>
      <c r="B1898" s="11" t="s">
        <v>1897</v>
      </c>
      <c r="C1898" s="11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2">
        <f t="shared" si="116"/>
        <v>124</v>
      </c>
      <c r="P1898" s="13">
        <f t="shared" si="117"/>
        <v>43</v>
      </c>
      <c r="Q1898" s="11" t="s">
        <v>8325</v>
      </c>
      <c r="R1898" s="11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x14ac:dyDescent="0.2">
      <c r="A1899" s="11">
        <v>1897</v>
      </c>
      <c r="B1899" s="11" t="s">
        <v>1898</v>
      </c>
      <c r="C1899" s="11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2">
        <f t="shared" si="116"/>
        <v>103</v>
      </c>
      <c r="P1899" s="13">
        <f t="shared" si="117"/>
        <v>35.549999999999997</v>
      </c>
      <c r="Q1899" s="11" t="s">
        <v>8325</v>
      </c>
      <c r="R1899" s="11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x14ac:dyDescent="0.2">
      <c r="A1900" s="11">
        <v>1898</v>
      </c>
      <c r="B1900" s="11" t="s">
        <v>1899</v>
      </c>
      <c r="C1900" s="11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2">
        <f t="shared" si="116"/>
        <v>145</v>
      </c>
      <c r="P1900" s="13">
        <f t="shared" si="117"/>
        <v>68.81</v>
      </c>
      <c r="Q1900" s="11" t="s">
        <v>8325</v>
      </c>
      <c r="R1900" s="11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x14ac:dyDescent="0.2">
      <c r="A1901" s="11">
        <v>1899</v>
      </c>
      <c r="B1901" s="11" t="s">
        <v>1900</v>
      </c>
      <c r="C1901" s="11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2">
        <f t="shared" si="116"/>
        <v>134</v>
      </c>
      <c r="P1901" s="13">
        <f t="shared" si="117"/>
        <v>28.57</v>
      </c>
      <c r="Q1901" s="11" t="s">
        <v>8325</v>
      </c>
      <c r="R1901" s="1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x14ac:dyDescent="0.2">
      <c r="A1902" s="11">
        <v>1900</v>
      </c>
      <c r="B1902" s="11" t="s">
        <v>1901</v>
      </c>
      <c r="C1902" s="11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2">
        <f t="shared" si="116"/>
        <v>110</v>
      </c>
      <c r="P1902" s="13">
        <f t="shared" si="117"/>
        <v>50.63</v>
      </c>
      <c r="Q1902" s="11" t="s">
        <v>8325</v>
      </c>
      <c r="R1902" s="11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x14ac:dyDescent="0.2">
      <c r="A1903" s="11">
        <v>1901</v>
      </c>
      <c r="B1903" s="11" t="s">
        <v>1902</v>
      </c>
      <c r="C1903" s="11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2">
        <f t="shared" si="116"/>
        <v>3</v>
      </c>
      <c r="P1903" s="13">
        <f t="shared" si="117"/>
        <v>106.8</v>
      </c>
      <c r="Q1903" s="11" t="s">
        <v>8319</v>
      </c>
      <c r="R1903" s="11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x14ac:dyDescent="0.2">
      <c r="A1904" s="11">
        <v>1902</v>
      </c>
      <c r="B1904" s="11" t="s">
        <v>1903</v>
      </c>
      <c r="C1904" s="11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2">
        <f t="shared" si="116"/>
        <v>2</v>
      </c>
      <c r="P1904" s="13">
        <f t="shared" si="117"/>
        <v>4</v>
      </c>
      <c r="Q1904" s="11" t="s">
        <v>8319</v>
      </c>
      <c r="R1904" s="11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x14ac:dyDescent="0.2">
      <c r="A1905" s="11">
        <v>1903</v>
      </c>
      <c r="B1905" s="11" t="s">
        <v>1904</v>
      </c>
      <c r="C1905" s="11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2">
        <f t="shared" si="116"/>
        <v>47</v>
      </c>
      <c r="P1905" s="13">
        <f t="shared" si="117"/>
        <v>34.1</v>
      </c>
      <c r="Q1905" s="11" t="s">
        <v>8319</v>
      </c>
      <c r="R1905" s="11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x14ac:dyDescent="0.2">
      <c r="A1906" s="11">
        <v>1904</v>
      </c>
      <c r="B1906" s="11" t="s">
        <v>1905</v>
      </c>
      <c r="C1906" s="11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2">
        <f t="shared" si="116"/>
        <v>1</v>
      </c>
      <c r="P1906" s="13">
        <f t="shared" si="117"/>
        <v>25</v>
      </c>
      <c r="Q1906" s="11" t="s">
        <v>8319</v>
      </c>
      <c r="R1906" s="11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x14ac:dyDescent="0.2">
      <c r="A1907" s="11">
        <v>1905</v>
      </c>
      <c r="B1907" s="11" t="s">
        <v>1906</v>
      </c>
      <c r="C1907" s="11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2">
        <f t="shared" si="116"/>
        <v>1</v>
      </c>
      <c r="P1907" s="13">
        <f t="shared" si="117"/>
        <v>10.5</v>
      </c>
      <c r="Q1907" s="11" t="s">
        <v>8319</v>
      </c>
      <c r="R1907" s="11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x14ac:dyDescent="0.2">
      <c r="A1908" s="11">
        <v>1906</v>
      </c>
      <c r="B1908" s="11" t="s">
        <v>1907</v>
      </c>
      <c r="C1908" s="11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2">
        <f t="shared" si="116"/>
        <v>43</v>
      </c>
      <c r="P1908" s="13">
        <f t="shared" si="117"/>
        <v>215.96</v>
      </c>
      <c r="Q1908" s="11" t="s">
        <v>8319</v>
      </c>
      <c r="R1908" s="11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x14ac:dyDescent="0.2">
      <c r="A1909" s="11">
        <v>1907</v>
      </c>
      <c r="B1909" s="11" t="s">
        <v>1908</v>
      </c>
      <c r="C1909" s="11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2">
        <f t="shared" si="116"/>
        <v>1</v>
      </c>
      <c r="P1909" s="13">
        <f t="shared" si="117"/>
        <v>21.25</v>
      </c>
      <c r="Q1909" s="11" t="s">
        <v>8319</v>
      </c>
      <c r="R1909" s="11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x14ac:dyDescent="0.2">
      <c r="A1910" s="11">
        <v>1908</v>
      </c>
      <c r="B1910" s="11" t="s">
        <v>1909</v>
      </c>
      <c r="C1910" s="11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2">
        <f t="shared" si="116"/>
        <v>2</v>
      </c>
      <c r="P1910" s="13">
        <f t="shared" si="117"/>
        <v>108.25</v>
      </c>
      <c r="Q1910" s="11" t="s">
        <v>8319</v>
      </c>
      <c r="R1910" s="11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x14ac:dyDescent="0.2">
      <c r="A1911" s="11">
        <v>1909</v>
      </c>
      <c r="B1911" s="11" t="s">
        <v>1910</v>
      </c>
      <c r="C1911" s="11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2">
        <f t="shared" si="116"/>
        <v>15</v>
      </c>
      <c r="P1911" s="13">
        <f t="shared" si="117"/>
        <v>129.97</v>
      </c>
      <c r="Q1911" s="11" t="s">
        <v>8319</v>
      </c>
      <c r="R1911" s="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x14ac:dyDescent="0.2">
      <c r="A1912" s="11">
        <v>1910</v>
      </c>
      <c r="B1912" s="11" t="s">
        <v>1911</v>
      </c>
      <c r="C1912" s="11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2">
        <f t="shared" si="116"/>
        <v>40</v>
      </c>
      <c r="P1912" s="13">
        <f t="shared" si="117"/>
        <v>117.49</v>
      </c>
      <c r="Q1912" s="11" t="s">
        <v>8319</v>
      </c>
      <c r="R1912" s="11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x14ac:dyDescent="0.2">
      <c r="A1913" s="11">
        <v>1911</v>
      </c>
      <c r="B1913" s="11" t="s">
        <v>1912</v>
      </c>
      <c r="C1913" s="11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2">
        <f t="shared" si="116"/>
        <v>1</v>
      </c>
      <c r="P1913" s="13">
        <f t="shared" si="117"/>
        <v>10</v>
      </c>
      <c r="Q1913" s="11" t="s">
        <v>8319</v>
      </c>
      <c r="R1913" s="11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x14ac:dyDescent="0.2">
      <c r="A1914" s="11">
        <v>1912</v>
      </c>
      <c r="B1914" s="11" t="s">
        <v>1913</v>
      </c>
      <c r="C1914" s="11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2">
        <f t="shared" si="116"/>
        <v>60</v>
      </c>
      <c r="P1914" s="13">
        <f t="shared" si="117"/>
        <v>70.599999999999994</v>
      </c>
      <c r="Q1914" s="11" t="s">
        <v>8319</v>
      </c>
      <c r="R1914" s="11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x14ac:dyDescent="0.2">
      <c r="A1915" s="11">
        <v>1913</v>
      </c>
      <c r="B1915" s="11" t="s">
        <v>1914</v>
      </c>
      <c r="C1915" s="11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2">
        <f t="shared" si="116"/>
        <v>2</v>
      </c>
      <c r="P1915" s="13">
        <f t="shared" si="117"/>
        <v>24.5</v>
      </c>
      <c r="Q1915" s="11" t="s">
        <v>8319</v>
      </c>
      <c r="R1915" s="11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x14ac:dyDescent="0.2">
      <c r="A1916" s="11">
        <v>1914</v>
      </c>
      <c r="B1916" s="11" t="s">
        <v>1915</v>
      </c>
      <c r="C1916" s="11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2">
        <f t="shared" si="116"/>
        <v>10</v>
      </c>
      <c r="P1916" s="13">
        <f t="shared" si="117"/>
        <v>30</v>
      </c>
      <c r="Q1916" s="11" t="s">
        <v>8319</v>
      </c>
      <c r="R1916" s="11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x14ac:dyDescent="0.2">
      <c r="A1917" s="11">
        <v>1915</v>
      </c>
      <c r="B1917" s="11" t="s">
        <v>1916</v>
      </c>
      <c r="C1917" s="11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2">
        <f t="shared" si="116"/>
        <v>2</v>
      </c>
      <c r="P1917" s="13">
        <f t="shared" si="117"/>
        <v>2</v>
      </c>
      <c r="Q1917" s="11" t="s">
        <v>8319</v>
      </c>
      <c r="R1917" s="11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x14ac:dyDescent="0.2">
      <c r="A1918" s="11">
        <v>1916</v>
      </c>
      <c r="B1918" s="11" t="s">
        <v>1917</v>
      </c>
      <c r="C1918" s="11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2">
        <f t="shared" si="116"/>
        <v>1</v>
      </c>
      <c r="P1918" s="13">
        <f t="shared" si="117"/>
        <v>17</v>
      </c>
      <c r="Q1918" s="11" t="s">
        <v>8319</v>
      </c>
      <c r="R1918" s="11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x14ac:dyDescent="0.2">
      <c r="A1919" s="11">
        <v>1917</v>
      </c>
      <c r="B1919" s="11" t="s">
        <v>1918</v>
      </c>
      <c r="C1919" s="11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2">
        <f t="shared" si="116"/>
        <v>53</v>
      </c>
      <c r="P1919" s="13">
        <f t="shared" si="117"/>
        <v>2928.93</v>
      </c>
      <c r="Q1919" s="11" t="s">
        <v>8319</v>
      </c>
      <c r="R1919" s="11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x14ac:dyDescent="0.2">
      <c r="A1920" s="11">
        <v>1918</v>
      </c>
      <c r="B1920" s="11" t="s">
        <v>1919</v>
      </c>
      <c r="C1920" s="11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2">
        <f t="shared" si="116"/>
        <v>2</v>
      </c>
      <c r="P1920" s="13">
        <f t="shared" si="117"/>
        <v>28.89</v>
      </c>
      <c r="Q1920" s="11" t="s">
        <v>8319</v>
      </c>
      <c r="R1920" s="11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x14ac:dyDescent="0.2">
      <c r="A1921" s="11">
        <v>1919</v>
      </c>
      <c r="B1921" s="11" t="s">
        <v>1920</v>
      </c>
      <c r="C1921" s="11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2">
        <f t="shared" si="116"/>
        <v>48</v>
      </c>
      <c r="P1921" s="13">
        <f t="shared" si="117"/>
        <v>29.63</v>
      </c>
      <c r="Q1921" s="11" t="s">
        <v>8319</v>
      </c>
      <c r="R1921" s="1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x14ac:dyDescent="0.2">
      <c r="A1922" s="11">
        <v>1920</v>
      </c>
      <c r="B1922" s="11" t="s">
        <v>1921</v>
      </c>
      <c r="C1922" s="11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2">
        <f t="shared" ref="O1922:O1985" si="120">ROUNDUP(SUM(E1922/D1922*100),0)</f>
        <v>44</v>
      </c>
      <c r="P1922" s="13">
        <f t="shared" ref="P1922:P1985" si="121">ROUND(SUM(E1922/L1922),2)</f>
        <v>40.98</v>
      </c>
      <c r="Q1922" s="11" t="s">
        <v>8319</v>
      </c>
      <c r="R1922" s="11" t="s">
        <v>8348</v>
      </c>
      <c r="S1922" s="14">
        <f t="shared" ref="S1922:S1985" si="122">(((J1922/60)/60)/24)+DATE(1970,1,1)</f>
        <v>42270.875706018516</v>
      </c>
      <c r="T1922" s="14">
        <f t="shared" ref="T1922:T1985" si="123">(((I1922/60)/60)/24)+DATE(1970,1,1)</f>
        <v>42298.958333333328</v>
      </c>
    </row>
    <row r="1923" spans="1:20" x14ac:dyDescent="0.2">
      <c r="A1923" s="11">
        <v>1921</v>
      </c>
      <c r="B1923" s="11" t="s">
        <v>1922</v>
      </c>
      <c r="C1923" s="11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2">
        <f t="shared" si="120"/>
        <v>137</v>
      </c>
      <c r="P1923" s="13">
        <f t="shared" si="121"/>
        <v>54</v>
      </c>
      <c r="Q1923" s="11" t="s">
        <v>8325</v>
      </c>
      <c r="R1923" s="11" t="s">
        <v>8329</v>
      </c>
      <c r="S1923" s="14">
        <f t="shared" si="122"/>
        <v>41074.221562500003</v>
      </c>
      <c r="T1923" s="14">
        <f t="shared" si="123"/>
        <v>41104.221562500003</v>
      </c>
    </row>
    <row r="1924" spans="1:20" x14ac:dyDescent="0.2">
      <c r="A1924" s="11">
        <v>1922</v>
      </c>
      <c r="B1924" s="11" t="s">
        <v>1923</v>
      </c>
      <c r="C1924" s="11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2">
        <f t="shared" si="120"/>
        <v>116</v>
      </c>
      <c r="P1924" s="13">
        <f t="shared" si="121"/>
        <v>36.11</v>
      </c>
      <c r="Q1924" s="11" t="s">
        <v>8325</v>
      </c>
      <c r="R1924" s="11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x14ac:dyDescent="0.2">
      <c r="A1925" s="11">
        <v>1923</v>
      </c>
      <c r="B1925" s="11" t="s">
        <v>1924</v>
      </c>
      <c r="C1925" s="11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2">
        <f t="shared" si="120"/>
        <v>241</v>
      </c>
      <c r="P1925" s="13">
        <f t="shared" si="121"/>
        <v>23.15</v>
      </c>
      <c r="Q1925" s="11" t="s">
        <v>8325</v>
      </c>
      <c r="R1925" s="11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x14ac:dyDescent="0.2">
      <c r="A1926" s="11">
        <v>1924</v>
      </c>
      <c r="B1926" s="11" t="s">
        <v>1925</v>
      </c>
      <c r="C1926" s="11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2">
        <f t="shared" si="120"/>
        <v>115</v>
      </c>
      <c r="P1926" s="13">
        <f t="shared" si="121"/>
        <v>104</v>
      </c>
      <c r="Q1926" s="11" t="s">
        <v>8325</v>
      </c>
      <c r="R1926" s="11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x14ac:dyDescent="0.2">
      <c r="A1927" s="11">
        <v>1925</v>
      </c>
      <c r="B1927" s="11" t="s">
        <v>1926</v>
      </c>
      <c r="C1927" s="11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2">
        <f t="shared" si="120"/>
        <v>111</v>
      </c>
      <c r="P1927" s="13">
        <f t="shared" si="121"/>
        <v>31.83</v>
      </c>
      <c r="Q1927" s="11" t="s">
        <v>8325</v>
      </c>
      <c r="R1927" s="11" t="s">
        <v>8329</v>
      </c>
      <c r="S1927" s="14">
        <f t="shared" si="122"/>
        <v>41535.90148148148</v>
      </c>
      <c r="T1927" s="14">
        <f t="shared" si="123"/>
        <v>41558</v>
      </c>
    </row>
    <row r="1928" spans="1:20" x14ac:dyDescent="0.2">
      <c r="A1928" s="11">
        <v>1926</v>
      </c>
      <c r="B1928" s="11" t="s">
        <v>1927</v>
      </c>
      <c r="C1928" s="11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2">
        <f t="shared" si="120"/>
        <v>196</v>
      </c>
      <c r="P1928" s="13">
        <f t="shared" si="121"/>
        <v>27.39</v>
      </c>
      <c r="Q1928" s="11" t="s">
        <v>8325</v>
      </c>
      <c r="R1928" s="11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">
      <c r="A1929" s="11">
        <v>1927</v>
      </c>
      <c r="B1929" s="11" t="s">
        <v>1928</v>
      </c>
      <c r="C1929" s="11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2">
        <f t="shared" si="120"/>
        <v>104</v>
      </c>
      <c r="P1929" s="13">
        <f t="shared" si="121"/>
        <v>56.36</v>
      </c>
      <c r="Q1929" s="11" t="s">
        <v>8325</v>
      </c>
      <c r="R1929" s="11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x14ac:dyDescent="0.2">
      <c r="A1930" s="11">
        <v>1928</v>
      </c>
      <c r="B1930" s="11" t="s">
        <v>1929</v>
      </c>
      <c r="C1930" s="11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2">
        <f t="shared" si="120"/>
        <v>104</v>
      </c>
      <c r="P1930" s="13">
        <f t="shared" si="121"/>
        <v>77.349999999999994</v>
      </c>
      <c r="Q1930" s="11" t="s">
        <v>8325</v>
      </c>
      <c r="R1930" s="11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x14ac:dyDescent="0.2">
      <c r="A1931" s="11">
        <v>1929</v>
      </c>
      <c r="B1931" s="11" t="s">
        <v>1930</v>
      </c>
      <c r="C1931" s="11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2">
        <f t="shared" si="120"/>
        <v>101</v>
      </c>
      <c r="P1931" s="13">
        <f t="shared" si="121"/>
        <v>42.8</v>
      </c>
      <c r="Q1931" s="11" t="s">
        <v>8325</v>
      </c>
      <c r="R1931" s="1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x14ac:dyDescent="0.2">
      <c r="A1932" s="11">
        <v>1930</v>
      </c>
      <c r="B1932" s="11" t="s">
        <v>1931</v>
      </c>
      <c r="C1932" s="11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2">
        <f t="shared" si="120"/>
        <v>127</v>
      </c>
      <c r="P1932" s="13">
        <f t="shared" si="121"/>
        <v>48.85</v>
      </c>
      <c r="Q1932" s="11" t="s">
        <v>8325</v>
      </c>
      <c r="R1932" s="11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x14ac:dyDescent="0.2">
      <c r="A1933" s="11">
        <v>1931</v>
      </c>
      <c r="B1933" s="11" t="s">
        <v>1932</v>
      </c>
      <c r="C1933" s="11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2">
        <f t="shared" si="120"/>
        <v>121</v>
      </c>
      <c r="P1933" s="13">
        <f t="shared" si="121"/>
        <v>48.24</v>
      </c>
      <c r="Q1933" s="11" t="s">
        <v>8325</v>
      </c>
      <c r="R1933" s="11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x14ac:dyDescent="0.2">
      <c r="A1934" s="11">
        <v>1932</v>
      </c>
      <c r="B1934" s="11" t="s">
        <v>1933</v>
      </c>
      <c r="C1934" s="11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2">
        <f t="shared" si="120"/>
        <v>107</v>
      </c>
      <c r="P1934" s="13">
        <f t="shared" si="121"/>
        <v>70.209999999999994</v>
      </c>
      <c r="Q1934" s="11" t="s">
        <v>8325</v>
      </c>
      <c r="R1934" s="11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x14ac:dyDescent="0.2">
      <c r="A1935" s="11">
        <v>1933</v>
      </c>
      <c r="B1935" s="11" t="s">
        <v>1934</v>
      </c>
      <c r="C1935" s="11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2">
        <f t="shared" si="120"/>
        <v>173</v>
      </c>
      <c r="P1935" s="13">
        <f t="shared" si="121"/>
        <v>94.05</v>
      </c>
      <c r="Q1935" s="11" t="s">
        <v>8325</v>
      </c>
      <c r="R1935" s="11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x14ac:dyDescent="0.2">
      <c r="A1936" s="11">
        <v>1934</v>
      </c>
      <c r="B1936" s="11" t="s">
        <v>1935</v>
      </c>
      <c r="C1936" s="11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2">
        <f t="shared" si="120"/>
        <v>124</v>
      </c>
      <c r="P1936" s="13">
        <f t="shared" si="121"/>
        <v>80.27</v>
      </c>
      <c r="Q1936" s="11" t="s">
        <v>8325</v>
      </c>
      <c r="R1936" s="11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x14ac:dyDescent="0.2">
      <c r="A1937" s="11">
        <v>1935</v>
      </c>
      <c r="B1937" s="11" t="s">
        <v>1936</v>
      </c>
      <c r="C1937" s="11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2">
        <f t="shared" si="120"/>
        <v>109</v>
      </c>
      <c r="P1937" s="13">
        <f t="shared" si="121"/>
        <v>54.2</v>
      </c>
      <c r="Q1937" s="11" t="s">
        <v>8325</v>
      </c>
      <c r="R1937" s="11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x14ac:dyDescent="0.2">
      <c r="A1938" s="11">
        <v>1936</v>
      </c>
      <c r="B1938" s="11" t="s">
        <v>1937</v>
      </c>
      <c r="C1938" s="11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2">
        <f t="shared" si="120"/>
        <v>117</v>
      </c>
      <c r="P1938" s="13">
        <f t="shared" si="121"/>
        <v>60.27</v>
      </c>
      <c r="Q1938" s="11" t="s">
        <v>8325</v>
      </c>
      <c r="R1938" s="11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x14ac:dyDescent="0.2">
      <c r="A1939" s="11">
        <v>1937</v>
      </c>
      <c r="B1939" s="11" t="s">
        <v>1938</v>
      </c>
      <c r="C1939" s="11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2">
        <f t="shared" si="120"/>
        <v>188</v>
      </c>
      <c r="P1939" s="13">
        <f t="shared" si="121"/>
        <v>38.74</v>
      </c>
      <c r="Q1939" s="11" t="s">
        <v>8325</v>
      </c>
      <c r="R1939" s="11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x14ac:dyDescent="0.2">
      <c r="A1940" s="11">
        <v>1938</v>
      </c>
      <c r="B1940" s="11" t="s">
        <v>1939</v>
      </c>
      <c r="C1940" s="11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2">
        <f t="shared" si="120"/>
        <v>116</v>
      </c>
      <c r="P1940" s="13">
        <f t="shared" si="121"/>
        <v>152.54</v>
      </c>
      <c r="Q1940" s="11" t="s">
        <v>8325</v>
      </c>
      <c r="R1940" s="11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x14ac:dyDescent="0.2">
      <c r="A1941" s="11">
        <v>1939</v>
      </c>
      <c r="B1941" s="11" t="s">
        <v>1940</v>
      </c>
      <c r="C1941" s="11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2">
        <f t="shared" si="120"/>
        <v>111</v>
      </c>
      <c r="P1941" s="13">
        <f t="shared" si="121"/>
        <v>115.31</v>
      </c>
      <c r="Q1941" s="11" t="s">
        <v>8325</v>
      </c>
      <c r="R1941" s="1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x14ac:dyDescent="0.2">
      <c r="A1942" s="11">
        <v>1940</v>
      </c>
      <c r="B1942" s="11" t="s">
        <v>1941</v>
      </c>
      <c r="C1942" s="11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2">
        <f t="shared" si="120"/>
        <v>171</v>
      </c>
      <c r="P1942" s="13">
        <f t="shared" si="121"/>
        <v>35.840000000000003</v>
      </c>
      <c r="Q1942" s="11" t="s">
        <v>8325</v>
      </c>
      <c r="R1942" s="11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x14ac:dyDescent="0.2">
      <c r="A1943" s="11">
        <v>1941</v>
      </c>
      <c r="B1943" s="11" t="s">
        <v>1942</v>
      </c>
      <c r="C1943" s="11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2">
        <f t="shared" si="120"/>
        <v>127</v>
      </c>
      <c r="P1943" s="13">
        <f t="shared" si="121"/>
        <v>64.569999999999993</v>
      </c>
      <c r="Q1943" s="11" t="s">
        <v>8319</v>
      </c>
      <c r="R1943" s="11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x14ac:dyDescent="0.2">
      <c r="A1944" s="11">
        <v>1942</v>
      </c>
      <c r="B1944" s="11" t="s">
        <v>1943</v>
      </c>
      <c r="C1944" s="11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2">
        <f t="shared" si="120"/>
        <v>139</v>
      </c>
      <c r="P1944" s="13">
        <f t="shared" si="121"/>
        <v>87.44</v>
      </c>
      <c r="Q1944" s="11" t="s">
        <v>8319</v>
      </c>
      <c r="R1944" s="11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x14ac:dyDescent="0.2">
      <c r="A1945" s="11">
        <v>1943</v>
      </c>
      <c r="B1945" s="11" t="s">
        <v>1944</v>
      </c>
      <c r="C1945" s="11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2">
        <f t="shared" si="120"/>
        <v>1706</v>
      </c>
      <c r="P1945" s="13">
        <f t="shared" si="121"/>
        <v>68.819999999999993</v>
      </c>
      <c r="Q1945" s="11" t="s">
        <v>8319</v>
      </c>
      <c r="R1945" s="11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x14ac:dyDescent="0.2">
      <c r="A1946" s="11">
        <v>1944</v>
      </c>
      <c r="B1946" s="11" t="s">
        <v>1945</v>
      </c>
      <c r="C1946" s="11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2">
        <f t="shared" si="120"/>
        <v>789</v>
      </c>
      <c r="P1946" s="13">
        <f t="shared" si="121"/>
        <v>176.2</v>
      </c>
      <c r="Q1946" s="11" t="s">
        <v>8319</v>
      </c>
      <c r="R1946" s="11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x14ac:dyDescent="0.2">
      <c r="A1947" s="11">
        <v>1945</v>
      </c>
      <c r="B1947" s="11" t="s">
        <v>1946</v>
      </c>
      <c r="C1947" s="11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2">
        <f t="shared" si="120"/>
        <v>349</v>
      </c>
      <c r="P1947" s="13">
        <f t="shared" si="121"/>
        <v>511.79</v>
      </c>
      <c r="Q1947" s="11" t="s">
        <v>8319</v>
      </c>
      <c r="R1947" s="11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x14ac:dyDescent="0.2">
      <c r="A1948" s="11">
        <v>1946</v>
      </c>
      <c r="B1948" s="11" t="s">
        <v>1947</v>
      </c>
      <c r="C1948" s="11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2">
        <f t="shared" si="120"/>
        <v>150</v>
      </c>
      <c r="P1948" s="13">
        <f t="shared" si="121"/>
        <v>160.44</v>
      </c>
      <c r="Q1948" s="11" t="s">
        <v>8319</v>
      </c>
      <c r="R1948" s="11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x14ac:dyDescent="0.2">
      <c r="A1949" s="11">
        <v>1947</v>
      </c>
      <c r="B1949" s="11" t="s">
        <v>1948</v>
      </c>
      <c r="C1949" s="11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2">
        <f t="shared" si="120"/>
        <v>101</v>
      </c>
      <c r="P1949" s="13">
        <f t="shared" si="121"/>
        <v>35</v>
      </c>
      <c r="Q1949" s="11" t="s">
        <v>8319</v>
      </c>
      <c r="R1949" s="11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x14ac:dyDescent="0.2">
      <c r="A1950" s="11">
        <v>1948</v>
      </c>
      <c r="B1950" s="11" t="s">
        <v>1949</v>
      </c>
      <c r="C1950" s="11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2">
        <f t="shared" si="120"/>
        <v>801</v>
      </c>
      <c r="P1950" s="13">
        <f t="shared" si="121"/>
        <v>188.51</v>
      </c>
      <c r="Q1950" s="11" t="s">
        <v>8319</v>
      </c>
      <c r="R1950" s="11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x14ac:dyDescent="0.2">
      <c r="A1951" s="11">
        <v>1949</v>
      </c>
      <c r="B1951" s="11" t="s">
        <v>1950</v>
      </c>
      <c r="C1951" s="11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2">
        <f t="shared" si="120"/>
        <v>107</v>
      </c>
      <c r="P1951" s="13">
        <f t="shared" si="121"/>
        <v>56.2</v>
      </c>
      <c r="Q1951" s="11" t="s">
        <v>8319</v>
      </c>
      <c r="R1951" s="1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x14ac:dyDescent="0.2">
      <c r="A1952" s="11">
        <v>1950</v>
      </c>
      <c r="B1952" s="11" t="s">
        <v>1951</v>
      </c>
      <c r="C1952" s="11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2">
        <f t="shared" si="120"/>
        <v>201</v>
      </c>
      <c r="P1952" s="13">
        <f t="shared" si="121"/>
        <v>51.31</v>
      </c>
      <c r="Q1952" s="11" t="s">
        <v>8319</v>
      </c>
      <c r="R1952" s="11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x14ac:dyDescent="0.2">
      <c r="A1953" s="11">
        <v>1951</v>
      </c>
      <c r="B1953" s="11" t="s">
        <v>1952</v>
      </c>
      <c r="C1953" s="11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2">
        <f t="shared" si="120"/>
        <v>213</v>
      </c>
      <c r="P1953" s="13">
        <f t="shared" si="121"/>
        <v>127.36</v>
      </c>
      <c r="Q1953" s="11" t="s">
        <v>8319</v>
      </c>
      <c r="R1953" s="11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x14ac:dyDescent="0.2">
      <c r="A1954" s="11">
        <v>1952</v>
      </c>
      <c r="B1954" s="11" t="s">
        <v>1953</v>
      </c>
      <c r="C1954" s="11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2">
        <f t="shared" si="120"/>
        <v>199</v>
      </c>
      <c r="P1954" s="13">
        <f t="shared" si="121"/>
        <v>101.86</v>
      </c>
      <c r="Q1954" s="11" t="s">
        <v>8319</v>
      </c>
      <c r="R1954" s="11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x14ac:dyDescent="0.2">
      <c r="A1955" s="11">
        <v>1953</v>
      </c>
      <c r="B1955" s="11" t="s">
        <v>1954</v>
      </c>
      <c r="C1955" s="11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2">
        <f t="shared" si="120"/>
        <v>226</v>
      </c>
      <c r="P1955" s="13">
        <f t="shared" si="121"/>
        <v>230.56</v>
      </c>
      <c r="Q1955" s="11" t="s">
        <v>8319</v>
      </c>
      <c r="R1955" s="11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x14ac:dyDescent="0.2">
      <c r="A1956" s="11">
        <v>1954</v>
      </c>
      <c r="B1956" s="11" t="s">
        <v>1955</v>
      </c>
      <c r="C1956" s="11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2">
        <f t="shared" si="120"/>
        <v>699</v>
      </c>
      <c r="P1956" s="13">
        <f t="shared" si="121"/>
        <v>842.11</v>
      </c>
      <c r="Q1956" s="11" t="s">
        <v>8319</v>
      </c>
      <c r="R1956" s="11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x14ac:dyDescent="0.2">
      <c r="A1957" s="11">
        <v>1955</v>
      </c>
      <c r="B1957" s="11" t="s">
        <v>1956</v>
      </c>
      <c r="C1957" s="11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2">
        <f t="shared" si="120"/>
        <v>399</v>
      </c>
      <c r="P1957" s="13">
        <f t="shared" si="121"/>
        <v>577.28</v>
      </c>
      <c r="Q1957" s="11" t="s">
        <v>8319</v>
      </c>
      <c r="R1957" s="11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x14ac:dyDescent="0.2">
      <c r="A1958" s="11">
        <v>1956</v>
      </c>
      <c r="B1958" s="11" t="s">
        <v>1957</v>
      </c>
      <c r="C1958" s="11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2">
        <f t="shared" si="120"/>
        <v>295</v>
      </c>
      <c r="P1958" s="13">
        <f t="shared" si="121"/>
        <v>483.34</v>
      </c>
      <c r="Q1958" s="11" t="s">
        <v>8319</v>
      </c>
      <c r="R1958" s="11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x14ac:dyDescent="0.2">
      <c r="A1959" s="11">
        <v>1957</v>
      </c>
      <c r="B1959" s="11" t="s">
        <v>1958</v>
      </c>
      <c r="C1959" s="11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2">
        <f t="shared" si="120"/>
        <v>168</v>
      </c>
      <c r="P1959" s="13">
        <f t="shared" si="121"/>
        <v>76.14</v>
      </c>
      <c r="Q1959" s="11" t="s">
        <v>8319</v>
      </c>
      <c r="R1959" s="11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x14ac:dyDescent="0.2">
      <c r="A1960" s="11">
        <v>1958</v>
      </c>
      <c r="B1960" s="11" t="s">
        <v>1959</v>
      </c>
      <c r="C1960" s="11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2">
        <f t="shared" si="120"/>
        <v>1436</v>
      </c>
      <c r="P1960" s="13">
        <f t="shared" si="121"/>
        <v>74.11</v>
      </c>
      <c r="Q1960" s="11" t="s">
        <v>8319</v>
      </c>
      <c r="R1960" s="11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x14ac:dyDescent="0.2">
      <c r="A1961" s="11">
        <v>1959</v>
      </c>
      <c r="B1961" s="11" t="s">
        <v>1960</v>
      </c>
      <c r="C1961" s="11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2">
        <f t="shared" si="120"/>
        <v>157</v>
      </c>
      <c r="P1961" s="13">
        <f t="shared" si="121"/>
        <v>36.97</v>
      </c>
      <c r="Q1961" s="11" t="s">
        <v>8319</v>
      </c>
      <c r="R1961" s="1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x14ac:dyDescent="0.2">
      <c r="A1962" s="11">
        <v>1960</v>
      </c>
      <c r="B1962" s="11" t="s">
        <v>1961</v>
      </c>
      <c r="C1962" s="11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2">
        <f t="shared" si="120"/>
        <v>118</v>
      </c>
      <c r="P1962" s="13">
        <f t="shared" si="121"/>
        <v>2500.9699999999998</v>
      </c>
      <c r="Q1962" s="11" t="s">
        <v>8319</v>
      </c>
      <c r="R1962" s="11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x14ac:dyDescent="0.2">
      <c r="A1963" s="11">
        <v>1961</v>
      </c>
      <c r="B1963" s="11" t="s">
        <v>1962</v>
      </c>
      <c r="C1963" s="11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2">
        <f t="shared" si="120"/>
        <v>1106</v>
      </c>
      <c r="P1963" s="13">
        <f t="shared" si="121"/>
        <v>67.69</v>
      </c>
      <c r="Q1963" s="11" t="s">
        <v>8319</v>
      </c>
      <c r="R1963" s="11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x14ac:dyDescent="0.2">
      <c r="A1964" s="11">
        <v>1962</v>
      </c>
      <c r="B1964" s="11" t="s">
        <v>1963</v>
      </c>
      <c r="C1964" s="11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2">
        <f t="shared" si="120"/>
        <v>193</v>
      </c>
      <c r="P1964" s="13">
        <f t="shared" si="121"/>
        <v>63.05</v>
      </c>
      <c r="Q1964" s="11" t="s">
        <v>8319</v>
      </c>
      <c r="R1964" s="11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x14ac:dyDescent="0.2">
      <c r="A1965" s="11">
        <v>1963</v>
      </c>
      <c r="B1965" s="11" t="s">
        <v>1964</v>
      </c>
      <c r="C1965" s="11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2">
        <f t="shared" si="120"/>
        <v>127</v>
      </c>
      <c r="P1965" s="13">
        <f t="shared" si="121"/>
        <v>117.6</v>
      </c>
      <c r="Q1965" s="11" t="s">
        <v>8319</v>
      </c>
      <c r="R1965" s="11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x14ac:dyDescent="0.2">
      <c r="A1966" s="11">
        <v>1964</v>
      </c>
      <c r="B1966" s="11" t="s">
        <v>1965</v>
      </c>
      <c r="C1966" s="11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2">
        <f t="shared" si="120"/>
        <v>260</v>
      </c>
      <c r="P1966" s="13">
        <f t="shared" si="121"/>
        <v>180.75</v>
      </c>
      <c r="Q1966" s="11" t="s">
        <v>8319</v>
      </c>
      <c r="R1966" s="11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x14ac:dyDescent="0.2">
      <c r="A1967" s="11">
        <v>1965</v>
      </c>
      <c r="B1967" s="11" t="s">
        <v>1966</v>
      </c>
      <c r="C1967" s="11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2">
        <f t="shared" si="120"/>
        <v>263</v>
      </c>
      <c r="P1967" s="13">
        <f t="shared" si="121"/>
        <v>127.32</v>
      </c>
      <c r="Q1967" s="11" t="s">
        <v>8319</v>
      </c>
      <c r="R1967" s="11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x14ac:dyDescent="0.2">
      <c r="A1968" s="11">
        <v>1966</v>
      </c>
      <c r="B1968" s="11" t="s">
        <v>1967</v>
      </c>
      <c r="C1968" s="11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2">
        <f t="shared" si="120"/>
        <v>207</v>
      </c>
      <c r="P1968" s="13">
        <f t="shared" si="121"/>
        <v>136.63999999999999</v>
      </c>
      <c r="Q1968" s="11" t="s">
        <v>8319</v>
      </c>
      <c r="R1968" s="11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x14ac:dyDescent="0.2">
      <c r="A1969" s="11">
        <v>1967</v>
      </c>
      <c r="B1969" s="11" t="s">
        <v>1968</v>
      </c>
      <c r="C1969" s="11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2">
        <f t="shared" si="120"/>
        <v>371</v>
      </c>
      <c r="P1969" s="13">
        <f t="shared" si="121"/>
        <v>182.78</v>
      </c>
      <c r="Q1969" s="11" t="s">
        <v>8319</v>
      </c>
      <c r="R1969" s="11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x14ac:dyDescent="0.2">
      <c r="A1970" s="11">
        <v>1968</v>
      </c>
      <c r="B1970" s="11" t="s">
        <v>1969</v>
      </c>
      <c r="C1970" s="11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2">
        <f t="shared" si="120"/>
        <v>285</v>
      </c>
      <c r="P1970" s="13">
        <f t="shared" si="121"/>
        <v>279.38</v>
      </c>
      <c r="Q1970" s="11" t="s">
        <v>8319</v>
      </c>
      <c r="R1970" s="11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x14ac:dyDescent="0.2">
      <c r="A1971" s="11">
        <v>1969</v>
      </c>
      <c r="B1971" s="11" t="s">
        <v>1970</v>
      </c>
      <c r="C1971" s="11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2">
        <f t="shared" si="120"/>
        <v>580</v>
      </c>
      <c r="P1971" s="13">
        <f t="shared" si="121"/>
        <v>61.38</v>
      </c>
      <c r="Q1971" s="11" t="s">
        <v>8319</v>
      </c>
      <c r="R1971" s="1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x14ac:dyDescent="0.2">
      <c r="A1972" s="11">
        <v>1970</v>
      </c>
      <c r="B1972" s="11" t="s">
        <v>1971</v>
      </c>
      <c r="C1972" s="11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2">
        <f t="shared" si="120"/>
        <v>1132</v>
      </c>
      <c r="P1972" s="13">
        <f t="shared" si="121"/>
        <v>80.73</v>
      </c>
      <c r="Q1972" s="11" t="s">
        <v>8319</v>
      </c>
      <c r="R1972" s="11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x14ac:dyDescent="0.2">
      <c r="A1973" s="11">
        <v>1971</v>
      </c>
      <c r="B1973" s="11" t="s">
        <v>1972</v>
      </c>
      <c r="C1973" s="11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2">
        <f t="shared" si="120"/>
        <v>264</v>
      </c>
      <c r="P1973" s="13">
        <f t="shared" si="121"/>
        <v>272.36</v>
      </c>
      <c r="Q1973" s="11" t="s">
        <v>8319</v>
      </c>
      <c r="R1973" s="11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x14ac:dyDescent="0.2">
      <c r="A1974" s="11">
        <v>1972</v>
      </c>
      <c r="B1974" s="11" t="s">
        <v>1973</v>
      </c>
      <c r="C1974" s="11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2">
        <f t="shared" si="120"/>
        <v>675</v>
      </c>
      <c r="P1974" s="13">
        <f t="shared" si="121"/>
        <v>70.849999999999994</v>
      </c>
      <c r="Q1974" s="11" t="s">
        <v>8319</v>
      </c>
      <c r="R1974" s="11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x14ac:dyDescent="0.2">
      <c r="A1975" s="11">
        <v>1973</v>
      </c>
      <c r="B1975" s="11" t="s">
        <v>1974</v>
      </c>
      <c r="C1975" s="11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2">
        <f t="shared" si="120"/>
        <v>257</v>
      </c>
      <c r="P1975" s="13">
        <f t="shared" si="121"/>
        <v>247.94</v>
      </c>
      <c r="Q1975" s="11" t="s">
        <v>8319</v>
      </c>
      <c r="R1975" s="11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x14ac:dyDescent="0.2">
      <c r="A1976" s="11">
        <v>1974</v>
      </c>
      <c r="B1976" s="11" t="s">
        <v>1975</v>
      </c>
      <c r="C1976" s="11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2">
        <f t="shared" si="120"/>
        <v>376</v>
      </c>
      <c r="P1976" s="13">
        <f t="shared" si="121"/>
        <v>186.81</v>
      </c>
      <c r="Q1976" s="11" t="s">
        <v>8319</v>
      </c>
      <c r="R1976" s="11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x14ac:dyDescent="0.2">
      <c r="A1977" s="11">
        <v>1975</v>
      </c>
      <c r="B1977" s="11" t="s">
        <v>1976</v>
      </c>
      <c r="C1977" s="11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2">
        <f t="shared" si="120"/>
        <v>209</v>
      </c>
      <c r="P1977" s="13">
        <f t="shared" si="121"/>
        <v>131.99</v>
      </c>
      <c r="Q1977" s="11" t="s">
        <v>8319</v>
      </c>
      <c r="R1977" s="11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x14ac:dyDescent="0.2">
      <c r="A1978" s="11">
        <v>1976</v>
      </c>
      <c r="B1978" s="11" t="s">
        <v>1977</v>
      </c>
      <c r="C1978" s="11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2">
        <f t="shared" si="120"/>
        <v>347</v>
      </c>
      <c r="P1978" s="13">
        <f t="shared" si="121"/>
        <v>29.31</v>
      </c>
      <c r="Q1978" s="11" t="s">
        <v>8319</v>
      </c>
      <c r="R1978" s="11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x14ac:dyDescent="0.2">
      <c r="A1979" s="11">
        <v>1977</v>
      </c>
      <c r="B1979" s="11" t="s">
        <v>1978</v>
      </c>
      <c r="C1979" s="11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2">
        <f t="shared" si="120"/>
        <v>403</v>
      </c>
      <c r="P1979" s="13">
        <f t="shared" si="121"/>
        <v>245.02</v>
      </c>
      <c r="Q1979" s="11" t="s">
        <v>8319</v>
      </c>
      <c r="R1979" s="11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x14ac:dyDescent="0.2">
      <c r="A1980" s="11">
        <v>1978</v>
      </c>
      <c r="B1980" s="11" t="s">
        <v>1979</v>
      </c>
      <c r="C1980" s="11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2">
        <f t="shared" si="120"/>
        <v>1027</v>
      </c>
      <c r="P1980" s="13">
        <f t="shared" si="121"/>
        <v>1323.25</v>
      </c>
      <c r="Q1980" s="11" t="s">
        <v>8319</v>
      </c>
      <c r="R1980" s="11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x14ac:dyDescent="0.2">
      <c r="A1981" s="11">
        <v>1979</v>
      </c>
      <c r="B1981" s="11" t="s">
        <v>1980</v>
      </c>
      <c r="C1981" s="11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2">
        <f t="shared" si="120"/>
        <v>115</v>
      </c>
      <c r="P1981" s="13">
        <f t="shared" si="121"/>
        <v>282.66000000000003</v>
      </c>
      <c r="Q1981" s="11" t="s">
        <v>8319</v>
      </c>
      <c r="R1981" s="1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x14ac:dyDescent="0.2">
      <c r="A1982" s="11">
        <v>1980</v>
      </c>
      <c r="B1982" s="11" t="s">
        <v>1981</v>
      </c>
      <c r="C1982" s="11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2">
        <f t="shared" si="120"/>
        <v>355</v>
      </c>
      <c r="P1982" s="13">
        <f t="shared" si="121"/>
        <v>91.21</v>
      </c>
      <c r="Q1982" s="11" t="s">
        <v>8319</v>
      </c>
      <c r="R1982" s="11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x14ac:dyDescent="0.2">
      <c r="A1983" s="11">
        <v>1981</v>
      </c>
      <c r="B1983" s="11" t="s">
        <v>1982</v>
      </c>
      <c r="C1983" s="11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2">
        <f t="shared" si="120"/>
        <v>6</v>
      </c>
      <c r="P1983" s="13">
        <f t="shared" si="121"/>
        <v>31.75</v>
      </c>
      <c r="Q1983" s="11" t="s">
        <v>8338</v>
      </c>
      <c r="R1983" s="11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x14ac:dyDescent="0.2">
      <c r="A1984" s="11">
        <v>1982</v>
      </c>
      <c r="B1984" s="11" t="s">
        <v>1983</v>
      </c>
      <c r="C1984" s="11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2">
        <f t="shared" si="120"/>
        <v>0</v>
      </c>
      <c r="P1984" s="13" t="e">
        <f t="shared" si="121"/>
        <v>#DIV/0!</v>
      </c>
      <c r="Q1984" s="11" t="s">
        <v>8338</v>
      </c>
      <c r="R1984" s="11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x14ac:dyDescent="0.2">
      <c r="A1985" s="11">
        <v>1983</v>
      </c>
      <c r="B1985" s="11" t="s">
        <v>1984</v>
      </c>
      <c r="C1985" s="11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2">
        <f t="shared" si="120"/>
        <v>5</v>
      </c>
      <c r="P1985" s="13">
        <f t="shared" si="121"/>
        <v>88.69</v>
      </c>
      <c r="Q1985" s="11" t="s">
        <v>8338</v>
      </c>
      <c r="R1985" s="11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x14ac:dyDescent="0.2">
      <c r="A1986" s="11">
        <v>1984</v>
      </c>
      <c r="B1986" s="11" t="s">
        <v>1985</v>
      </c>
      <c r="C1986" s="11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2">
        <f t="shared" ref="O1986:O2049" si="124">ROUNDUP(SUM(E1986/D1986*100),0)</f>
        <v>22</v>
      </c>
      <c r="P1986" s="13">
        <f t="shared" ref="P1986:P2049" si="125">ROUND(SUM(E1986/L1986),2)</f>
        <v>453.14</v>
      </c>
      <c r="Q1986" s="11" t="s">
        <v>8338</v>
      </c>
      <c r="R1986" s="11" t="s">
        <v>8350</v>
      </c>
      <c r="S1986" s="14">
        <f t="shared" ref="S1986:S2049" si="126">(((J1986/60)/60)/24)+DATE(1970,1,1)</f>
        <v>41913.790289351848</v>
      </c>
      <c r="T1986" s="14">
        <f t="shared" ref="T1986:T2049" si="127">(((I1986/60)/60)/24)+DATE(1970,1,1)</f>
        <v>41973.831956018519</v>
      </c>
    </row>
    <row r="1987" spans="1:20" x14ac:dyDescent="0.2">
      <c r="A1987" s="11">
        <v>1985</v>
      </c>
      <c r="B1987" s="11" t="s">
        <v>1986</v>
      </c>
      <c r="C1987" s="11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2">
        <f t="shared" si="124"/>
        <v>4</v>
      </c>
      <c r="P1987" s="13">
        <f t="shared" si="125"/>
        <v>12.75</v>
      </c>
      <c r="Q1987" s="11" t="s">
        <v>8338</v>
      </c>
      <c r="R1987" s="11" t="s">
        <v>8350</v>
      </c>
      <c r="S1987" s="14">
        <f t="shared" si="126"/>
        <v>42555.698738425926</v>
      </c>
      <c r="T1987" s="14">
        <f t="shared" si="127"/>
        <v>42584.958333333328</v>
      </c>
    </row>
    <row r="1988" spans="1:20" x14ac:dyDescent="0.2">
      <c r="A1988" s="11">
        <v>1986</v>
      </c>
      <c r="B1988" s="11" t="s">
        <v>1987</v>
      </c>
      <c r="C1988" s="11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2">
        <f t="shared" si="124"/>
        <v>1</v>
      </c>
      <c r="P1988" s="13">
        <f t="shared" si="125"/>
        <v>1</v>
      </c>
      <c r="Q1988" s="11" t="s">
        <v>8338</v>
      </c>
      <c r="R1988" s="11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x14ac:dyDescent="0.2">
      <c r="A1989" s="11">
        <v>1987</v>
      </c>
      <c r="B1989" s="11" t="s">
        <v>1988</v>
      </c>
      <c r="C1989" s="11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2">
        <f t="shared" si="124"/>
        <v>43</v>
      </c>
      <c r="P1989" s="13">
        <f t="shared" si="125"/>
        <v>83.43</v>
      </c>
      <c r="Q1989" s="11" t="s">
        <v>8338</v>
      </c>
      <c r="R1989" s="11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">
      <c r="A1990" s="11">
        <v>1988</v>
      </c>
      <c r="B1990" s="11" t="s">
        <v>1989</v>
      </c>
      <c r="C1990" s="11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2">
        <f t="shared" si="124"/>
        <v>1</v>
      </c>
      <c r="P1990" s="13">
        <f t="shared" si="125"/>
        <v>25</v>
      </c>
      <c r="Q1990" s="11" t="s">
        <v>8338</v>
      </c>
      <c r="R1990" s="11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x14ac:dyDescent="0.2">
      <c r="A1991" s="11">
        <v>1989</v>
      </c>
      <c r="B1991" s="11" t="s">
        <v>1990</v>
      </c>
      <c r="C1991" s="11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2">
        <f t="shared" si="124"/>
        <v>1</v>
      </c>
      <c r="P1991" s="13">
        <f t="shared" si="125"/>
        <v>50</v>
      </c>
      <c r="Q1991" s="11" t="s">
        <v>8338</v>
      </c>
      <c r="R1991" s="1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x14ac:dyDescent="0.2">
      <c r="A1992" s="11">
        <v>1990</v>
      </c>
      <c r="B1992" s="11" t="s">
        <v>1991</v>
      </c>
      <c r="C1992" s="11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2">
        <f t="shared" si="124"/>
        <v>17</v>
      </c>
      <c r="P1992" s="13">
        <f t="shared" si="125"/>
        <v>101.8</v>
      </c>
      <c r="Q1992" s="11" t="s">
        <v>8338</v>
      </c>
      <c r="R1992" s="11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x14ac:dyDescent="0.2">
      <c r="A1993" s="11">
        <v>1991</v>
      </c>
      <c r="B1993" s="11" t="s">
        <v>1992</v>
      </c>
      <c r="C1993" s="11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2">
        <f t="shared" si="124"/>
        <v>7</v>
      </c>
      <c r="P1993" s="13">
        <f t="shared" si="125"/>
        <v>46.67</v>
      </c>
      <c r="Q1993" s="11" t="s">
        <v>8338</v>
      </c>
      <c r="R1993" s="11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x14ac:dyDescent="0.2">
      <c r="A1994" s="11">
        <v>1992</v>
      </c>
      <c r="B1994" s="11" t="s">
        <v>1993</v>
      </c>
      <c r="C1994" s="11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2">
        <f t="shared" si="124"/>
        <v>1</v>
      </c>
      <c r="P1994" s="13">
        <f t="shared" si="125"/>
        <v>1</v>
      </c>
      <c r="Q1994" s="11" t="s">
        <v>8338</v>
      </c>
      <c r="R1994" s="11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x14ac:dyDescent="0.2">
      <c r="A1995" s="11">
        <v>1993</v>
      </c>
      <c r="B1995" s="11" t="s">
        <v>1994</v>
      </c>
      <c r="C1995" s="11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2">
        <f t="shared" si="124"/>
        <v>0</v>
      </c>
      <c r="P1995" s="13" t="e">
        <f t="shared" si="125"/>
        <v>#DIV/0!</v>
      </c>
      <c r="Q1995" s="11" t="s">
        <v>8338</v>
      </c>
      <c r="R1995" s="11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x14ac:dyDescent="0.2">
      <c r="A1996" s="11">
        <v>1994</v>
      </c>
      <c r="B1996" s="11" t="s">
        <v>1995</v>
      </c>
      <c r="C1996" s="11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2">
        <f t="shared" si="124"/>
        <v>0</v>
      </c>
      <c r="P1996" s="13" t="e">
        <f t="shared" si="125"/>
        <v>#DIV/0!</v>
      </c>
      <c r="Q1996" s="11" t="s">
        <v>8338</v>
      </c>
      <c r="R1996" s="11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x14ac:dyDescent="0.2">
      <c r="A1997" s="11">
        <v>1995</v>
      </c>
      <c r="B1997" s="11" t="s">
        <v>1996</v>
      </c>
      <c r="C1997" s="11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2">
        <f t="shared" si="124"/>
        <v>8</v>
      </c>
      <c r="P1997" s="13">
        <f t="shared" si="125"/>
        <v>26</v>
      </c>
      <c r="Q1997" s="11" t="s">
        <v>8338</v>
      </c>
      <c r="R1997" s="11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x14ac:dyDescent="0.2">
      <c r="A1998" s="11">
        <v>1996</v>
      </c>
      <c r="B1998" s="11" t="s">
        <v>1997</v>
      </c>
      <c r="C1998" s="11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2">
        <f t="shared" si="124"/>
        <v>0</v>
      </c>
      <c r="P1998" s="13" t="e">
        <f t="shared" si="125"/>
        <v>#DIV/0!</v>
      </c>
      <c r="Q1998" s="11" t="s">
        <v>8338</v>
      </c>
      <c r="R1998" s="11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x14ac:dyDescent="0.2">
      <c r="A1999" s="11">
        <v>1997</v>
      </c>
      <c r="B1999" s="11" t="s">
        <v>1998</v>
      </c>
      <c r="C1999" s="11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2">
        <f t="shared" si="124"/>
        <v>0</v>
      </c>
      <c r="P1999" s="13" t="e">
        <f t="shared" si="125"/>
        <v>#DIV/0!</v>
      </c>
      <c r="Q1999" s="11" t="s">
        <v>8338</v>
      </c>
      <c r="R1999" s="11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x14ac:dyDescent="0.2">
      <c r="A2000" s="11">
        <v>1998</v>
      </c>
      <c r="B2000" s="11" t="s">
        <v>1999</v>
      </c>
      <c r="C2000" s="11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2">
        <f t="shared" si="124"/>
        <v>27</v>
      </c>
      <c r="P2000" s="13">
        <f t="shared" si="125"/>
        <v>218.33</v>
      </c>
      <c r="Q2000" s="11" t="s">
        <v>8338</v>
      </c>
      <c r="R2000" s="11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x14ac:dyDescent="0.2">
      <c r="A2001" s="11">
        <v>1999</v>
      </c>
      <c r="B2001" s="11" t="s">
        <v>2000</v>
      </c>
      <c r="C2001" s="11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2">
        <f t="shared" si="124"/>
        <v>1</v>
      </c>
      <c r="P2001" s="13">
        <f t="shared" si="125"/>
        <v>33.71</v>
      </c>
      <c r="Q2001" s="11" t="s">
        <v>8338</v>
      </c>
      <c r="R2001" s="1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x14ac:dyDescent="0.2">
      <c r="A2002" s="11">
        <v>2000</v>
      </c>
      <c r="B2002" s="11" t="s">
        <v>2001</v>
      </c>
      <c r="C2002" s="11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2">
        <f t="shared" si="124"/>
        <v>13</v>
      </c>
      <c r="P2002" s="13">
        <f t="shared" si="125"/>
        <v>25</v>
      </c>
      <c r="Q2002" s="11" t="s">
        <v>8338</v>
      </c>
      <c r="R2002" s="11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x14ac:dyDescent="0.2">
      <c r="A2003" s="11">
        <v>2001</v>
      </c>
      <c r="B2003" s="11" t="s">
        <v>2002</v>
      </c>
      <c r="C2003" s="11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2">
        <f t="shared" si="124"/>
        <v>383</v>
      </c>
      <c r="P2003" s="13">
        <f t="shared" si="125"/>
        <v>128.38999999999999</v>
      </c>
      <c r="Q2003" s="11" t="s">
        <v>8319</v>
      </c>
      <c r="R2003" s="11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x14ac:dyDescent="0.2">
      <c r="A2004" s="11">
        <v>2002</v>
      </c>
      <c r="B2004" s="11" t="s">
        <v>2003</v>
      </c>
      <c r="C2004" s="11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2">
        <f t="shared" si="124"/>
        <v>217</v>
      </c>
      <c r="P2004" s="13">
        <f t="shared" si="125"/>
        <v>78.83</v>
      </c>
      <c r="Q2004" s="11" t="s">
        <v>8319</v>
      </c>
      <c r="R2004" s="11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x14ac:dyDescent="0.2">
      <c r="A2005" s="11">
        <v>2003</v>
      </c>
      <c r="B2005" s="11" t="s">
        <v>2004</v>
      </c>
      <c r="C2005" s="11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2">
        <f t="shared" si="124"/>
        <v>312</v>
      </c>
      <c r="P2005" s="13">
        <f t="shared" si="125"/>
        <v>91.76</v>
      </c>
      <c r="Q2005" s="11" t="s">
        <v>8319</v>
      </c>
      <c r="R2005" s="11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x14ac:dyDescent="0.2">
      <c r="A2006" s="11">
        <v>2004</v>
      </c>
      <c r="B2006" s="11" t="s">
        <v>2005</v>
      </c>
      <c r="C2006" s="11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2">
        <f t="shared" si="124"/>
        <v>235</v>
      </c>
      <c r="P2006" s="13">
        <f t="shared" si="125"/>
        <v>331.1</v>
      </c>
      <c r="Q2006" s="11" t="s">
        <v>8319</v>
      </c>
      <c r="R2006" s="11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x14ac:dyDescent="0.2">
      <c r="A2007" s="11">
        <v>2005</v>
      </c>
      <c r="B2007" s="11" t="s">
        <v>2006</v>
      </c>
      <c r="C2007" s="11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2">
        <f t="shared" si="124"/>
        <v>124</v>
      </c>
      <c r="P2007" s="13">
        <f t="shared" si="125"/>
        <v>194.26</v>
      </c>
      <c r="Q2007" s="11" t="s">
        <v>8319</v>
      </c>
      <c r="R2007" s="11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x14ac:dyDescent="0.2">
      <c r="A2008" s="11">
        <v>2006</v>
      </c>
      <c r="B2008" s="11" t="s">
        <v>2007</v>
      </c>
      <c r="C2008" s="11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2">
        <f t="shared" si="124"/>
        <v>248</v>
      </c>
      <c r="P2008" s="13">
        <f t="shared" si="125"/>
        <v>408.98</v>
      </c>
      <c r="Q2008" s="11" t="s">
        <v>8319</v>
      </c>
      <c r="R2008" s="11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x14ac:dyDescent="0.2">
      <c r="A2009" s="11">
        <v>2007</v>
      </c>
      <c r="B2009" s="11" t="s">
        <v>2008</v>
      </c>
      <c r="C2009" s="11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2">
        <f t="shared" si="124"/>
        <v>116</v>
      </c>
      <c r="P2009" s="13">
        <f t="shared" si="125"/>
        <v>84.46</v>
      </c>
      <c r="Q2009" s="11" t="s">
        <v>8319</v>
      </c>
      <c r="R2009" s="11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x14ac:dyDescent="0.2">
      <c r="A2010" s="11">
        <v>2008</v>
      </c>
      <c r="B2010" s="11" t="s">
        <v>2009</v>
      </c>
      <c r="C2010" s="11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2">
        <f t="shared" si="124"/>
        <v>118</v>
      </c>
      <c r="P2010" s="13">
        <f t="shared" si="125"/>
        <v>44.85</v>
      </c>
      <c r="Q2010" s="11" t="s">
        <v>8319</v>
      </c>
      <c r="R2010" s="11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x14ac:dyDescent="0.2">
      <c r="A2011" s="11">
        <v>2009</v>
      </c>
      <c r="B2011" s="11" t="s">
        <v>2010</v>
      </c>
      <c r="C2011" s="11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2">
        <f t="shared" si="124"/>
        <v>306</v>
      </c>
      <c r="P2011" s="13">
        <f t="shared" si="125"/>
        <v>383.36</v>
      </c>
      <c r="Q2011" s="11" t="s">
        <v>8319</v>
      </c>
      <c r="R2011" s="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x14ac:dyDescent="0.2">
      <c r="A2012" s="11">
        <v>2010</v>
      </c>
      <c r="B2012" s="11" t="s">
        <v>2011</v>
      </c>
      <c r="C2012" s="11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2">
        <f t="shared" si="124"/>
        <v>321</v>
      </c>
      <c r="P2012" s="13">
        <f t="shared" si="125"/>
        <v>55.28</v>
      </c>
      <c r="Q2012" s="11" t="s">
        <v>8319</v>
      </c>
      <c r="R2012" s="11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x14ac:dyDescent="0.2">
      <c r="A2013" s="11">
        <v>2011</v>
      </c>
      <c r="B2013" s="11" t="s">
        <v>2012</v>
      </c>
      <c r="C2013" s="11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2">
        <f t="shared" si="124"/>
        <v>820</v>
      </c>
      <c r="P2013" s="13">
        <f t="shared" si="125"/>
        <v>422.02</v>
      </c>
      <c r="Q2013" s="11" t="s">
        <v>8319</v>
      </c>
      <c r="R2013" s="11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x14ac:dyDescent="0.2">
      <c r="A2014" s="11">
        <v>2012</v>
      </c>
      <c r="B2014" s="11" t="s">
        <v>2013</v>
      </c>
      <c r="C2014" s="11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2">
        <f t="shared" si="124"/>
        <v>235</v>
      </c>
      <c r="P2014" s="13">
        <f t="shared" si="125"/>
        <v>64.180000000000007</v>
      </c>
      <c r="Q2014" s="11" t="s">
        <v>8319</v>
      </c>
      <c r="R2014" s="11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x14ac:dyDescent="0.2">
      <c r="A2015" s="11">
        <v>2013</v>
      </c>
      <c r="B2015" s="11" t="s">
        <v>2014</v>
      </c>
      <c r="C2015" s="11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2">
        <f t="shared" si="124"/>
        <v>495</v>
      </c>
      <c r="P2015" s="13">
        <f t="shared" si="125"/>
        <v>173.58</v>
      </c>
      <c r="Q2015" s="11" t="s">
        <v>8319</v>
      </c>
      <c r="R2015" s="11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x14ac:dyDescent="0.2">
      <c r="A2016" s="11">
        <v>2014</v>
      </c>
      <c r="B2016" s="11" t="s">
        <v>2015</v>
      </c>
      <c r="C2016" s="11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2">
        <f t="shared" si="124"/>
        <v>7814</v>
      </c>
      <c r="P2016" s="13">
        <f t="shared" si="125"/>
        <v>88.6</v>
      </c>
      <c r="Q2016" s="11" t="s">
        <v>8319</v>
      </c>
      <c r="R2016" s="11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x14ac:dyDescent="0.2">
      <c r="A2017" s="11">
        <v>2015</v>
      </c>
      <c r="B2017" s="11" t="s">
        <v>2016</v>
      </c>
      <c r="C2017" s="11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2">
        <f t="shared" si="124"/>
        <v>114</v>
      </c>
      <c r="P2017" s="13">
        <f t="shared" si="125"/>
        <v>50.22</v>
      </c>
      <c r="Q2017" s="11" t="s">
        <v>8319</v>
      </c>
      <c r="R2017" s="11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x14ac:dyDescent="0.2">
      <c r="A2018" s="11">
        <v>2016</v>
      </c>
      <c r="B2018" s="11" t="s">
        <v>2017</v>
      </c>
      <c r="C2018" s="11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2">
        <f t="shared" si="124"/>
        <v>922</v>
      </c>
      <c r="P2018" s="13">
        <f t="shared" si="125"/>
        <v>192.39</v>
      </c>
      <c r="Q2018" s="11" t="s">
        <v>8319</v>
      </c>
      <c r="R2018" s="11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x14ac:dyDescent="0.2">
      <c r="A2019" s="11">
        <v>2017</v>
      </c>
      <c r="B2019" s="11" t="s">
        <v>2018</v>
      </c>
      <c r="C2019" s="11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2">
        <f t="shared" si="124"/>
        <v>126</v>
      </c>
      <c r="P2019" s="13">
        <f t="shared" si="125"/>
        <v>73.42</v>
      </c>
      <c r="Q2019" s="11" t="s">
        <v>8319</v>
      </c>
      <c r="R2019" s="11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x14ac:dyDescent="0.2">
      <c r="A2020" s="11">
        <v>2018</v>
      </c>
      <c r="B2020" s="11" t="s">
        <v>2019</v>
      </c>
      <c r="C2020" s="11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2">
        <f t="shared" si="124"/>
        <v>103</v>
      </c>
      <c r="P2020" s="13">
        <f t="shared" si="125"/>
        <v>147.68</v>
      </c>
      <c r="Q2020" s="11" t="s">
        <v>8319</v>
      </c>
      <c r="R2020" s="11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x14ac:dyDescent="0.2">
      <c r="A2021" s="11">
        <v>2019</v>
      </c>
      <c r="B2021" s="11" t="s">
        <v>2020</v>
      </c>
      <c r="C2021" s="11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2">
        <f t="shared" si="124"/>
        <v>485</v>
      </c>
      <c r="P2021" s="13">
        <f t="shared" si="125"/>
        <v>108.97</v>
      </c>
      <c r="Q2021" s="11" t="s">
        <v>8319</v>
      </c>
      <c r="R2021" s="1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x14ac:dyDescent="0.2">
      <c r="A2022" s="11">
        <v>2020</v>
      </c>
      <c r="B2022" s="11" t="s">
        <v>2021</v>
      </c>
      <c r="C2022" s="11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2">
        <f t="shared" si="124"/>
        <v>193</v>
      </c>
      <c r="P2022" s="13">
        <f t="shared" si="125"/>
        <v>23.65</v>
      </c>
      <c r="Q2022" s="11" t="s">
        <v>8319</v>
      </c>
      <c r="R2022" s="11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x14ac:dyDescent="0.2">
      <c r="A2023" s="11">
        <v>2021</v>
      </c>
      <c r="B2023" s="11" t="s">
        <v>2022</v>
      </c>
      <c r="C2023" s="11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2">
        <f t="shared" si="124"/>
        <v>282</v>
      </c>
      <c r="P2023" s="13">
        <f t="shared" si="125"/>
        <v>147.94999999999999</v>
      </c>
      <c r="Q2023" s="11" t="s">
        <v>8319</v>
      </c>
      <c r="R2023" s="11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x14ac:dyDescent="0.2">
      <c r="A2024" s="11">
        <v>2022</v>
      </c>
      <c r="B2024" s="11" t="s">
        <v>2023</v>
      </c>
      <c r="C2024" s="11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2">
        <f t="shared" si="124"/>
        <v>126</v>
      </c>
      <c r="P2024" s="13">
        <f t="shared" si="125"/>
        <v>385.04</v>
      </c>
      <c r="Q2024" s="11" t="s">
        <v>8319</v>
      </c>
      <c r="R2024" s="11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x14ac:dyDescent="0.2">
      <c r="A2025" s="11">
        <v>2023</v>
      </c>
      <c r="B2025" s="11" t="s">
        <v>2024</v>
      </c>
      <c r="C2025" s="11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2">
        <f t="shared" si="124"/>
        <v>162</v>
      </c>
      <c r="P2025" s="13">
        <f t="shared" si="125"/>
        <v>457.39</v>
      </c>
      <c r="Q2025" s="11" t="s">
        <v>8319</v>
      </c>
      <c r="R2025" s="11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x14ac:dyDescent="0.2">
      <c r="A2026" s="11">
        <v>2024</v>
      </c>
      <c r="B2026" s="11" t="s">
        <v>2025</v>
      </c>
      <c r="C2026" s="11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2">
        <f t="shared" si="124"/>
        <v>586</v>
      </c>
      <c r="P2026" s="13">
        <f t="shared" si="125"/>
        <v>222.99</v>
      </c>
      <c r="Q2026" s="11" t="s">
        <v>8319</v>
      </c>
      <c r="R2026" s="11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x14ac:dyDescent="0.2">
      <c r="A2027" s="11">
        <v>2025</v>
      </c>
      <c r="B2027" s="11" t="s">
        <v>2026</v>
      </c>
      <c r="C2027" s="11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2">
        <f t="shared" si="124"/>
        <v>202</v>
      </c>
      <c r="P2027" s="13">
        <f t="shared" si="125"/>
        <v>220.74</v>
      </c>
      <c r="Q2027" s="11" t="s">
        <v>8319</v>
      </c>
      <c r="R2027" s="11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x14ac:dyDescent="0.2">
      <c r="A2028" s="11">
        <v>2026</v>
      </c>
      <c r="B2028" s="11" t="s">
        <v>2027</v>
      </c>
      <c r="C2028" s="11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2">
        <f t="shared" si="124"/>
        <v>134</v>
      </c>
      <c r="P2028" s="13">
        <f t="shared" si="125"/>
        <v>73.5</v>
      </c>
      <c r="Q2028" s="11" t="s">
        <v>8319</v>
      </c>
      <c r="R2028" s="11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x14ac:dyDescent="0.2">
      <c r="A2029" s="11">
        <v>2027</v>
      </c>
      <c r="B2029" s="11" t="s">
        <v>2028</v>
      </c>
      <c r="C2029" s="11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2">
        <f t="shared" si="124"/>
        <v>121</v>
      </c>
      <c r="P2029" s="13">
        <f t="shared" si="125"/>
        <v>223.1</v>
      </c>
      <c r="Q2029" s="11" t="s">
        <v>8319</v>
      </c>
      <c r="R2029" s="11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x14ac:dyDescent="0.2">
      <c r="A2030" s="11">
        <v>2028</v>
      </c>
      <c r="B2030" s="11" t="s">
        <v>2029</v>
      </c>
      <c r="C2030" s="11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2">
        <f t="shared" si="124"/>
        <v>127</v>
      </c>
      <c r="P2030" s="13">
        <f t="shared" si="125"/>
        <v>47.91</v>
      </c>
      <c r="Q2030" s="11" t="s">
        <v>8319</v>
      </c>
      <c r="R2030" s="11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x14ac:dyDescent="0.2">
      <c r="A2031" s="11">
        <v>2029</v>
      </c>
      <c r="B2031" s="11" t="s">
        <v>2030</v>
      </c>
      <c r="C2031" s="11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2">
        <f t="shared" si="124"/>
        <v>362</v>
      </c>
      <c r="P2031" s="13">
        <f t="shared" si="125"/>
        <v>96.06</v>
      </c>
      <c r="Q2031" s="11" t="s">
        <v>8319</v>
      </c>
      <c r="R2031" s="1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x14ac:dyDescent="0.2">
      <c r="A2032" s="11">
        <v>2030</v>
      </c>
      <c r="B2032" s="11" t="s">
        <v>2031</v>
      </c>
      <c r="C2032" s="11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2">
        <f t="shared" si="124"/>
        <v>227</v>
      </c>
      <c r="P2032" s="13">
        <f t="shared" si="125"/>
        <v>118.61</v>
      </c>
      <c r="Q2032" s="11" t="s">
        <v>8319</v>
      </c>
      <c r="R2032" s="11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x14ac:dyDescent="0.2">
      <c r="A2033" s="11">
        <v>2031</v>
      </c>
      <c r="B2033" s="11" t="s">
        <v>2032</v>
      </c>
      <c r="C2033" s="11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2">
        <f t="shared" si="124"/>
        <v>121</v>
      </c>
      <c r="P2033" s="13">
        <f t="shared" si="125"/>
        <v>118.45</v>
      </c>
      <c r="Q2033" s="11" t="s">
        <v>8319</v>
      </c>
      <c r="R2033" s="11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x14ac:dyDescent="0.2">
      <c r="A2034" s="11">
        <v>2032</v>
      </c>
      <c r="B2034" s="11" t="s">
        <v>2033</v>
      </c>
      <c r="C2034" s="11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2">
        <f t="shared" si="124"/>
        <v>305</v>
      </c>
      <c r="P2034" s="13">
        <f t="shared" si="125"/>
        <v>143.21</v>
      </c>
      <c r="Q2034" s="11" t="s">
        <v>8319</v>
      </c>
      <c r="R2034" s="11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x14ac:dyDescent="0.2">
      <c r="A2035" s="11">
        <v>2033</v>
      </c>
      <c r="B2035" s="11" t="s">
        <v>2034</v>
      </c>
      <c r="C2035" s="11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2">
        <f t="shared" si="124"/>
        <v>179</v>
      </c>
      <c r="P2035" s="13">
        <f t="shared" si="125"/>
        <v>282.72000000000003</v>
      </c>
      <c r="Q2035" s="11" t="s">
        <v>8319</v>
      </c>
      <c r="R2035" s="11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x14ac:dyDescent="0.2">
      <c r="A2036" s="11">
        <v>2034</v>
      </c>
      <c r="B2036" s="11" t="s">
        <v>2035</v>
      </c>
      <c r="C2036" s="11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2">
        <f t="shared" si="124"/>
        <v>387</v>
      </c>
      <c r="P2036" s="13">
        <f t="shared" si="125"/>
        <v>593.94000000000005</v>
      </c>
      <c r="Q2036" s="11" t="s">
        <v>8319</v>
      </c>
      <c r="R2036" s="11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x14ac:dyDescent="0.2">
      <c r="A2037" s="11">
        <v>2035</v>
      </c>
      <c r="B2037" s="11" t="s">
        <v>2036</v>
      </c>
      <c r="C2037" s="11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2">
        <f t="shared" si="124"/>
        <v>212</v>
      </c>
      <c r="P2037" s="13">
        <f t="shared" si="125"/>
        <v>262.16000000000003</v>
      </c>
      <c r="Q2037" s="11" t="s">
        <v>8319</v>
      </c>
      <c r="R2037" s="11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x14ac:dyDescent="0.2">
      <c r="A2038" s="11">
        <v>2036</v>
      </c>
      <c r="B2038" s="11" t="s">
        <v>2037</v>
      </c>
      <c r="C2038" s="11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2">
        <f t="shared" si="124"/>
        <v>132</v>
      </c>
      <c r="P2038" s="13">
        <f t="shared" si="125"/>
        <v>46.58</v>
      </c>
      <c r="Q2038" s="11" t="s">
        <v>8319</v>
      </c>
      <c r="R2038" s="11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x14ac:dyDescent="0.2">
      <c r="A2039" s="11">
        <v>2037</v>
      </c>
      <c r="B2039" s="11" t="s">
        <v>2038</v>
      </c>
      <c r="C2039" s="11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2">
        <f t="shared" si="124"/>
        <v>301</v>
      </c>
      <c r="P2039" s="13">
        <f t="shared" si="125"/>
        <v>70.040000000000006</v>
      </c>
      <c r="Q2039" s="11" t="s">
        <v>8319</v>
      </c>
      <c r="R2039" s="11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x14ac:dyDescent="0.2">
      <c r="A2040" s="11">
        <v>2038</v>
      </c>
      <c r="B2040" s="11" t="s">
        <v>2039</v>
      </c>
      <c r="C2040" s="11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2">
        <f t="shared" si="124"/>
        <v>421</v>
      </c>
      <c r="P2040" s="13">
        <f t="shared" si="125"/>
        <v>164.91</v>
      </c>
      <c r="Q2040" s="11" t="s">
        <v>8319</v>
      </c>
      <c r="R2040" s="11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x14ac:dyDescent="0.2">
      <c r="A2041" s="11">
        <v>2039</v>
      </c>
      <c r="B2041" s="11" t="s">
        <v>2040</v>
      </c>
      <c r="C2041" s="11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2">
        <f t="shared" si="124"/>
        <v>137</v>
      </c>
      <c r="P2041" s="13">
        <f t="shared" si="125"/>
        <v>449.26</v>
      </c>
      <c r="Q2041" s="11" t="s">
        <v>8319</v>
      </c>
      <c r="R2041" s="1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x14ac:dyDescent="0.2">
      <c r="A2042" s="11">
        <v>2040</v>
      </c>
      <c r="B2042" s="11" t="s">
        <v>2041</v>
      </c>
      <c r="C2042" s="11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2">
        <f t="shared" si="124"/>
        <v>249</v>
      </c>
      <c r="P2042" s="13">
        <f t="shared" si="125"/>
        <v>27.47</v>
      </c>
      <c r="Q2042" s="11" t="s">
        <v>8319</v>
      </c>
      <c r="R2042" s="11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x14ac:dyDescent="0.2">
      <c r="A2043" s="11">
        <v>2041</v>
      </c>
      <c r="B2043" s="11" t="s">
        <v>2042</v>
      </c>
      <c r="C2043" s="11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2">
        <f t="shared" si="124"/>
        <v>182</v>
      </c>
      <c r="P2043" s="13">
        <f t="shared" si="125"/>
        <v>143.97999999999999</v>
      </c>
      <c r="Q2043" s="11" t="s">
        <v>8319</v>
      </c>
      <c r="R2043" s="11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x14ac:dyDescent="0.2">
      <c r="A2044" s="11">
        <v>2042</v>
      </c>
      <c r="B2044" s="11" t="s">
        <v>2043</v>
      </c>
      <c r="C2044" s="11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2">
        <f t="shared" si="124"/>
        <v>124</v>
      </c>
      <c r="P2044" s="13">
        <f t="shared" si="125"/>
        <v>88.24</v>
      </c>
      <c r="Q2044" s="11" t="s">
        <v>8319</v>
      </c>
      <c r="R2044" s="11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x14ac:dyDescent="0.2">
      <c r="A2045" s="11">
        <v>2043</v>
      </c>
      <c r="B2045" s="11" t="s">
        <v>2044</v>
      </c>
      <c r="C2045" s="11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2">
        <f t="shared" si="124"/>
        <v>507</v>
      </c>
      <c r="P2045" s="13">
        <f t="shared" si="125"/>
        <v>36.33</v>
      </c>
      <c r="Q2045" s="11" t="s">
        <v>8319</v>
      </c>
      <c r="R2045" s="11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x14ac:dyDescent="0.2">
      <c r="A2046" s="11">
        <v>2044</v>
      </c>
      <c r="B2046" s="11" t="s">
        <v>2045</v>
      </c>
      <c r="C2046" s="11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2">
        <f t="shared" si="124"/>
        <v>109</v>
      </c>
      <c r="P2046" s="13">
        <f t="shared" si="125"/>
        <v>90.18</v>
      </c>
      <c r="Q2046" s="11" t="s">
        <v>8319</v>
      </c>
      <c r="R2046" s="11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x14ac:dyDescent="0.2">
      <c r="A2047" s="11">
        <v>2045</v>
      </c>
      <c r="B2047" s="11" t="s">
        <v>2046</v>
      </c>
      <c r="C2047" s="11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2">
        <f t="shared" si="124"/>
        <v>820</v>
      </c>
      <c r="P2047" s="13">
        <f t="shared" si="125"/>
        <v>152.62</v>
      </c>
      <c r="Q2047" s="11" t="s">
        <v>8319</v>
      </c>
      <c r="R2047" s="11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x14ac:dyDescent="0.2">
      <c r="A2048" s="11">
        <v>2046</v>
      </c>
      <c r="B2048" s="11" t="s">
        <v>2047</v>
      </c>
      <c r="C2048" s="11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2">
        <f t="shared" si="124"/>
        <v>122</v>
      </c>
      <c r="P2048" s="13">
        <f t="shared" si="125"/>
        <v>55.81</v>
      </c>
      <c r="Q2048" s="11" t="s">
        <v>8319</v>
      </c>
      <c r="R2048" s="11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x14ac:dyDescent="0.2">
      <c r="A2049" s="11">
        <v>2047</v>
      </c>
      <c r="B2049" s="11" t="s">
        <v>2048</v>
      </c>
      <c r="C2049" s="11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2">
        <f t="shared" si="124"/>
        <v>103</v>
      </c>
      <c r="P2049" s="13">
        <f t="shared" si="125"/>
        <v>227.85</v>
      </c>
      <c r="Q2049" s="11" t="s">
        <v>8319</v>
      </c>
      <c r="R2049" s="11" t="s">
        <v>8349</v>
      </c>
      <c r="S2049" s="14">
        <f t="shared" si="126"/>
        <v>42081.903587962966</v>
      </c>
      <c r="T2049" s="14">
        <f t="shared" si="127"/>
        <v>42111</v>
      </c>
    </row>
    <row r="2050" spans="1:20" x14ac:dyDescent="0.2">
      <c r="A2050" s="11">
        <v>2048</v>
      </c>
      <c r="B2050" s="11" t="s">
        <v>2049</v>
      </c>
      <c r="C2050" s="11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2">
        <f t="shared" ref="O2050:O2113" si="128">ROUNDUP(SUM(E2050/D2050*100),0)</f>
        <v>149</v>
      </c>
      <c r="P2050" s="13">
        <f t="shared" ref="P2050:P2113" si="129">ROUND(SUM(E2050/L2050),2)</f>
        <v>91.83</v>
      </c>
      <c r="Q2050" s="11" t="s">
        <v>8319</v>
      </c>
      <c r="R2050" s="11" t="s">
        <v>8349</v>
      </c>
      <c r="S2050" s="14">
        <f t="shared" ref="S2050:S2113" si="130">(((J2050/60)/60)/24)+DATE(1970,1,1)</f>
        <v>41387.651516203703</v>
      </c>
      <c r="T2050" s="14">
        <f t="shared" ref="T2050:T2113" si="131">(((I2050/60)/60)/24)+DATE(1970,1,1)</f>
        <v>41417.651516203703</v>
      </c>
    </row>
    <row r="2051" spans="1:20" x14ac:dyDescent="0.2">
      <c r="A2051" s="11">
        <v>2049</v>
      </c>
      <c r="B2051" s="11" t="s">
        <v>2050</v>
      </c>
      <c r="C2051" s="11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2">
        <f t="shared" si="128"/>
        <v>121</v>
      </c>
      <c r="P2051" s="13">
        <f t="shared" si="129"/>
        <v>80.989999999999995</v>
      </c>
      <c r="Q2051" s="11" t="s">
        <v>8319</v>
      </c>
      <c r="R2051" s="11" t="s">
        <v>8349</v>
      </c>
      <c r="S2051" s="14">
        <f t="shared" si="130"/>
        <v>41575.527349537035</v>
      </c>
      <c r="T2051" s="14">
        <f t="shared" si="131"/>
        <v>41610.957638888889</v>
      </c>
    </row>
    <row r="2052" spans="1:20" x14ac:dyDescent="0.2">
      <c r="A2052" s="11">
        <v>2050</v>
      </c>
      <c r="B2052" s="11" t="s">
        <v>2051</v>
      </c>
      <c r="C2052" s="11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2">
        <f t="shared" si="128"/>
        <v>474</v>
      </c>
      <c r="P2052" s="13">
        <f t="shared" si="129"/>
        <v>278.39</v>
      </c>
      <c r="Q2052" s="11" t="s">
        <v>8319</v>
      </c>
      <c r="R2052" s="11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x14ac:dyDescent="0.2">
      <c r="A2053" s="11">
        <v>2051</v>
      </c>
      <c r="B2053" s="11" t="s">
        <v>2052</v>
      </c>
      <c r="C2053" s="11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2">
        <f t="shared" si="128"/>
        <v>131</v>
      </c>
      <c r="P2053" s="13">
        <f t="shared" si="129"/>
        <v>43.1</v>
      </c>
      <c r="Q2053" s="11" t="s">
        <v>8319</v>
      </c>
      <c r="R2053" s="11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x14ac:dyDescent="0.2">
      <c r="A2054" s="11">
        <v>2052</v>
      </c>
      <c r="B2054" s="11" t="s">
        <v>2053</v>
      </c>
      <c r="C2054" s="11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2">
        <f t="shared" si="128"/>
        <v>354</v>
      </c>
      <c r="P2054" s="13">
        <f t="shared" si="129"/>
        <v>326.29000000000002</v>
      </c>
      <c r="Q2054" s="11" t="s">
        <v>8319</v>
      </c>
      <c r="R2054" s="11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x14ac:dyDescent="0.2">
      <c r="A2055" s="11">
        <v>2053</v>
      </c>
      <c r="B2055" s="11" t="s">
        <v>2054</v>
      </c>
      <c r="C2055" s="11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2">
        <f t="shared" si="128"/>
        <v>102</v>
      </c>
      <c r="P2055" s="13">
        <f t="shared" si="129"/>
        <v>41.74</v>
      </c>
      <c r="Q2055" s="11" t="s">
        <v>8319</v>
      </c>
      <c r="R2055" s="11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x14ac:dyDescent="0.2">
      <c r="A2056" s="11">
        <v>2054</v>
      </c>
      <c r="B2056" s="11" t="s">
        <v>2055</v>
      </c>
      <c r="C2056" s="11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2">
        <f t="shared" si="128"/>
        <v>114</v>
      </c>
      <c r="P2056" s="13">
        <f t="shared" si="129"/>
        <v>64.02</v>
      </c>
      <c r="Q2056" s="11" t="s">
        <v>8319</v>
      </c>
      <c r="R2056" s="11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x14ac:dyDescent="0.2">
      <c r="A2057" s="11">
        <v>2055</v>
      </c>
      <c r="B2057" s="11" t="s">
        <v>2056</v>
      </c>
      <c r="C2057" s="11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2">
        <f t="shared" si="128"/>
        <v>168</v>
      </c>
      <c r="P2057" s="13">
        <f t="shared" si="129"/>
        <v>99.46</v>
      </c>
      <c r="Q2057" s="11" t="s">
        <v>8319</v>
      </c>
      <c r="R2057" s="11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x14ac:dyDescent="0.2">
      <c r="A2058" s="11">
        <v>2056</v>
      </c>
      <c r="B2058" s="11" t="s">
        <v>2057</v>
      </c>
      <c r="C2058" s="11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2">
        <f t="shared" si="128"/>
        <v>154</v>
      </c>
      <c r="P2058" s="13">
        <f t="shared" si="129"/>
        <v>138.49</v>
      </c>
      <c r="Q2058" s="11" t="s">
        <v>8319</v>
      </c>
      <c r="R2058" s="11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x14ac:dyDescent="0.2">
      <c r="A2059" s="11">
        <v>2057</v>
      </c>
      <c r="B2059" s="11" t="s">
        <v>2058</v>
      </c>
      <c r="C2059" s="11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2">
        <f t="shared" si="128"/>
        <v>203</v>
      </c>
      <c r="P2059" s="13">
        <f t="shared" si="129"/>
        <v>45.55</v>
      </c>
      <c r="Q2059" s="11" t="s">
        <v>8319</v>
      </c>
      <c r="R2059" s="11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x14ac:dyDescent="0.2">
      <c r="A2060" s="11">
        <v>2058</v>
      </c>
      <c r="B2060" s="11" t="s">
        <v>2059</v>
      </c>
      <c r="C2060" s="11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2">
        <f t="shared" si="128"/>
        <v>169</v>
      </c>
      <c r="P2060" s="13">
        <f t="shared" si="129"/>
        <v>10.51</v>
      </c>
      <c r="Q2060" s="11" t="s">
        <v>8319</v>
      </c>
      <c r="R2060" s="11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x14ac:dyDescent="0.2">
      <c r="A2061" s="11">
        <v>2059</v>
      </c>
      <c r="B2061" s="11" t="s">
        <v>2060</v>
      </c>
      <c r="C2061" s="11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2">
        <f t="shared" si="128"/>
        <v>144</v>
      </c>
      <c r="P2061" s="13">
        <f t="shared" si="129"/>
        <v>114.77</v>
      </c>
      <c r="Q2061" s="11" t="s">
        <v>8319</v>
      </c>
      <c r="R2061" s="1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x14ac:dyDescent="0.2">
      <c r="A2062" s="11">
        <v>2060</v>
      </c>
      <c r="B2062" s="11" t="s">
        <v>2061</v>
      </c>
      <c r="C2062" s="11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2">
        <f t="shared" si="128"/>
        <v>197</v>
      </c>
      <c r="P2062" s="13">
        <f t="shared" si="129"/>
        <v>36</v>
      </c>
      <c r="Q2062" s="11" t="s">
        <v>8319</v>
      </c>
      <c r="R2062" s="11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x14ac:dyDescent="0.2">
      <c r="A2063" s="11">
        <v>2061</v>
      </c>
      <c r="B2063" s="11" t="s">
        <v>2062</v>
      </c>
      <c r="C2063" s="11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2">
        <f t="shared" si="128"/>
        <v>108</v>
      </c>
      <c r="P2063" s="13">
        <f t="shared" si="129"/>
        <v>154.16999999999999</v>
      </c>
      <c r="Q2063" s="11" t="s">
        <v>8319</v>
      </c>
      <c r="R2063" s="11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x14ac:dyDescent="0.2">
      <c r="A2064" s="11">
        <v>2062</v>
      </c>
      <c r="B2064" s="11" t="s">
        <v>2063</v>
      </c>
      <c r="C2064" s="11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2">
        <f t="shared" si="128"/>
        <v>115</v>
      </c>
      <c r="P2064" s="13">
        <f t="shared" si="129"/>
        <v>566.39</v>
      </c>
      <c r="Q2064" s="11" t="s">
        <v>8319</v>
      </c>
      <c r="R2064" s="11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x14ac:dyDescent="0.2">
      <c r="A2065" s="11">
        <v>2063</v>
      </c>
      <c r="B2065" s="11" t="s">
        <v>2064</v>
      </c>
      <c r="C2065" s="11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2">
        <f t="shared" si="128"/>
        <v>149</v>
      </c>
      <c r="P2065" s="13">
        <f t="shared" si="129"/>
        <v>120.86</v>
      </c>
      <c r="Q2065" s="11" t="s">
        <v>8319</v>
      </c>
      <c r="R2065" s="11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x14ac:dyDescent="0.2">
      <c r="A2066" s="11">
        <v>2064</v>
      </c>
      <c r="B2066" s="11" t="s">
        <v>2065</v>
      </c>
      <c r="C2066" s="11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2">
        <f t="shared" si="128"/>
        <v>192</v>
      </c>
      <c r="P2066" s="13">
        <f t="shared" si="129"/>
        <v>86.16</v>
      </c>
      <c r="Q2066" s="11" t="s">
        <v>8319</v>
      </c>
      <c r="R2066" s="11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x14ac:dyDescent="0.2">
      <c r="A2067" s="11">
        <v>2065</v>
      </c>
      <c r="B2067" s="11" t="s">
        <v>2066</v>
      </c>
      <c r="C2067" s="11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2">
        <f t="shared" si="128"/>
        <v>200</v>
      </c>
      <c r="P2067" s="13">
        <f t="shared" si="129"/>
        <v>51.21</v>
      </c>
      <c r="Q2067" s="11" t="s">
        <v>8319</v>
      </c>
      <c r="R2067" s="11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x14ac:dyDescent="0.2">
      <c r="A2068" s="11">
        <v>2066</v>
      </c>
      <c r="B2068" s="11" t="s">
        <v>2067</v>
      </c>
      <c r="C2068" s="11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2">
        <f t="shared" si="128"/>
        <v>219</v>
      </c>
      <c r="P2068" s="13">
        <f t="shared" si="129"/>
        <v>67.260000000000005</v>
      </c>
      <c r="Q2068" s="11" t="s">
        <v>8319</v>
      </c>
      <c r="R2068" s="11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x14ac:dyDescent="0.2">
      <c r="A2069" s="11">
        <v>2067</v>
      </c>
      <c r="B2069" s="11" t="s">
        <v>2068</v>
      </c>
      <c r="C2069" s="11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2">
        <f t="shared" si="128"/>
        <v>127</v>
      </c>
      <c r="P2069" s="13">
        <f t="shared" si="129"/>
        <v>62.8</v>
      </c>
      <c r="Q2069" s="11" t="s">
        <v>8319</v>
      </c>
      <c r="R2069" s="11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x14ac:dyDescent="0.2">
      <c r="A2070" s="11">
        <v>2068</v>
      </c>
      <c r="B2070" s="11" t="s">
        <v>2069</v>
      </c>
      <c r="C2070" s="11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2">
        <f t="shared" si="128"/>
        <v>106</v>
      </c>
      <c r="P2070" s="13">
        <f t="shared" si="129"/>
        <v>346.13</v>
      </c>
      <c r="Q2070" s="11" t="s">
        <v>8319</v>
      </c>
      <c r="R2070" s="11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x14ac:dyDescent="0.2">
      <c r="A2071" s="11">
        <v>2069</v>
      </c>
      <c r="B2071" s="11" t="s">
        <v>2070</v>
      </c>
      <c r="C2071" s="11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2">
        <f t="shared" si="128"/>
        <v>129</v>
      </c>
      <c r="P2071" s="13">
        <f t="shared" si="129"/>
        <v>244.12</v>
      </c>
      <c r="Q2071" s="11" t="s">
        <v>8319</v>
      </c>
      <c r="R2071" s="1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x14ac:dyDescent="0.2">
      <c r="A2072" s="11">
        <v>2070</v>
      </c>
      <c r="B2072" s="11" t="s">
        <v>2071</v>
      </c>
      <c r="C2072" s="11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2">
        <f t="shared" si="128"/>
        <v>318</v>
      </c>
      <c r="P2072" s="13">
        <f t="shared" si="129"/>
        <v>259.25</v>
      </c>
      <c r="Q2072" s="11" t="s">
        <v>8319</v>
      </c>
      <c r="R2072" s="11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x14ac:dyDescent="0.2">
      <c r="A2073" s="11">
        <v>2071</v>
      </c>
      <c r="B2073" s="11" t="s">
        <v>2072</v>
      </c>
      <c r="C2073" s="11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2">
        <f t="shared" si="128"/>
        <v>281</v>
      </c>
      <c r="P2073" s="13">
        <f t="shared" si="129"/>
        <v>201.96</v>
      </c>
      <c r="Q2073" s="11" t="s">
        <v>8319</v>
      </c>
      <c r="R2073" s="11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x14ac:dyDescent="0.2">
      <c r="A2074" s="11">
        <v>2072</v>
      </c>
      <c r="B2074" s="11" t="s">
        <v>2073</v>
      </c>
      <c r="C2074" s="11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2">
        <f t="shared" si="128"/>
        <v>111</v>
      </c>
      <c r="P2074" s="13">
        <f t="shared" si="129"/>
        <v>226.21</v>
      </c>
      <c r="Q2074" s="11" t="s">
        <v>8319</v>
      </c>
      <c r="R2074" s="11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x14ac:dyDescent="0.2">
      <c r="A2075" s="11">
        <v>2073</v>
      </c>
      <c r="B2075" s="11" t="s">
        <v>2074</v>
      </c>
      <c r="C2075" s="11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2">
        <f t="shared" si="128"/>
        <v>153</v>
      </c>
      <c r="P2075" s="13">
        <f t="shared" si="129"/>
        <v>324.69</v>
      </c>
      <c r="Q2075" s="11" t="s">
        <v>8319</v>
      </c>
      <c r="R2075" s="11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x14ac:dyDescent="0.2">
      <c r="A2076" s="11">
        <v>2074</v>
      </c>
      <c r="B2076" s="11" t="s">
        <v>2075</v>
      </c>
      <c r="C2076" s="11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2">
        <f t="shared" si="128"/>
        <v>103</v>
      </c>
      <c r="P2076" s="13">
        <f t="shared" si="129"/>
        <v>205</v>
      </c>
      <c r="Q2076" s="11" t="s">
        <v>8319</v>
      </c>
      <c r="R2076" s="11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x14ac:dyDescent="0.2">
      <c r="A2077" s="11">
        <v>2075</v>
      </c>
      <c r="B2077" s="11" t="s">
        <v>2076</v>
      </c>
      <c r="C2077" s="11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2">
        <f t="shared" si="128"/>
        <v>1679</v>
      </c>
      <c r="P2077" s="13">
        <f t="shared" si="129"/>
        <v>20.47</v>
      </c>
      <c r="Q2077" s="11" t="s">
        <v>8319</v>
      </c>
      <c r="R2077" s="11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x14ac:dyDescent="0.2">
      <c r="A2078" s="11">
        <v>2076</v>
      </c>
      <c r="B2078" s="11" t="s">
        <v>2077</v>
      </c>
      <c r="C2078" s="11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2">
        <f t="shared" si="128"/>
        <v>544</v>
      </c>
      <c r="P2078" s="13">
        <f t="shared" si="129"/>
        <v>116.35</v>
      </c>
      <c r="Q2078" s="11" t="s">
        <v>8319</v>
      </c>
      <c r="R2078" s="11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x14ac:dyDescent="0.2">
      <c r="A2079" s="11">
        <v>2077</v>
      </c>
      <c r="B2079" s="11" t="s">
        <v>2078</v>
      </c>
      <c r="C2079" s="11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2">
        <f t="shared" si="128"/>
        <v>116</v>
      </c>
      <c r="P2079" s="13">
        <f t="shared" si="129"/>
        <v>307.2</v>
      </c>
      <c r="Q2079" s="11" t="s">
        <v>8319</v>
      </c>
      <c r="R2079" s="11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x14ac:dyDescent="0.2">
      <c r="A2080" s="11">
        <v>2078</v>
      </c>
      <c r="B2080" s="11" t="s">
        <v>2079</v>
      </c>
      <c r="C2080" s="11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2">
        <f t="shared" si="128"/>
        <v>132</v>
      </c>
      <c r="P2080" s="13">
        <f t="shared" si="129"/>
        <v>546.69000000000005</v>
      </c>
      <c r="Q2080" s="11" t="s">
        <v>8319</v>
      </c>
      <c r="R2080" s="11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x14ac:dyDescent="0.2">
      <c r="A2081" s="11">
        <v>2079</v>
      </c>
      <c r="B2081" s="11" t="s">
        <v>2080</v>
      </c>
      <c r="C2081" s="11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2">
        <f t="shared" si="128"/>
        <v>289</v>
      </c>
      <c r="P2081" s="13">
        <f t="shared" si="129"/>
        <v>47.47</v>
      </c>
      <c r="Q2081" s="11" t="s">
        <v>8319</v>
      </c>
      <c r="R2081" s="1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x14ac:dyDescent="0.2">
      <c r="A2082" s="11">
        <v>2080</v>
      </c>
      <c r="B2082" s="11" t="s">
        <v>2081</v>
      </c>
      <c r="C2082" s="11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2">
        <f t="shared" si="128"/>
        <v>508</v>
      </c>
      <c r="P2082" s="13">
        <f t="shared" si="129"/>
        <v>101.56</v>
      </c>
      <c r="Q2082" s="11" t="s">
        <v>8319</v>
      </c>
      <c r="R2082" s="11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x14ac:dyDescent="0.2">
      <c r="A2083" s="11">
        <v>2081</v>
      </c>
      <c r="B2083" s="11" t="s">
        <v>2082</v>
      </c>
      <c r="C2083" s="11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2">
        <f t="shared" si="128"/>
        <v>115</v>
      </c>
      <c r="P2083" s="13">
        <f t="shared" si="129"/>
        <v>72.91</v>
      </c>
      <c r="Q2083" s="11" t="s">
        <v>8325</v>
      </c>
      <c r="R2083" s="11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x14ac:dyDescent="0.2">
      <c r="A2084" s="11">
        <v>2082</v>
      </c>
      <c r="B2084" s="11" t="s">
        <v>2083</v>
      </c>
      <c r="C2084" s="11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2">
        <f t="shared" si="128"/>
        <v>111</v>
      </c>
      <c r="P2084" s="13">
        <f t="shared" si="129"/>
        <v>43.71</v>
      </c>
      <c r="Q2084" s="11" t="s">
        <v>8325</v>
      </c>
      <c r="R2084" s="11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x14ac:dyDescent="0.2">
      <c r="A2085" s="11">
        <v>2083</v>
      </c>
      <c r="B2085" s="11" t="s">
        <v>2084</v>
      </c>
      <c r="C2085" s="11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2">
        <f t="shared" si="128"/>
        <v>114</v>
      </c>
      <c r="P2085" s="13">
        <f t="shared" si="129"/>
        <v>34</v>
      </c>
      <c r="Q2085" s="11" t="s">
        <v>8325</v>
      </c>
      <c r="R2085" s="11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x14ac:dyDescent="0.2">
      <c r="A2086" s="11">
        <v>2084</v>
      </c>
      <c r="B2086" s="11" t="s">
        <v>2085</v>
      </c>
      <c r="C2086" s="11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2">
        <f t="shared" si="128"/>
        <v>109</v>
      </c>
      <c r="P2086" s="13">
        <f t="shared" si="129"/>
        <v>70.650000000000006</v>
      </c>
      <c r="Q2086" s="11" t="s">
        <v>8325</v>
      </c>
      <c r="R2086" s="11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x14ac:dyDescent="0.2">
      <c r="A2087" s="11">
        <v>2085</v>
      </c>
      <c r="B2087" s="11" t="s">
        <v>2086</v>
      </c>
      <c r="C2087" s="11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2">
        <f t="shared" si="128"/>
        <v>124</v>
      </c>
      <c r="P2087" s="13">
        <f t="shared" si="129"/>
        <v>89.3</v>
      </c>
      <c r="Q2087" s="11" t="s">
        <v>8325</v>
      </c>
      <c r="R2087" s="11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x14ac:dyDescent="0.2">
      <c r="A2088" s="11">
        <v>2086</v>
      </c>
      <c r="B2088" s="11" t="s">
        <v>2087</v>
      </c>
      <c r="C2088" s="11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2">
        <f t="shared" si="128"/>
        <v>101</v>
      </c>
      <c r="P2088" s="13">
        <f t="shared" si="129"/>
        <v>115.09</v>
      </c>
      <c r="Q2088" s="11" t="s">
        <v>8325</v>
      </c>
      <c r="R2088" s="11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x14ac:dyDescent="0.2">
      <c r="A2089" s="11">
        <v>2087</v>
      </c>
      <c r="B2089" s="11" t="s">
        <v>2088</v>
      </c>
      <c r="C2089" s="11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2">
        <f t="shared" si="128"/>
        <v>104</v>
      </c>
      <c r="P2089" s="13">
        <f t="shared" si="129"/>
        <v>62.12</v>
      </c>
      <c r="Q2089" s="11" t="s">
        <v>8325</v>
      </c>
      <c r="R2089" s="11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x14ac:dyDescent="0.2">
      <c r="A2090" s="11">
        <v>2088</v>
      </c>
      <c r="B2090" s="11" t="s">
        <v>2089</v>
      </c>
      <c r="C2090" s="11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2">
        <f t="shared" si="128"/>
        <v>116</v>
      </c>
      <c r="P2090" s="13">
        <f t="shared" si="129"/>
        <v>46.2</v>
      </c>
      <c r="Q2090" s="11" t="s">
        <v>8325</v>
      </c>
      <c r="R2090" s="11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x14ac:dyDescent="0.2">
      <c r="A2091" s="11">
        <v>2089</v>
      </c>
      <c r="B2091" s="11" t="s">
        <v>2090</v>
      </c>
      <c r="C2091" s="11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2">
        <f t="shared" si="128"/>
        <v>121</v>
      </c>
      <c r="P2091" s="13">
        <f t="shared" si="129"/>
        <v>48.55</v>
      </c>
      <c r="Q2091" s="11" t="s">
        <v>8325</v>
      </c>
      <c r="R2091" s="1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x14ac:dyDescent="0.2">
      <c r="A2092" s="11">
        <v>2090</v>
      </c>
      <c r="B2092" s="11" t="s">
        <v>2091</v>
      </c>
      <c r="C2092" s="11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2">
        <f t="shared" si="128"/>
        <v>116</v>
      </c>
      <c r="P2092" s="13">
        <f t="shared" si="129"/>
        <v>57.52</v>
      </c>
      <c r="Q2092" s="11" t="s">
        <v>8325</v>
      </c>
      <c r="R2092" s="11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x14ac:dyDescent="0.2">
      <c r="A2093" s="11">
        <v>2091</v>
      </c>
      <c r="B2093" s="11" t="s">
        <v>2092</v>
      </c>
      <c r="C2093" s="11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2">
        <f t="shared" si="128"/>
        <v>121</v>
      </c>
      <c r="P2093" s="13">
        <f t="shared" si="129"/>
        <v>88.15</v>
      </c>
      <c r="Q2093" s="11" t="s">
        <v>8325</v>
      </c>
      <c r="R2093" s="11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x14ac:dyDescent="0.2">
      <c r="A2094" s="11">
        <v>2092</v>
      </c>
      <c r="B2094" s="11" t="s">
        <v>2093</v>
      </c>
      <c r="C2094" s="11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2">
        <f t="shared" si="128"/>
        <v>102</v>
      </c>
      <c r="P2094" s="13">
        <f t="shared" si="129"/>
        <v>110.49</v>
      </c>
      <c r="Q2094" s="11" t="s">
        <v>8325</v>
      </c>
      <c r="R2094" s="11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x14ac:dyDescent="0.2">
      <c r="A2095" s="11">
        <v>2093</v>
      </c>
      <c r="B2095" s="11" t="s">
        <v>2094</v>
      </c>
      <c r="C2095" s="11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2">
        <f t="shared" si="128"/>
        <v>103</v>
      </c>
      <c r="P2095" s="13">
        <f t="shared" si="129"/>
        <v>66.83</v>
      </c>
      <c r="Q2095" s="11" t="s">
        <v>8325</v>
      </c>
      <c r="R2095" s="11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x14ac:dyDescent="0.2">
      <c r="A2096" s="11">
        <v>2094</v>
      </c>
      <c r="B2096" s="11" t="s">
        <v>2095</v>
      </c>
      <c r="C2096" s="11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2">
        <f t="shared" si="128"/>
        <v>121</v>
      </c>
      <c r="P2096" s="13">
        <f t="shared" si="129"/>
        <v>58.6</v>
      </c>
      <c r="Q2096" s="11" t="s">
        <v>8325</v>
      </c>
      <c r="R2096" s="11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x14ac:dyDescent="0.2">
      <c r="A2097" s="11">
        <v>2095</v>
      </c>
      <c r="B2097" s="11" t="s">
        <v>2096</v>
      </c>
      <c r="C2097" s="11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2">
        <f t="shared" si="128"/>
        <v>100</v>
      </c>
      <c r="P2097" s="13">
        <f t="shared" si="129"/>
        <v>113.64</v>
      </c>
      <c r="Q2097" s="11" t="s">
        <v>8325</v>
      </c>
      <c r="R2097" s="11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x14ac:dyDescent="0.2">
      <c r="A2098" s="11">
        <v>2096</v>
      </c>
      <c r="B2098" s="11" t="s">
        <v>2097</v>
      </c>
      <c r="C2098" s="11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2">
        <f t="shared" si="128"/>
        <v>102</v>
      </c>
      <c r="P2098" s="13">
        <f t="shared" si="129"/>
        <v>43.57</v>
      </c>
      <c r="Q2098" s="11" t="s">
        <v>8325</v>
      </c>
      <c r="R2098" s="11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x14ac:dyDescent="0.2">
      <c r="A2099" s="11">
        <v>2097</v>
      </c>
      <c r="B2099" s="11" t="s">
        <v>2098</v>
      </c>
      <c r="C2099" s="11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2">
        <f t="shared" si="128"/>
        <v>100</v>
      </c>
      <c r="P2099" s="13">
        <f t="shared" si="129"/>
        <v>78.95</v>
      </c>
      <c r="Q2099" s="11" t="s">
        <v>8325</v>
      </c>
      <c r="R2099" s="11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x14ac:dyDescent="0.2">
      <c r="A2100" s="11">
        <v>2098</v>
      </c>
      <c r="B2100" s="11" t="s">
        <v>2099</v>
      </c>
      <c r="C2100" s="11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2">
        <f t="shared" si="128"/>
        <v>101</v>
      </c>
      <c r="P2100" s="13">
        <f t="shared" si="129"/>
        <v>188.13</v>
      </c>
      <c r="Q2100" s="11" t="s">
        <v>8325</v>
      </c>
      <c r="R2100" s="11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">
      <c r="A2101" s="11">
        <v>2099</v>
      </c>
      <c r="B2101" s="11" t="s">
        <v>2100</v>
      </c>
      <c r="C2101" s="11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2">
        <f t="shared" si="128"/>
        <v>133</v>
      </c>
      <c r="P2101" s="13">
        <f t="shared" si="129"/>
        <v>63.03</v>
      </c>
      <c r="Q2101" s="11" t="s">
        <v>8325</v>
      </c>
      <c r="R2101" s="1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x14ac:dyDescent="0.2">
      <c r="A2102" s="11">
        <v>2100</v>
      </c>
      <c r="B2102" s="11" t="s">
        <v>2101</v>
      </c>
      <c r="C2102" s="11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2">
        <f t="shared" si="128"/>
        <v>137</v>
      </c>
      <c r="P2102" s="13">
        <f t="shared" si="129"/>
        <v>30.37</v>
      </c>
      <c r="Q2102" s="11" t="s">
        <v>8325</v>
      </c>
      <c r="R2102" s="11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x14ac:dyDescent="0.2">
      <c r="A2103" s="11">
        <v>2101</v>
      </c>
      <c r="B2103" s="11" t="s">
        <v>2102</v>
      </c>
      <c r="C2103" s="11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2">
        <f t="shared" si="128"/>
        <v>114</v>
      </c>
      <c r="P2103" s="13">
        <f t="shared" si="129"/>
        <v>51.48</v>
      </c>
      <c r="Q2103" s="11" t="s">
        <v>8325</v>
      </c>
      <c r="R2103" s="11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x14ac:dyDescent="0.2">
      <c r="A2104" s="11">
        <v>2102</v>
      </c>
      <c r="B2104" s="11" t="s">
        <v>2103</v>
      </c>
      <c r="C2104" s="11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2">
        <f t="shared" si="128"/>
        <v>136</v>
      </c>
      <c r="P2104" s="13">
        <f t="shared" si="129"/>
        <v>35.79</v>
      </c>
      <c r="Q2104" s="11" t="s">
        <v>8325</v>
      </c>
      <c r="R2104" s="11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x14ac:dyDescent="0.2">
      <c r="A2105" s="11">
        <v>2103</v>
      </c>
      <c r="B2105" s="11" t="s">
        <v>2104</v>
      </c>
      <c r="C2105" s="11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2">
        <f t="shared" si="128"/>
        <v>147</v>
      </c>
      <c r="P2105" s="13">
        <f t="shared" si="129"/>
        <v>98.82</v>
      </c>
      <c r="Q2105" s="11" t="s">
        <v>8325</v>
      </c>
      <c r="R2105" s="11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x14ac:dyDescent="0.2">
      <c r="A2106" s="11">
        <v>2104</v>
      </c>
      <c r="B2106" s="11" t="s">
        <v>2105</v>
      </c>
      <c r="C2106" s="11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2">
        <f t="shared" si="128"/>
        <v>130</v>
      </c>
      <c r="P2106" s="13">
        <f t="shared" si="129"/>
        <v>28</v>
      </c>
      <c r="Q2106" s="11" t="s">
        <v>8325</v>
      </c>
      <c r="R2106" s="11" t="s">
        <v>8329</v>
      </c>
      <c r="S2106" s="14">
        <f t="shared" si="130"/>
        <v>41394.074467592596</v>
      </c>
      <c r="T2106" s="14">
        <f t="shared" si="131"/>
        <v>41425</v>
      </c>
    </row>
    <row r="2107" spans="1:20" x14ac:dyDescent="0.2">
      <c r="A2107" s="11">
        <v>2105</v>
      </c>
      <c r="B2107" s="11" t="s">
        <v>2106</v>
      </c>
      <c r="C2107" s="11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2">
        <f t="shared" si="128"/>
        <v>254</v>
      </c>
      <c r="P2107" s="13">
        <f t="shared" si="129"/>
        <v>51.31</v>
      </c>
      <c r="Q2107" s="11" t="s">
        <v>8325</v>
      </c>
      <c r="R2107" s="11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x14ac:dyDescent="0.2">
      <c r="A2108" s="11">
        <v>2106</v>
      </c>
      <c r="B2108" s="11" t="s">
        <v>2107</v>
      </c>
      <c r="C2108" s="11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2">
        <f t="shared" si="128"/>
        <v>108</v>
      </c>
      <c r="P2108" s="13">
        <f t="shared" si="129"/>
        <v>53.52</v>
      </c>
      <c r="Q2108" s="11" t="s">
        <v>8325</v>
      </c>
      <c r="R2108" s="11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x14ac:dyDescent="0.2">
      <c r="A2109" s="11">
        <v>2107</v>
      </c>
      <c r="B2109" s="11" t="s">
        <v>2108</v>
      </c>
      <c r="C2109" s="11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2">
        <f t="shared" si="128"/>
        <v>108</v>
      </c>
      <c r="P2109" s="13">
        <f t="shared" si="129"/>
        <v>37.15</v>
      </c>
      <c r="Q2109" s="11" t="s">
        <v>8325</v>
      </c>
      <c r="R2109" s="11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x14ac:dyDescent="0.2">
      <c r="A2110" s="11">
        <v>2108</v>
      </c>
      <c r="B2110" s="11" t="s">
        <v>2109</v>
      </c>
      <c r="C2110" s="11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2">
        <f t="shared" si="128"/>
        <v>108</v>
      </c>
      <c r="P2110" s="13">
        <f t="shared" si="129"/>
        <v>89.9</v>
      </c>
      <c r="Q2110" s="11" t="s">
        <v>8325</v>
      </c>
      <c r="R2110" s="11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x14ac:dyDescent="0.2">
      <c r="A2111" s="11">
        <v>2109</v>
      </c>
      <c r="B2111" s="11" t="s">
        <v>2110</v>
      </c>
      <c r="C2111" s="11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2">
        <f t="shared" si="128"/>
        <v>107</v>
      </c>
      <c r="P2111" s="13">
        <f t="shared" si="129"/>
        <v>106.53</v>
      </c>
      <c r="Q2111" s="11" t="s">
        <v>8325</v>
      </c>
      <c r="R2111" s="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x14ac:dyDescent="0.2">
      <c r="A2112" s="11">
        <v>2110</v>
      </c>
      <c r="B2112" s="11" t="s">
        <v>2111</v>
      </c>
      <c r="C2112" s="11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2">
        <f t="shared" si="128"/>
        <v>101</v>
      </c>
      <c r="P2112" s="13">
        <f t="shared" si="129"/>
        <v>52.82</v>
      </c>
      <c r="Q2112" s="11" t="s">
        <v>8325</v>
      </c>
      <c r="R2112" s="11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x14ac:dyDescent="0.2">
      <c r="A2113" s="11">
        <v>2111</v>
      </c>
      <c r="B2113" s="11" t="s">
        <v>2112</v>
      </c>
      <c r="C2113" s="11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2">
        <f t="shared" si="128"/>
        <v>107</v>
      </c>
      <c r="P2113" s="13">
        <f t="shared" si="129"/>
        <v>54.62</v>
      </c>
      <c r="Q2113" s="11" t="s">
        <v>8325</v>
      </c>
      <c r="R2113" s="11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x14ac:dyDescent="0.2">
      <c r="A2114" s="11">
        <v>2112</v>
      </c>
      <c r="B2114" s="11" t="s">
        <v>2113</v>
      </c>
      <c r="C2114" s="11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2">
        <f t="shared" ref="O2114:O2177" si="132">ROUNDUP(SUM(E2114/D2114*100),0)</f>
        <v>100</v>
      </c>
      <c r="P2114" s="13">
        <f t="shared" ref="P2114:P2177" si="133">ROUND(SUM(E2114/L2114),2)</f>
        <v>27.27</v>
      </c>
      <c r="Q2114" s="11" t="s">
        <v>8325</v>
      </c>
      <c r="R2114" s="11" t="s">
        <v>8329</v>
      </c>
      <c r="S2114" s="14">
        <f t="shared" ref="S2114:S2177" si="134">(((J2114/60)/60)/24)+DATE(1970,1,1)</f>
        <v>41365.928159722222</v>
      </c>
      <c r="T2114" s="14">
        <f t="shared" ref="T2114:T2177" si="135">(((I2114/60)/60)/24)+DATE(1970,1,1)</f>
        <v>41379.928159722222</v>
      </c>
    </row>
    <row r="2115" spans="1:20" x14ac:dyDescent="0.2">
      <c r="A2115" s="11">
        <v>2113</v>
      </c>
      <c r="B2115" s="11" t="s">
        <v>2114</v>
      </c>
      <c r="C2115" s="11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2">
        <f t="shared" si="132"/>
        <v>105</v>
      </c>
      <c r="P2115" s="13">
        <f t="shared" si="133"/>
        <v>68.599999999999994</v>
      </c>
      <c r="Q2115" s="11" t="s">
        <v>8325</v>
      </c>
      <c r="R2115" s="11" t="s">
        <v>8329</v>
      </c>
      <c r="S2115" s="14">
        <f t="shared" si="134"/>
        <v>41870.86546296296</v>
      </c>
      <c r="T2115" s="14">
        <f t="shared" si="135"/>
        <v>41905.86546296296</v>
      </c>
    </row>
    <row r="2116" spans="1:20" x14ac:dyDescent="0.2">
      <c r="A2116" s="11">
        <v>2114</v>
      </c>
      <c r="B2116" s="11" t="s">
        <v>2115</v>
      </c>
      <c r="C2116" s="11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2">
        <f t="shared" si="132"/>
        <v>105</v>
      </c>
      <c r="P2116" s="13">
        <f t="shared" si="133"/>
        <v>35.61</v>
      </c>
      <c r="Q2116" s="11" t="s">
        <v>8325</v>
      </c>
      <c r="R2116" s="11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x14ac:dyDescent="0.2">
      <c r="A2117" s="11">
        <v>2115</v>
      </c>
      <c r="B2117" s="11" t="s">
        <v>2116</v>
      </c>
      <c r="C2117" s="11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2">
        <f t="shared" si="132"/>
        <v>226</v>
      </c>
      <c r="P2117" s="13">
        <f t="shared" si="133"/>
        <v>94.03</v>
      </c>
      <c r="Q2117" s="11" t="s">
        <v>8325</v>
      </c>
      <c r="R2117" s="11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x14ac:dyDescent="0.2">
      <c r="A2118" s="11">
        <v>2116</v>
      </c>
      <c r="B2118" s="11" t="s">
        <v>2117</v>
      </c>
      <c r="C2118" s="11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2">
        <f t="shared" si="132"/>
        <v>101</v>
      </c>
      <c r="P2118" s="13">
        <f t="shared" si="133"/>
        <v>526.46</v>
      </c>
      <c r="Q2118" s="11" t="s">
        <v>8325</v>
      </c>
      <c r="R2118" s="11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x14ac:dyDescent="0.2">
      <c r="A2119" s="11">
        <v>2117</v>
      </c>
      <c r="B2119" s="11" t="s">
        <v>2118</v>
      </c>
      <c r="C2119" s="11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2">
        <f t="shared" si="132"/>
        <v>148</v>
      </c>
      <c r="P2119" s="13">
        <f t="shared" si="133"/>
        <v>50.66</v>
      </c>
      <c r="Q2119" s="11" t="s">
        <v>8325</v>
      </c>
      <c r="R2119" s="11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x14ac:dyDescent="0.2">
      <c r="A2120" s="11">
        <v>2118</v>
      </c>
      <c r="B2120" s="11" t="s">
        <v>2119</v>
      </c>
      <c r="C2120" s="11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2">
        <f t="shared" si="132"/>
        <v>135</v>
      </c>
      <c r="P2120" s="13">
        <f t="shared" si="133"/>
        <v>79.180000000000007</v>
      </c>
      <c r="Q2120" s="11" t="s">
        <v>8325</v>
      </c>
      <c r="R2120" s="11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x14ac:dyDescent="0.2">
      <c r="A2121" s="11">
        <v>2119</v>
      </c>
      <c r="B2121" s="11" t="s">
        <v>2120</v>
      </c>
      <c r="C2121" s="11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2">
        <f t="shared" si="132"/>
        <v>101</v>
      </c>
      <c r="P2121" s="13">
        <f t="shared" si="133"/>
        <v>91.59</v>
      </c>
      <c r="Q2121" s="11" t="s">
        <v>8325</v>
      </c>
      <c r="R2121" s="1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x14ac:dyDescent="0.2">
      <c r="A2122" s="11">
        <v>2120</v>
      </c>
      <c r="B2122" s="11" t="s">
        <v>2121</v>
      </c>
      <c r="C2122" s="11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2">
        <f t="shared" si="132"/>
        <v>101</v>
      </c>
      <c r="P2122" s="13">
        <f t="shared" si="133"/>
        <v>116.96</v>
      </c>
      <c r="Q2122" s="11" t="s">
        <v>8325</v>
      </c>
      <c r="R2122" s="11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x14ac:dyDescent="0.2">
      <c r="A2123" s="11">
        <v>2121</v>
      </c>
      <c r="B2123" s="11" t="s">
        <v>2122</v>
      </c>
      <c r="C2123" s="11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2">
        <f t="shared" si="132"/>
        <v>1</v>
      </c>
      <c r="P2123" s="13">
        <f t="shared" si="133"/>
        <v>28.4</v>
      </c>
      <c r="Q2123" s="11" t="s">
        <v>8333</v>
      </c>
      <c r="R2123" s="11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x14ac:dyDescent="0.2">
      <c r="A2124" s="11">
        <v>2122</v>
      </c>
      <c r="B2124" s="11" t="s">
        <v>2123</v>
      </c>
      <c r="C2124" s="11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2">
        <f t="shared" si="132"/>
        <v>1</v>
      </c>
      <c r="P2124" s="13">
        <f t="shared" si="133"/>
        <v>103.33</v>
      </c>
      <c r="Q2124" s="11" t="s">
        <v>8333</v>
      </c>
      <c r="R2124" s="11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x14ac:dyDescent="0.2">
      <c r="A2125" s="11">
        <v>2123</v>
      </c>
      <c r="B2125" s="11" t="s">
        <v>2124</v>
      </c>
      <c r="C2125" s="11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2">
        <f t="shared" si="132"/>
        <v>10</v>
      </c>
      <c r="P2125" s="13">
        <f t="shared" si="133"/>
        <v>10</v>
      </c>
      <c r="Q2125" s="11" t="s">
        <v>8333</v>
      </c>
      <c r="R2125" s="11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x14ac:dyDescent="0.2">
      <c r="A2126" s="11">
        <v>2124</v>
      </c>
      <c r="B2126" s="11" t="s">
        <v>2125</v>
      </c>
      <c r="C2126" s="11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2">
        <f t="shared" si="132"/>
        <v>11</v>
      </c>
      <c r="P2126" s="13">
        <f t="shared" si="133"/>
        <v>23</v>
      </c>
      <c r="Q2126" s="11" t="s">
        <v>8333</v>
      </c>
      <c r="R2126" s="11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x14ac:dyDescent="0.2">
      <c r="A2127" s="11">
        <v>2125</v>
      </c>
      <c r="B2127" s="11" t="s">
        <v>2126</v>
      </c>
      <c r="C2127" s="11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2">
        <f t="shared" si="132"/>
        <v>2</v>
      </c>
      <c r="P2127" s="13">
        <f t="shared" si="133"/>
        <v>31.56</v>
      </c>
      <c r="Q2127" s="11" t="s">
        <v>8333</v>
      </c>
      <c r="R2127" s="11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x14ac:dyDescent="0.2">
      <c r="A2128" s="11">
        <v>2126</v>
      </c>
      <c r="B2128" s="11" t="s">
        <v>2127</v>
      </c>
      <c r="C2128" s="11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2">
        <f t="shared" si="132"/>
        <v>1</v>
      </c>
      <c r="P2128" s="13">
        <f t="shared" si="133"/>
        <v>5</v>
      </c>
      <c r="Q2128" s="11" t="s">
        <v>8333</v>
      </c>
      <c r="R2128" s="11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x14ac:dyDescent="0.2">
      <c r="A2129" s="11">
        <v>2127</v>
      </c>
      <c r="B2129" s="11" t="s">
        <v>2128</v>
      </c>
      <c r="C2129" s="11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2">
        <f t="shared" si="132"/>
        <v>29</v>
      </c>
      <c r="P2129" s="13">
        <f t="shared" si="133"/>
        <v>34.22</v>
      </c>
      <c r="Q2129" s="11" t="s">
        <v>8333</v>
      </c>
      <c r="R2129" s="11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x14ac:dyDescent="0.2">
      <c r="A2130" s="11">
        <v>2128</v>
      </c>
      <c r="B2130" s="11" t="s">
        <v>2129</v>
      </c>
      <c r="C2130" s="11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2">
        <f t="shared" si="132"/>
        <v>1</v>
      </c>
      <c r="P2130" s="13">
        <f t="shared" si="133"/>
        <v>25</v>
      </c>
      <c r="Q2130" s="11" t="s">
        <v>8333</v>
      </c>
      <c r="R2130" s="11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x14ac:dyDescent="0.2">
      <c r="A2131" s="11">
        <v>2129</v>
      </c>
      <c r="B2131" s="11" t="s">
        <v>2130</v>
      </c>
      <c r="C2131" s="11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2">
        <f t="shared" si="132"/>
        <v>12</v>
      </c>
      <c r="P2131" s="13">
        <f t="shared" si="133"/>
        <v>19.670000000000002</v>
      </c>
      <c r="Q2131" s="11" t="s">
        <v>8333</v>
      </c>
      <c r="R2131" s="1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x14ac:dyDescent="0.2">
      <c r="A2132" s="11">
        <v>2130</v>
      </c>
      <c r="B2132" s="11" t="s">
        <v>2131</v>
      </c>
      <c r="C2132" s="11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2">
        <f t="shared" si="132"/>
        <v>1</v>
      </c>
      <c r="P2132" s="13">
        <f t="shared" si="133"/>
        <v>21.25</v>
      </c>
      <c r="Q2132" s="11" t="s">
        <v>8333</v>
      </c>
      <c r="R2132" s="11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x14ac:dyDescent="0.2">
      <c r="A2133" s="11">
        <v>2131</v>
      </c>
      <c r="B2133" s="11" t="s">
        <v>2132</v>
      </c>
      <c r="C2133" s="11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2">
        <f t="shared" si="132"/>
        <v>5</v>
      </c>
      <c r="P2133" s="13">
        <f t="shared" si="133"/>
        <v>8.33</v>
      </c>
      <c r="Q2133" s="11" t="s">
        <v>8333</v>
      </c>
      <c r="R2133" s="11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x14ac:dyDescent="0.2">
      <c r="A2134" s="11">
        <v>2132</v>
      </c>
      <c r="B2134" s="11" t="s">
        <v>2133</v>
      </c>
      <c r="C2134" s="11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2">
        <f t="shared" si="132"/>
        <v>3</v>
      </c>
      <c r="P2134" s="13">
        <f t="shared" si="133"/>
        <v>21.34</v>
      </c>
      <c r="Q2134" s="11" t="s">
        <v>8333</v>
      </c>
      <c r="R2134" s="11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x14ac:dyDescent="0.2">
      <c r="A2135" s="11">
        <v>2133</v>
      </c>
      <c r="B2135" s="11" t="s">
        <v>2134</v>
      </c>
      <c r="C2135" s="11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2">
        <f t="shared" si="132"/>
        <v>2</v>
      </c>
      <c r="P2135" s="13">
        <f t="shared" si="133"/>
        <v>5.33</v>
      </c>
      <c r="Q2135" s="11" t="s">
        <v>8333</v>
      </c>
      <c r="R2135" s="11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x14ac:dyDescent="0.2">
      <c r="A2136" s="11">
        <v>2134</v>
      </c>
      <c r="B2136" s="11" t="s">
        <v>2135</v>
      </c>
      <c r="C2136" s="11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2">
        <f t="shared" si="132"/>
        <v>2</v>
      </c>
      <c r="P2136" s="13">
        <f t="shared" si="133"/>
        <v>34.67</v>
      </c>
      <c r="Q2136" s="11" t="s">
        <v>8333</v>
      </c>
      <c r="R2136" s="11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x14ac:dyDescent="0.2">
      <c r="A2137" s="11">
        <v>2135</v>
      </c>
      <c r="B2137" s="11" t="s">
        <v>2136</v>
      </c>
      <c r="C2137" s="11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2">
        <f t="shared" si="132"/>
        <v>10</v>
      </c>
      <c r="P2137" s="13">
        <f t="shared" si="133"/>
        <v>21.73</v>
      </c>
      <c r="Q2137" s="11" t="s">
        <v>8333</v>
      </c>
      <c r="R2137" s="11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x14ac:dyDescent="0.2">
      <c r="A2138" s="11">
        <v>2136</v>
      </c>
      <c r="B2138" s="11" t="s">
        <v>2137</v>
      </c>
      <c r="C2138" s="11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2">
        <f t="shared" si="132"/>
        <v>1</v>
      </c>
      <c r="P2138" s="13">
        <f t="shared" si="133"/>
        <v>11.92</v>
      </c>
      <c r="Q2138" s="11" t="s">
        <v>8333</v>
      </c>
      <c r="R2138" s="11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x14ac:dyDescent="0.2">
      <c r="A2139" s="11">
        <v>2137</v>
      </c>
      <c r="B2139" s="11" t="s">
        <v>2138</v>
      </c>
      <c r="C2139" s="11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2">
        <f t="shared" si="132"/>
        <v>29</v>
      </c>
      <c r="P2139" s="13">
        <f t="shared" si="133"/>
        <v>26.6</v>
      </c>
      <c r="Q2139" s="11" t="s">
        <v>8333</v>
      </c>
      <c r="R2139" s="11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x14ac:dyDescent="0.2">
      <c r="A2140" s="11">
        <v>2138</v>
      </c>
      <c r="B2140" s="11" t="s">
        <v>2139</v>
      </c>
      <c r="C2140" s="11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2">
        <f t="shared" si="132"/>
        <v>13</v>
      </c>
      <c r="P2140" s="13">
        <f t="shared" si="133"/>
        <v>10.67</v>
      </c>
      <c r="Q2140" s="11" t="s">
        <v>8333</v>
      </c>
      <c r="R2140" s="11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x14ac:dyDescent="0.2">
      <c r="A2141" s="11">
        <v>2139</v>
      </c>
      <c r="B2141" s="11" t="s">
        <v>2140</v>
      </c>
      <c r="C2141" s="11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2">
        <f t="shared" si="132"/>
        <v>6</v>
      </c>
      <c r="P2141" s="13">
        <f t="shared" si="133"/>
        <v>29.04</v>
      </c>
      <c r="Q2141" s="11" t="s">
        <v>8333</v>
      </c>
      <c r="R2141" s="1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x14ac:dyDescent="0.2">
      <c r="A2142" s="11">
        <v>2140</v>
      </c>
      <c r="B2142" s="11" t="s">
        <v>2141</v>
      </c>
      <c r="C2142" s="11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2">
        <f t="shared" si="132"/>
        <v>1</v>
      </c>
      <c r="P2142" s="13">
        <f t="shared" si="133"/>
        <v>50.91</v>
      </c>
      <c r="Q2142" s="11" t="s">
        <v>8333</v>
      </c>
      <c r="R2142" s="11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x14ac:dyDescent="0.2">
      <c r="A2143" s="11">
        <v>2141</v>
      </c>
      <c r="B2143" s="11" t="s">
        <v>2142</v>
      </c>
      <c r="C2143" s="11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2">
        <f t="shared" si="132"/>
        <v>0</v>
      </c>
      <c r="P2143" s="13" t="e">
        <f t="shared" si="133"/>
        <v>#DIV/0!</v>
      </c>
      <c r="Q2143" s="11" t="s">
        <v>8333</v>
      </c>
      <c r="R2143" s="11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x14ac:dyDescent="0.2">
      <c r="A2144" s="11">
        <v>2142</v>
      </c>
      <c r="B2144" s="11" t="s">
        <v>2143</v>
      </c>
      <c r="C2144" s="11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2">
        <f t="shared" si="132"/>
        <v>6</v>
      </c>
      <c r="P2144" s="13">
        <f t="shared" si="133"/>
        <v>50.08</v>
      </c>
      <c r="Q2144" s="11" t="s">
        <v>8333</v>
      </c>
      <c r="R2144" s="11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x14ac:dyDescent="0.2">
      <c r="A2145" s="11">
        <v>2143</v>
      </c>
      <c r="B2145" s="11" t="s">
        <v>2144</v>
      </c>
      <c r="C2145" s="11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2">
        <f t="shared" si="132"/>
        <v>12</v>
      </c>
      <c r="P2145" s="13">
        <f t="shared" si="133"/>
        <v>45</v>
      </c>
      <c r="Q2145" s="11" t="s">
        <v>8333</v>
      </c>
      <c r="R2145" s="11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x14ac:dyDescent="0.2">
      <c r="A2146" s="11">
        <v>2144</v>
      </c>
      <c r="B2146" s="11" t="s">
        <v>2145</v>
      </c>
      <c r="C2146" s="11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2">
        <f t="shared" si="132"/>
        <v>2</v>
      </c>
      <c r="P2146" s="13">
        <f t="shared" si="133"/>
        <v>25.29</v>
      </c>
      <c r="Q2146" s="11" t="s">
        <v>8333</v>
      </c>
      <c r="R2146" s="11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x14ac:dyDescent="0.2">
      <c r="A2147" s="11">
        <v>2145</v>
      </c>
      <c r="B2147" s="11" t="s">
        <v>2146</v>
      </c>
      <c r="C2147" s="11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2">
        <f t="shared" si="132"/>
        <v>31</v>
      </c>
      <c r="P2147" s="13">
        <f t="shared" si="133"/>
        <v>51.29</v>
      </c>
      <c r="Q2147" s="11" t="s">
        <v>8333</v>
      </c>
      <c r="R2147" s="11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x14ac:dyDescent="0.2">
      <c r="A2148" s="11">
        <v>2146</v>
      </c>
      <c r="B2148" s="11" t="s">
        <v>2147</v>
      </c>
      <c r="C2148" s="11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2">
        <f t="shared" si="132"/>
        <v>1</v>
      </c>
      <c r="P2148" s="13">
        <f t="shared" si="133"/>
        <v>1</v>
      </c>
      <c r="Q2148" s="11" t="s">
        <v>8333</v>
      </c>
      <c r="R2148" s="11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">
      <c r="A2149" s="11">
        <v>2147</v>
      </c>
      <c r="B2149" s="11" t="s">
        <v>2148</v>
      </c>
      <c r="C2149" s="11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2">
        <f t="shared" si="132"/>
        <v>1</v>
      </c>
      <c r="P2149" s="13">
        <f t="shared" si="133"/>
        <v>49.38</v>
      </c>
      <c r="Q2149" s="11" t="s">
        <v>8333</v>
      </c>
      <c r="R2149" s="11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x14ac:dyDescent="0.2">
      <c r="A2150" s="11">
        <v>2148</v>
      </c>
      <c r="B2150" s="11" t="s">
        <v>2149</v>
      </c>
      <c r="C2150" s="11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2">
        <f t="shared" si="132"/>
        <v>2</v>
      </c>
      <c r="P2150" s="13">
        <f t="shared" si="133"/>
        <v>1</v>
      </c>
      <c r="Q2150" s="11" t="s">
        <v>8333</v>
      </c>
      <c r="R2150" s="11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x14ac:dyDescent="0.2">
      <c r="A2151" s="11">
        <v>2149</v>
      </c>
      <c r="B2151" s="11" t="s">
        <v>2150</v>
      </c>
      <c r="C2151" s="11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2">
        <f t="shared" si="132"/>
        <v>0</v>
      </c>
      <c r="P2151" s="13" t="e">
        <f t="shared" si="133"/>
        <v>#DIV/0!</v>
      </c>
      <c r="Q2151" s="11" t="s">
        <v>8333</v>
      </c>
      <c r="R2151" s="1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">
      <c r="A2152" s="11">
        <v>2150</v>
      </c>
      <c r="B2152" s="11" t="s">
        <v>2151</v>
      </c>
      <c r="C2152" s="11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2">
        <f t="shared" si="132"/>
        <v>1</v>
      </c>
      <c r="P2152" s="13">
        <f t="shared" si="133"/>
        <v>101.25</v>
      </c>
      <c r="Q2152" s="11" t="s">
        <v>8333</v>
      </c>
      <c r="R2152" s="11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x14ac:dyDescent="0.2">
      <c r="A2153" s="11">
        <v>2151</v>
      </c>
      <c r="B2153" s="11" t="s">
        <v>2152</v>
      </c>
      <c r="C2153" s="11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2">
        <f t="shared" si="132"/>
        <v>1</v>
      </c>
      <c r="P2153" s="13">
        <f t="shared" si="133"/>
        <v>19.670000000000002</v>
      </c>
      <c r="Q2153" s="11" t="s">
        <v>8333</v>
      </c>
      <c r="R2153" s="11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x14ac:dyDescent="0.2">
      <c r="A2154" s="11">
        <v>2152</v>
      </c>
      <c r="B2154" s="11" t="s">
        <v>2153</v>
      </c>
      <c r="C2154" s="11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2">
        <f t="shared" si="132"/>
        <v>1</v>
      </c>
      <c r="P2154" s="13">
        <f t="shared" si="133"/>
        <v>12.5</v>
      </c>
      <c r="Q2154" s="11" t="s">
        <v>8333</v>
      </c>
      <c r="R2154" s="11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x14ac:dyDescent="0.2">
      <c r="A2155" s="11">
        <v>2153</v>
      </c>
      <c r="B2155" s="11" t="s">
        <v>2154</v>
      </c>
      <c r="C2155" s="11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2">
        <f t="shared" si="132"/>
        <v>1</v>
      </c>
      <c r="P2155" s="13">
        <f t="shared" si="133"/>
        <v>8.5</v>
      </c>
      <c r="Q2155" s="11" t="s">
        <v>8333</v>
      </c>
      <c r="R2155" s="11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x14ac:dyDescent="0.2">
      <c r="A2156" s="11">
        <v>2154</v>
      </c>
      <c r="B2156" s="11" t="s">
        <v>2155</v>
      </c>
      <c r="C2156" s="11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2">
        <f t="shared" si="132"/>
        <v>1</v>
      </c>
      <c r="P2156" s="13">
        <f t="shared" si="133"/>
        <v>1</v>
      </c>
      <c r="Q2156" s="11" t="s">
        <v>8333</v>
      </c>
      <c r="R2156" s="11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x14ac:dyDescent="0.2">
      <c r="A2157" s="11">
        <v>2155</v>
      </c>
      <c r="B2157" s="11" t="s">
        <v>2156</v>
      </c>
      <c r="C2157" s="11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2">
        <f t="shared" si="132"/>
        <v>3</v>
      </c>
      <c r="P2157" s="13">
        <f t="shared" si="133"/>
        <v>23</v>
      </c>
      <c r="Q2157" s="11" t="s">
        <v>8333</v>
      </c>
      <c r="R2157" s="11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x14ac:dyDescent="0.2">
      <c r="A2158" s="11">
        <v>2156</v>
      </c>
      <c r="B2158" s="11" t="s">
        <v>2157</v>
      </c>
      <c r="C2158" s="11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2">
        <f t="shared" si="132"/>
        <v>3</v>
      </c>
      <c r="P2158" s="13">
        <f t="shared" si="133"/>
        <v>17.989999999999998</v>
      </c>
      <c r="Q2158" s="11" t="s">
        <v>8333</v>
      </c>
      <c r="R2158" s="11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x14ac:dyDescent="0.2">
      <c r="A2159" s="11">
        <v>2157</v>
      </c>
      <c r="B2159" s="11" t="s">
        <v>2158</v>
      </c>
      <c r="C2159" s="11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2">
        <f t="shared" si="132"/>
        <v>29</v>
      </c>
      <c r="P2159" s="13">
        <f t="shared" si="133"/>
        <v>370.95</v>
      </c>
      <c r="Q2159" s="11" t="s">
        <v>8333</v>
      </c>
      <c r="R2159" s="11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x14ac:dyDescent="0.2">
      <c r="A2160" s="11">
        <v>2158</v>
      </c>
      <c r="B2160" s="11" t="s">
        <v>2159</v>
      </c>
      <c r="C2160" s="11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2">
        <f t="shared" si="132"/>
        <v>7</v>
      </c>
      <c r="P2160" s="13">
        <f t="shared" si="133"/>
        <v>63.57</v>
      </c>
      <c r="Q2160" s="11" t="s">
        <v>8333</v>
      </c>
      <c r="R2160" s="11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x14ac:dyDescent="0.2">
      <c r="A2161" s="11">
        <v>2159</v>
      </c>
      <c r="B2161" s="11" t="s">
        <v>2160</v>
      </c>
      <c r="C2161" s="11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2">
        <f t="shared" si="132"/>
        <v>1</v>
      </c>
      <c r="P2161" s="13">
        <f t="shared" si="133"/>
        <v>13</v>
      </c>
      <c r="Q2161" s="11" t="s">
        <v>8333</v>
      </c>
      <c r="R2161" s="1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x14ac:dyDescent="0.2">
      <c r="A2162" s="11">
        <v>2160</v>
      </c>
      <c r="B2162" s="11" t="s">
        <v>2161</v>
      </c>
      <c r="C2162" s="11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2">
        <f t="shared" si="132"/>
        <v>1</v>
      </c>
      <c r="P2162" s="13">
        <f t="shared" si="133"/>
        <v>5.31</v>
      </c>
      <c r="Q2162" s="11" t="s">
        <v>8333</v>
      </c>
      <c r="R2162" s="11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x14ac:dyDescent="0.2">
      <c r="A2163" s="11">
        <v>2161</v>
      </c>
      <c r="B2163" s="11" t="s">
        <v>2162</v>
      </c>
      <c r="C2163" s="11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2">
        <f t="shared" si="132"/>
        <v>116</v>
      </c>
      <c r="P2163" s="13">
        <f t="shared" si="133"/>
        <v>35.619999999999997</v>
      </c>
      <c r="Q2163" s="11" t="s">
        <v>8325</v>
      </c>
      <c r="R2163" s="11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x14ac:dyDescent="0.2">
      <c r="A2164" s="11">
        <v>2162</v>
      </c>
      <c r="B2164" s="11" t="s">
        <v>2163</v>
      </c>
      <c r="C2164" s="11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2">
        <f t="shared" si="132"/>
        <v>113</v>
      </c>
      <c r="P2164" s="13">
        <f t="shared" si="133"/>
        <v>87.1</v>
      </c>
      <c r="Q2164" s="11" t="s">
        <v>8325</v>
      </c>
      <c r="R2164" s="11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x14ac:dyDescent="0.2">
      <c r="A2165" s="11">
        <v>2163</v>
      </c>
      <c r="B2165" s="11" t="s">
        <v>2164</v>
      </c>
      <c r="C2165" s="11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2">
        <f t="shared" si="132"/>
        <v>133</v>
      </c>
      <c r="P2165" s="13">
        <f t="shared" si="133"/>
        <v>75.11</v>
      </c>
      <c r="Q2165" s="11" t="s">
        <v>8325</v>
      </c>
      <c r="R2165" s="11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x14ac:dyDescent="0.2">
      <c r="A2166" s="11">
        <v>2164</v>
      </c>
      <c r="B2166" s="11" t="s">
        <v>2165</v>
      </c>
      <c r="C2166" s="11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2">
        <f t="shared" si="132"/>
        <v>103</v>
      </c>
      <c r="P2166" s="13">
        <f t="shared" si="133"/>
        <v>68.010000000000005</v>
      </c>
      <c r="Q2166" s="11" t="s">
        <v>8325</v>
      </c>
      <c r="R2166" s="11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x14ac:dyDescent="0.2">
      <c r="A2167" s="11">
        <v>2165</v>
      </c>
      <c r="B2167" s="11" t="s">
        <v>2166</v>
      </c>
      <c r="C2167" s="11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2">
        <f t="shared" si="132"/>
        <v>139</v>
      </c>
      <c r="P2167" s="13">
        <f t="shared" si="133"/>
        <v>29.62</v>
      </c>
      <c r="Q2167" s="11" t="s">
        <v>8325</v>
      </c>
      <c r="R2167" s="11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x14ac:dyDescent="0.2">
      <c r="A2168" s="11">
        <v>2166</v>
      </c>
      <c r="B2168" s="11" t="s">
        <v>2167</v>
      </c>
      <c r="C2168" s="11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2">
        <f t="shared" si="132"/>
        <v>147</v>
      </c>
      <c r="P2168" s="13">
        <f t="shared" si="133"/>
        <v>91.63</v>
      </c>
      <c r="Q2168" s="11" t="s">
        <v>8325</v>
      </c>
      <c r="R2168" s="11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x14ac:dyDescent="0.2">
      <c r="A2169" s="11">
        <v>2167</v>
      </c>
      <c r="B2169" s="11" t="s">
        <v>2168</v>
      </c>
      <c r="C2169" s="11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2">
        <f t="shared" si="132"/>
        <v>120</v>
      </c>
      <c r="P2169" s="13">
        <f t="shared" si="133"/>
        <v>22.5</v>
      </c>
      <c r="Q2169" s="11" t="s">
        <v>8325</v>
      </c>
      <c r="R2169" s="11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x14ac:dyDescent="0.2">
      <c r="A2170" s="11">
        <v>2168</v>
      </c>
      <c r="B2170" s="11" t="s">
        <v>2169</v>
      </c>
      <c r="C2170" s="11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2">
        <f t="shared" si="132"/>
        <v>122</v>
      </c>
      <c r="P2170" s="13">
        <f t="shared" si="133"/>
        <v>64.37</v>
      </c>
      <c r="Q2170" s="11" t="s">
        <v>8325</v>
      </c>
      <c r="R2170" s="11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x14ac:dyDescent="0.2">
      <c r="A2171" s="11">
        <v>2169</v>
      </c>
      <c r="B2171" s="11" t="s">
        <v>2170</v>
      </c>
      <c r="C2171" s="11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2">
        <f t="shared" si="132"/>
        <v>100</v>
      </c>
      <c r="P2171" s="13">
        <f t="shared" si="133"/>
        <v>21.86</v>
      </c>
      <c r="Q2171" s="11" t="s">
        <v>8325</v>
      </c>
      <c r="R2171" s="1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x14ac:dyDescent="0.2">
      <c r="A2172" s="11">
        <v>2170</v>
      </c>
      <c r="B2172" s="11" t="s">
        <v>2171</v>
      </c>
      <c r="C2172" s="11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2">
        <f t="shared" si="132"/>
        <v>181</v>
      </c>
      <c r="P2172" s="13">
        <f t="shared" si="133"/>
        <v>33.32</v>
      </c>
      <c r="Q2172" s="11" t="s">
        <v>8325</v>
      </c>
      <c r="R2172" s="11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x14ac:dyDescent="0.2">
      <c r="A2173" s="11">
        <v>2171</v>
      </c>
      <c r="B2173" s="11" t="s">
        <v>2172</v>
      </c>
      <c r="C2173" s="11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2">
        <f t="shared" si="132"/>
        <v>107</v>
      </c>
      <c r="P2173" s="13">
        <f t="shared" si="133"/>
        <v>90.28</v>
      </c>
      <c r="Q2173" s="11" t="s">
        <v>8325</v>
      </c>
      <c r="R2173" s="11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x14ac:dyDescent="0.2">
      <c r="A2174" s="11">
        <v>2172</v>
      </c>
      <c r="B2174" s="11" t="s">
        <v>2173</v>
      </c>
      <c r="C2174" s="11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2">
        <f t="shared" si="132"/>
        <v>100</v>
      </c>
      <c r="P2174" s="13">
        <f t="shared" si="133"/>
        <v>76.92</v>
      </c>
      <c r="Q2174" s="11" t="s">
        <v>8325</v>
      </c>
      <c r="R2174" s="11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x14ac:dyDescent="0.2">
      <c r="A2175" s="11">
        <v>2173</v>
      </c>
      <c r="B2175" s="11" t="s">
        <v>2174</v>
      </c>
      <c r="C2175" s="11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2">
        <f t="shared" si="132"/>
        <v>127</v>
      </c>
      <c r="P2175" s="13">
        <f t="shared" si="133"/>
        <v>59.23</v>
      </c>
      <c r="Q2175" s="11" t="s">
        <v>8325</v>
      </c>
      <c r="R2175" s="11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x14ac:dyDescent="0.2">
      <c r="A2176" s="11">
        <v>2174</v>
      </c>
      <c r="B2176" s="11" t="s">
        <v>2175</v>
      </c>
      <c r="C2176" s="11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2">
        <f t="shared" si="132"/>
        <v>103</v>
      </c>
      <c r="P2176" s="13">
        <f t="shared" si="133"/>
        <v>65.38</v>
      </c>
      <c r="Q2176" s="11" t="s">
        <v>8325</v>
      </c>
      <c r="R2176" s="11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x14ac:dyDescent="0.2">
      <c r="A2177" s="11">
        <v>2175</v>
      </c>
      <c r="B2177" s="11" t="s">
        <v>2176</v>
      </c>
      <c r="C2177" s="11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2">
        <f t="shared" si="132"/>
        <v>250</v>
      </c>
      <c r="P2177" s="13">
        <f t="shared" si="133"/>
        <v>67.31</v>
      </c>
      <c r="Q2177" s="11" t="s">
        <v>8325</v>
      </c>
      <c r="R2177" s="11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x14ac:dyDescent="0.2">
      <c r="A2178" s="11">
        <v>2176</v>
      </c>
      <c r="B2178" s="11" t="s">
        <v>2177</v>
      </c>
      <c r="C2178" s="11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2">
        <f t="shared" ref="O2178:O2241" si="136">ROUNDUP(SUM(E2178/D2178*100),0)</f>
        <v>127</v>
      </c>
      <c r="P2178" s="13">
        <f t="shared" ref="P2178:P2241" si="137">ROUND(SUM(E2178/L2178),2)</f>
        <v>88.75</v>
      </c>
      <c r="Q2178" s="11" t="s">
        <v>8325</v>
      </c>
      <c r="R2178" s="11" t="s">
        <v>8326</v>
      </c>
      <c r="S2178" s="14">
        <f t="shared" ref="S2178:S2241" si="138">(((J2178/60)/60)/24)+DATE(1970,1,1)</f>
        <v>42096.633206018523</v>
      </c>
      <c r="T2178" s="14">
        <f t="shared" ref="T2178:T2241" si="139">(((I2178/60)/60)/24)+DATE(1970,1,1)</f>
        <v>42126.633206018523</v>
      </c>
    </row>
    <row r="2179" spans="1:20" x14ac:dyDescent="0.2">
      <c r="A2179" s="11">
        <v>2177</v>
      </c>
      <c r="B2179" s="11" t="s">
        <v>2178</v>
      </c>
      <c r="C2179" s="11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2">
        <f t="shared" si="136"/>
        <v>101</v>
      </c>
      <c r="P2179" s="13">
        <f t="shared" si="137"/>
        <v>65.87</v>
      </c>
      <c r="Q2179" s="11" t="s">
        <v>8325</v>
      </c>
      <c r="R2179" s="11" t="s">
        <v>8326</v>
      </c>
      <c r="S2179" s="14">
        <f t="shared" si="138"/>
        <v>42502.250775462962</v>
      </c>
      <c r="T2179" s="14">
        <f t="shared" si="139"/>
        <v>42527.250775462962</v>
      </c>
    </row>
    <row r="2180" spans="1:20" x14ac:dyDescent="0.2">
      <c r="A2180" s="11">
        <v>2178</v>
      </c>
      <c r="B2180" s="11" t="s">
        <v>2179</v>
      </c>
      <c r="C2180" s="11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2">
        <f t="shared" si="136"/>
        <v>139</v>
      </c>
      <c r="P2180" s="13">
        <f t="shared" si="137"/>
        <v>40.35</v>
      </c>
      <c r="Q2180" s="11" t="s">
        <v>8325</v>
      </c>
      <c r="R2180" s="11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x14ac:dyDescent="0.2">
      <c r="A2181" s="11">
        <v>2179</v>
      </c>
      <c r="B2181" s="11" t="s">
        <v>2180</v>
      </c>
      <c r="C2181" s="11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2">
        <f t="shared" si="136"/>
        <v>162</v>
      </c>
      <c r="P2181" s="13">
        <f t="shared" si="137"/>
        <v>76.86</v>
      </c>
      <c r="Q2181" s="11" t="s">
        <v>8325</v>
      </c>
      <c r="R2181" s="1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x14ac:dyDescent="0.2">
      <c r="A2182" s="11">
        <v>2180</v>
      </c>
      <c r="B2182" s="11" t="s">
        <v>2181</v>
      </c>
      <c r="C2182" s="11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2">
        <f t="shared" si="136"/>
        <v>108</v>
      </c>
      <c r="P2182" s="13">
        <f t="shared" si="137"/>
        <v>68.709999999999994</v>
      </c>
      <c r="Q2182" s="11" t="s">
        <v>8325</v>
      </c>
      <c r="R2182" s="11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x14ac:dyDescent="0.2">
      <c r="A2183" s="11">
        <v>2181</v>
      </c>
      <c r="B2183" s="11" t="s">
        <v>2182</v>
      </c>
      <c r="C2183" s="11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2">
        <f t="shared" si="136"/>
        <v>154</v>
      </c>
      <c r="P2183" s="13">
        <f t="shared" si="137"/>
        <v>57.77</v>
      </c>
      <c r="Q2183" s="11" t="s">
        <v>8333</v>
      </c>
      <c r="R2183" s="11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x14ac:dyDescent="0.2">
      <c r="A2184" s="11">
        <v>2182</v>
      </c>
      <c r="B2184" s="11" t="s">
        <v>2183</v>
      </c>
      <c r="C2184" s="11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2">
        <f t="shared" si="136"/>
        <v>525</v>
      </c>
      <c r="P2184" s="13">
        <f t="shared" si="137"/>
        <v>44.17</v>
      </c>
      <c r="Q2184" s="11" t="s">
        <v>8333</v>
      </c>
      <c r="R2184" s="11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x14ac:dyDescent="0.2">
      <c r="A2185" s="11">
        <v>2183</v>
      </c>
      <c r="B2185" s="11" t="s">
        <v>2184</v>
      </c>
      <c r="C2185" s="11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2">
        <f t="shared" si="136"/>
        <v>490</v>
      </c>
      <c r="P2185" s="13">
        <f t="shared" si="137"/>
        <v>31.57</v>
      </c>
      <c r="Q2185" s="11" t="s">
        <v>8333</v>
      </c>
      <c r="R2185" s="11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x14ac:dyDescent="0.2">
      <c r="A2186" s="11">
        <v>2184</v>
      </c>
      <c r="B2186" s="11" t="s">
        <v>2185</v>
      </c>
      <c r="C2186" s="11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2">
        <f t="shared" si="136"/>
        <v>285</v>
      </c>
      <c r="P2186" s="13">
        <f t="shared" si="137"/>
        <v>107.05</v>
      </c>
      <c r="Q2186" s="11" t="s">
        <v>8333</v>
      </c>
      <c r="R2186" s="11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x14ac:dyDescent="0.2">
      <c r="A2187" s="11">
        <v>2185</v>
      </c>
      <c r="B2187" s="11" t="s">
        <v>2186</v>
      </c>
      <c r="C2187" s="11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2">
        <f t="shared" si="136"/>
        <v>1857</v>
      </c>
      <c r="P2187" s="13">
        <f t="shared" si="137"/>
        <v>149.03</v>
      </c>
      <c r="Q2187" s="11" t="s">
        <v>8333</v>
      </c>
      <c r="R2187" s="11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x14ac:dyDescent="0.2">
      <c r="A2188" s="11">
        <v>2186</v>
      </c>
      <c r="B2188" s="11" t="s">
        <v>2187</v>
      </c>
      <c r="C2188" s="11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2">
        <f t="shared" si="136"/>
        <v>110</v>
      </c>
      <c r="P2188" s="13">
        <f t="shared" si="137"/>
        <v>55.96</v>
      </c>
      <c r="Q2188" s="11" t="s">
        <v>8333</v>
      </c>
      <c r="R2188" s="11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x14ac:dyDescent="0.2">
      <c r="A2189" s="11">
        <v>2187</v>
      </c>
      <c r="B2189" s="11" t="s">
        <v>2188</v>
      </c>
      <c r="C2189" s="11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2">
        <f t="shared" si="136"/>
        <v>1015</v>
      </c>
      <c r="P2189" s="13">
        <f t="shared" si="137"/>
        <v>56.97</v>
      </c>
      <c r="Q2189" s="11" t="s">
        <v>8333</v>
      </c>
      <c r="R2189" s="11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x14ac:dyDescent="0.2">
      <c r="A2190" s="11">
        <v>2188</v>
      </c>
      <c r="B2190" s="11" t="s">
        <v>2189</v>
      </c>
      <c r="C2190" s="11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2">
        <f t="shared" si="136"/>
        <v>413</v>
      </c>
      <c r="P2190" s="13">
        <f t="shared" si="137"/>
        <v>44.06</v>
      </c>
      <c r="Q2190" s="11" t="s">
        <v>8333</v>
      </c>
      <c r="R2190" s="11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x14ac:dyDescent="0.2">
      <c r="A2191" s="11">
        <v>2189</v>
      </c>
      <c r="B2191" s="11" t="s">
        <v>2190</v>
      </c>
      <c r="C2191" s="11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2">
        <f t="shared" si="136"/>
        <v>504</v>
      </c>
      <c r="P2191" s="13">
        <f t="shared" si="137"/>
        <v>68.63</v>
      </c>
      <c r="Q2191" s="11" t="s">
        <v>8333</v>
      </c>
      <c r="R2191" s="1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x14ac:dyDescent="0.2">
      <c r="A2192" s="11">
        <v>2190</v>
      </c>
      <c r="B2192" s="11" t="s">
        <v>2191</v>
      </c>
      <c r="C2192" s="11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2">
        <f t="shared" si="136"/>
        <v>185</v>
      </c>
      <c r="P2192" s="13">
        <f t="shared" si="137"/>
        <v>65.319999999999993</v>
      </c>
      <c r="Q2192" s="11" t="s">
        <v>8333</v>
      </c>
      <c r="R2192" s="11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x14ac:dyDescent="0.2">
      <c r="A2193" s="11">
        <v>2191</v>
      </c>
      <c r="B2193" s="11" t="s">
        <v>2192</v>
      </c>
      <c r="C2193" s="11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2">
        <f t="shared" si="136"/>
        <v>120</v>
      </c>
      <c r="P2193" s="13">
        <f t="shared" si="137"/>
        <v>35.92</v>
      </c>
      <c r="Q2193" s="11" t="s">
        <v>8333</v>
      </c>
      <c r="R2193" s="11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x14ac:dyDescent="0.2">
      <c r="A2194" s="11">
        <v>2192</v>
      </c>
      <c r="B2194" s="11" t="s">
        <v>2193</v>
      </c>
      <c r="C2194" s="11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2">
        <f t="shared" si="136"/>
        <v>1082</v>
      </c>
      <c r="P2194" s="13">
        <f t="shared" si="137"/>
        <v>40.07</v>
      </c>
      <c r="Q2194" s="11" t="s">
        <v>8333</v>
      </c>
      <c r="R2194" s="11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x14ac:dyDescent="0.2">
      <c r="A2195" s="11">
        <v>2193</v>
      </c>
      <c r="B2195" s="11" t="s">
        <v>2194</v>
      </c>
      <c r="C2195" s="11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2">
        <f t="shared" si="136"/>
        <v>453</v>
      </c>
      <c r="P2195" s="13">
        <f t="shared" si="137"/>
        <v>75.650000000000006</v>
      </c>
      <c r="Q2195" s="11" t="s">
        <v>8333</v>
      </c>
      <c r="R2195" s="11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x14ac:dyDescent="0.2">
      <c r="A2196" s="11">
        <v>2194</v>
      </c>
      <c r="B2196" s="11" t="s">
        <v>2195</v>
      </c>
      <c r="C2196" s="11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2">
        <f t="shared" si="136"/>
        <v>538</v>
      </c>
      <c r="P2196" s="13">
        <f t="shared" si="137"/>
        <v>61.2</v>
      </c>
      <c r="Q2196" s="11" t="s">
        <v>8333</v>
      </c>
      <c r="R2196" s="11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x14ac:dyDescent="0.2">
      <c r="A2197" s="11">
        <v>2195</v>
      </c>
      <c r="B2197" s="11" t="s">
        <v>2196</v>
      </c>
      <c r="C2197" s="11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2">
        <f t="shared" si="136"/>
        <v>121</v>
      </c>
      <c r="P2197" s="13">
        <f t="shared" si="137"/>
        <v>48.13</v>
      </c>
      <c r="Q2197" s="11" t="s">
        <v>8333</v>
      </c>
      <c r="R2197" s="11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x14ac:dyDescent="0.2">
      <c r="A2198" s="11">
        <v>2196</v>
      </c>
      <c r="B2198" s="11" t="s">
        <v>2197</v>
      </c>
      <c r="C2198" s="11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2">
        <f t="shared" si="136"/>
        <v>114</v>
      </c>
      <c r="P2198" s="13">
        <f t="shared" si="137"/>
        <v>68.11</v>
      </c>
      <c r="Q2198" s="11" t="s">
        <v>8333</v>
      </c>
      <c r="R2198" s="11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x14ac:dyDescent="0.2">
      <c r="A2199" s="11">
        <v>2197</v>
      </c>
      <c r="B2199" s="11" t="s">
        <v>2198</v>
      </c>
      <c r="C2199" s="11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2">
        <f t="shared" si="136"/>
        <v>952</v>
      </c>
      <c r="P2199" s="13">
        <f t="shared" si="137"/>
        <v>65.89</v>
      </c>
      <c r="Q2199" s="11" t="s">
        <v>8333</v>
      </c>
      <c r="R2199" s="11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x14ac:dyDescent="0.2">
      <c r="A2200" s="11">
        <v>2198</v>
      </c>
      <c r="B2200" s="11" t="s">
        <v>2199</v>
      </c>
      <c r="C2200" s="11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2">
        <f t="shared" si="136"/>
        <v>133</v>
      </c>
      <c r="P2200" s="13">
        <f t="shared" si="137"/>
        <v>81.650000000000006</v>
      </c>
      <c r="Q2200" s="11" t="s">
        <v>8333</v>
      </c>
      <c r="R2200" s="11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x14ac:dyDescent="0.2">
      <c r="A2201" s="11">
        <v>2199</v>
      </c>
      <c r="B2201" s="11" t="s">
        <v>2200</v>
      </c>
      <c r="C2201" s="11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2">
        <f t="shared" si="136"/>
        <v>147</v>
      </c>
      <c r="P2201" s="13">
        <f t="shared" si="137"/>
        <v>52.7</v>
      </c>
      <c r="Q2201" s="11" t="s">
        <v>8333</v>
      </c>
      <c r="R2201" s="1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x14ac:dyDescent="0.2">
      <c r="A2202" s="11">
        <v>2200</v>
      </c>
      <c r="B2202" s="11" t="s">
        <v>2201</v>
      </c>
      <c r="C2202" s="11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2">
        <f t="shared" si="136"/>
        <v>543</v>
      </c>
      <c r="P2202" s="13">
        <f t="shared" si="137"/>
        <v>41.23</v>
      </c>
      <c r="Q2202" s="11" t="s">
        <v>8333</v>
      </c>
      <c r="R2202" s="11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x14ac:dyDescent="0.2">
      <c r="A2203" s="11">
        <v>2201</v>
      </c>
      <c r="B2203" s="11" t="s">
        <v>2202</v>
      </c>
      <c r="C2203" s="11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2">
        <f t="shared" si="136"/>
        <v>383</v>
      </c>
      <c r="P2203" s="13">
        <f t="shared" si="137"/>
        <v>15.04</v>
      </c>
      <c r="Q2203" s="11" t="s">
        <v>8325</v>
      </c>
      <c r="R2203" s="11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x14ac:dyDescent="0.2">
      <c r="A2204" s="11">
        <v>2202</v>
      </c>
      <c r="B2204" s="11" t="s">
        <v>2203</v>
      </c>
      <c r="C2204" s="11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2">
        <f t="shared" si="136"/>
        <v>705</v>
      </c>
      <c r="P2204" s="13">
        <f t="shared" si="137"/>
        <v>39.07</v>
      </c>
      <c r="Q2204" s="11" t="s">
        <v>8325</v>
      </c>
      <c r="R2204" s="11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x14ac:dyDescent="0.2">
      <c r="A2205" s="11">
        <v>2203</v>
      </c>
      <c r="B2205" s="11" t="s">
        <v>2204</v>
      </c>
      <c r="C2205" s="11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2">
        <f t="shared" si="136"/>
        <v>110</v>
      </c>
      <c r="P2205" s="13">
        <f t="shared" si="137"/>
        <v>43.82</v>
      </c>
      <c r="Q2205" s="11" t="s">
        <v>8325</v>
      </c>
      <c r="R2205" s="11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x14ac:dyDescent="0.2">
      <c r="A2206" s="11">
        <v>2204</v>
      </c>
      <c r="B2206" s="11" t="s">
        <v>2205</v>
      </c>
      <c r="C2206" s="11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2">
        <f t="shared" si="136"/>
        <v>133</v>
      </c>
      <c r="P2206" s="13">
        <f t="shared" si="137"/>
        <v>27.3</v>
      </c>
      <c r="Q2206" s="11" t="s">
        <v>8325</v>
      </c>
      <c r="R2206" s="11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x14ac:dyDescent="0.2">
      <c r="A2207" s="11">
        <v>2205</v>
      </c>
      <c r="B2207" s="11" t="s">
        <v>2206</v>
      </c>
      <c r="C2207" s="11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2">
        <f t="shared" si="136"/>
        <v>152</v>
      </c>
      <c r="P2207" s="13">
        <f t="shared" si="137"/>
        <v>42.22</v>
      </c>
      <c r="Q2207" s="11" t="s">
        <v>8325</v>
      </c>
      <c r="R2207" s="11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x14ac:dyDescent="0.2">
      <c r="A2208" s="11">
        <v>2206</v>
      </c>
      <c r="B2208" s="11" t="s">
        <v>2207</v>
      </c>
      <c r="C2208" s="11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2">
        <f t="shared" si="136"/>
        <v>103</v>
      </c>
      <c r="P2208" s="13">
        <f t="shared" si="137"/>
        <v>33.24</v>
      </c>
      <c r="Q2208" s="11" t="s">
        <v>8325</v>
      </c>
      <c r="R2208" s="11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x14ac:dyDescent="0.2">
      <c r="A2209" s="11">
        <v>2207</v>
      </c>
      <c r="B2209" s="11" t="s">
        <v>2208</v>
      </c>
      <c r="C2209" s="11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2">
        <f t="shared" si="136"/>
        <v>100</v>
      </c>
      <c r="P2209" s="13">
        <f t="shared" si="137"/>
        <v>285.70999999999998</v>
      </c>
      <c r="Q2209" s="11" t="s">
        <v>8325</v>
      </c>
      <c r="R2209" s="11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x14ac:dyDescent="0.2">
      <c r="A2210" s="11">
        <v>2208</v>
      </c>
      <c r="B2210" s="11" t="s">
        <v>2209</v>
      </c>
      <c r="C2210" s="11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2">
        <f t="shared" si="136"/>
        <v>102</v>
      </c>
      <c r="P2210" s="13">
        <f t="shared" si="137"/>
        <v>42.33</v>
      </c>
      <c r="Q2210" s="11" t="s">
        <v>8325</v>
      </c>
      <c r="R2210" s="11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x14ac:dyDescent="0.2">
      <c r="A2211" s="11">
        <v>2209</v>
      </c>
      <c r="B2211" s="11" t="s">
        <v>2210</v>
      </c>
      <c r="C2211" s="11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2">
        <f t="shared" si="136"/>
        <v>151</v>
      </c>
      <c r="P2211" s="13">
        <f t="shared" si="137"/>
        <v>50.27</v>
      </c>
      <c r="Q2211" s="11" t="s">
        <v>8325</v>
      </c>
      <c r="R2211" s="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x14ac:dyDescent="0.2">
      <c r="A2212" s="11">
        <v>2210</v>
      </c>
      <c r="B2212" s="11" t="s">
        <v>2211</v>
      </c>
      <c r="C2212" s="11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2">
        <f t="shared" si="136"/>
        <v>112</v>
      </c>
      <c r="P2212" s="13">
        <f t="shared" si="137"/>
        <v>61.9</v>
      </c>
      <c r="Q2212" s="11" t="s">
        <v>8325</v>
      </c>
      <c r="R2212" s="11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x14ac:dyDescent="0.2">
      <c r="A2213" s="11">
        <v>2211</v>
      </c>
      <c r="B2213" s="11" t="s">
        <v>2212</v>
      </c>
      <c r="C2213" s="11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2">
        <f t="shared" si="136"/>
        <v>196</v>
      </c>
      <c r="P2213" s="13">
        <f t="shared" si="137"/>
        <v>40.75</v>
      </c>
      <c r="Q2213" s="11" t="s">
        <v>8325</v>
      </c>
      <c r="R2213" s="11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x14ac:dyDescent="0.2">
      <c r="A2214" s="11">
        <v>2212</v>
      </c>
      <c r="B2214" s="11" t="s">
        <v>2213</v>
      </c>
      <c r="C2214" s="11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2">
        <f t="shared" si="136"/>
        <v>115</v>
      </c>
      <c r="P2214" s="13">
        <f t="shared" si="137"/>
        <v>55.8</v>
      </c>
      <c r="Q2214" s="11" t="s">
        <v>8325</v>
      </c>
      <c r="R2214" s="11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x14ac:dyDescent="0.2">
      <c r="A2215" s="11">
        <v>2213</v>
      </c>
      <c r="B2215" s="11" t="s">
        <v>2214</v>
      </c>
      <c r="C2215" s="11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2">
        <f t="shared" si="136"/>
        <v>200</v>
      </c>
      <c r="P2215" s="13">
        <f t="shared" si="137"/>
        <v>10</v>
      </c>
      <c r="Q2215" s="11" t="s">
        <v>8325</v>
      </c>
      <c r="R2215" s="11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x14ac:dyDescent="0.2">
      <c r="A2216" s="11">
        <v>2214</v>
      </c>
      <c r="B2216" s="11" t="s">
        <v>2215</v>
      </c>
      <c r="C2216" s="11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2">
        <f t="shared" si="136"/>
        <v>293</v>
      </c>
      <c r="P2216" s="13">
        <f t="shared" si="137"/>
        <v>73.13</v>
      </c>
      <c r="Q2216" s="11" t="s">
        <v>8325</v>
      </c>
      <c r="R2216" s="11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x14ac:dyDescent="0.2">
      <c r="A2217" s="11">
        <v>2215</v>
      </c>
      <c r="B2217" s="11" t="s">
        <v>2216</v>
      </c>
      <c r="C2217" s="11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2">
        <f t="shared" si="136"/>
        <v>157</v>
      </c>
      <c r="P2217" s="13">
        <f t="shared" si="137"/>
        <v>26.06</v>
      </c>
      <c r="Q2217" s="11" t="s">
        <v>8325</v>
      </c>
      <c r="R2217" s="11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x14ac:dyDescent="0.2">
      <c r="A2218" s="11">
        <v>2216</v>
      </c>
      <c r="B2218" s="11" t="s">
        <v>2217</v>
      </c>
      <c r="C2218" s="11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2">
        <f t="shared" si="136"/>
        <v>106</v>
      </c>
      <c r="P2218" s="13">
        <f t="shared" si="137"/>
        <v>22.64</v>
      </c>
      <c r="Q2218" s="11" t="s">
        <v>8325</v>
      </c>
      <c r="R2218" s="11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x14ac:dyDescent="0.2">
      <c r="A2219" s="11">
        <v>2217</v>
      </c>
      <c r="B2219" s="11" t="s">
        <v>2218</v>
      </c>
      <c r="C2219" s="11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2">
        <f t="shared" si="136"/>
        <v>102</v>
      </c>
      <c r="P2219" s="13">
        <f t="shared" si="137"/>
        <v>47.22</v>
      </c>
      <c r="Q2219" s="11" t="s">
        <v>8325</v>
      </c>
      <c r="R2219" s="11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x14ac:dyDescent="0.2">
      <c r="A2220" s="11">
        <v>2218</v>
      </c>
      <c r="B2220" s="11" t="s">
        <v>2219</v>
      </c>
      <c r="C2220" s="11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2">
        <f t="shared" si="136"/>
        <v>123</v>
      </c>
      <c r="P2220" s="13">
        <f t="shared" si="137"/>
        <v>32.32</v>
      </c>
      <c r="Q2220" s="11" t="s">
        <v>8325</v>
      </c>
      <c r="R2220" s="11" t="s">
        <v>8330</v>
      </c>
      <c r="S2220" s="14">
        <f t="shared" si="138"/>
        <v>41127.812303240738</v>
      </c>
      <c r="T2220" s="14">
        <f t="shared" si="139"/>
        <v>41150</v>
      </c>
    </row>
    <row r="2221" spans="1:20" x14ac:dyDescent="0.2">
      <c r="A2221" s="11">
        <v>2219</v>
      </c>
      <c r="B2221" s="11" t="s">
        <v>2220</v>
      </c>
      <c r="C2221" s="11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2">
        <f t="shared" si="136"/>
        <v>102</v>
      </c>
      <c r="P2221" s="13">
        <f t="shared" si="137"/>
        <v>53.42</v>
      </c>
      <c r="Q2221" s="11" t="s">
        <v>8325</v>
      </c>
      <c r="R2221" s="1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x14ac:dyDescent="0.2">
      <c r="A2222" s="11">
        <v>2220</v>
      </c>
      <c r="B2222" s="11" t="s">
        <v>2221</v>
      </c>
      <c r="C2222" s="11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2">
        <f t="shared" si="136"/>
        <v>102</v>
      </c>
      <c r="P2222" s="13">
        <f t="shared" si="137"/>
        <v>51.3</v>
      </c>
      <c r="Q2222" s="11" t="s">
        <v>8325</v>
      </c>
      <c r="R2222" s="11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x14ac:dyDescent="0.2">
      <c r="A2223" s="11">
        <v>2221</v>
      </c>
      <c r="B2223" s="11" t="s">
        <v>2222</v>
      </c>
      <c r="C2223" s="11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2">
        <f t="shared" si="136"/>
        <v>109</v>
      </c>
      <c r="P2223" s="13">
        <f t="shared" si="137"/>
        <v>37.200000000000003</v>
      </c>
      <c r="Q2223" s="11" t="s">
        <v>8333</v>
      </c>
      <c r="R2223" s="11" t="s">
        <v>8351</v>
      </c>
      <c r="S2223" s="14">
        <f t="shared" si="138"/>
        <v>42452.666770833333</v>
      </c>
      <c r="T2223" s="14">
        <f t="shared" si="139"/>
        <v>42483</v>
      </c>
    </row>
    <row r="2224" spans="1:20" x14ac:dyDescent="0.2">
      <c r="A2224" s="11">
        <v>2222</v>
      </c>
      <c r="B2224" s="11" t="s">
        <v>2223</v>
      </c>
      <c r="C2224" s="11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2">
        <f t="shared" si="136"/>
        <v>163</v>
      </c>
      <c r="P2224" s="13">
        <f t="shared" si="137"/>
        <v>27.1</v>
      </c>
      <c r="Q2224" s="11" t="s">
        <v>8333</v>
      </c>
      <c r="R2224" s="11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x14ac:dyDescent="0.2">
      <c r="A2225" s="11">
        <v>2223</v>
      </c>
      <c r="B2225" s="11" t="s">
        <v>2224</v>
      </c>
      <c r="C2225" s="11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2">
        <f t="shared" si="136"/>
        <v>106</v>
      </c>
      <c r="P2225" s="13">
        <f t="shared" si="137"/>
        <v>206.31</v>
      </c>
      <c r="Q2225" s="11" t="s">
        <v>8333</v>
      </c>
      <c r="R2225" s="11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x14ac:dyDescent="0.2">
      <c r="A2226" s="11">
        <v>2224</v>
      </c>
      <c r="B2226" s="11" t="s">
        <v>2225</v>
      </c>
      <c r="C2226" s="11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2">
        <f t="shared" si="136"/>
        <v>244</v>
      </c>
      <c r="P2226" s="13">
        <f t="shared" si="137"/>
        <v>82.15</v>
      </c>
      <c r="Q2226" s="11" t="s">
        <v>8333</v>
      </c>
      <c r="R2226" s="11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x14ac:dyDescent="0.2">
      <c r="A2227" s="11">
        <v>2225</v>
      </c>
      <c r="B2227" s="11" t="s">
        <v>2226</v>
      </c>
      <c r="C2227" s="11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2">
        <f t="shared" si="136"/>
        <v>945</v>
      </c>
      <c r="P2227" s="13">
        <f t="shared" si="137"/>
        <v>164.8</v>
      </c>
      <c r="Q2227" s="11" t="s">
        <v>8333</v>
      </c>
      <c r="R2227" s="11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x14ac:dyDescent="0.2">
      <c r="A2228" s="11">
        <v>2226</v>
      </c>
      <c r="B2228" s="11" t="s">
        <v>2227</v>
      </c>
      <c r="C2228" s="11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2">
        <f t="shared" si="136"/>
        <v>109</v>
      </c>
      <c r="P2228" s="13">
        <f t="shared" si="137"/>
        <v>60.82</v>
      </c>
      <c r="Q2228" s="11" t="s">
        <v>8333</v>
      </c>
      <c r="R2228" s="11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x14ac:dyDescent="0.2">
      <c r="A2229" s="11">
        <v>2227</v>
      </c>
      <c r="B2229" s="11" t="s">
        <v>2228</v>
      </c>
      <c r="C2229" s="11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2">
        <f t="shared" si="136"/>
        <v>158</v>
      </c>
      <c r="P2229" s="13">
        <f t="shared" si="137"/>
        <v>67.97</v>
      </c>
      <c r="Q2229" s="11" t="s">
        <v>8333</v>
      </c>
      <c r="R2229" s="11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x14ac:dyDescent="0.2">
      <c r="A2230" s="11">
        <v>2228</v>
      </c>
      <c r="B2230" s="11" t="s">
        <v>2229</v>
      </c>
      <c r="C2230" s="11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2">
        <f t="shared" si="136"/>
        <v>1175</v>
      </c>
      <c r="P2230" s="13">
        <f t="shared" si="137"/>
        <v>81.56</v>
      </c>
      <c r="Q2230" s="11" t="s">
        <v>8333</v>
      </c>
      <c r="R2230" s="11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x14ac:dyDescent="0.2">
      <c r="A2231" s="11">
        <v>2229</v>
      </c>
      <c r="B2231" s="11" t="s">
        <v>2230</v>
      </c>
      <c r="C2231" s="11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2">
        <f t="shared" si="136"/>
        <v>172</v>
      </c>
      <c r="P2231" s="13">
        <f t="shared" si="137"/>
        <v>25.43</v>
      </c>
      <c r="Q2231" s="11" t="s">
        <v>8333</v>
      </c>
      <c r="R2231" s="1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x14ac:dyDescent="0.2">
      <c r="A2232" s="11">
        <v>2230</v>
      </c>
      <c r="B2232" s="11" t="s">
        <v>2231</v>
      </c>
      <c r="C2232" s="11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2">
        <f t="shared" si="136"/>
        <v>126</v>
      </c>
      <c r="P2232" s="13">
        <f t="shared" si="137"/>
        <v>21.5</v>
      </c>
      <c r="Q2232" s="11" t="s">
        <v>8333</v>
      </c>
      <c r="R2232" s="11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x14ac:dyDescent="0.2">
      <c r="A2233" s="11">
        <v>2231</v>
      </c>
      <c r="B2233" s="11" t="s">
        <v>2232</v>
      </c>
      <c r="C2233" s="11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2">
        <f t="shared" si="136"/>
        <v>1213</v>
      </c>
      <c r="P2233" s="13">
        <f t="shared" si="137"/>
        <v>27.23</v>
      </c>
      <c r="Q2233" s="11" t="s">
        <v>8333</v>
      </c>
      <c r="R2233" s="11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x14ac:dyDescent="0.2">
      <c r="A2234" s="11">
        <v>2232</v>
      </c>
      <c r="B2234" s="11" t="s">
        <v>2233</v>
      </c>
      <c r="C2234" s="11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2">
        <f t="shared" si="136"/>
        <v>496</v>
      </c>
      <c r="P2234" s="13">
        <f t="shared" si="137"/>
        <v>25.09</v>
      </c>
      <c r="Q2234" s="11" t="s">
        <v>8333</v>
      </c>
      <c r="R2234" s="11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x14ac:dyDescent="0.2">
      <c r="A2235" s="11">
        <v>2233</v>
      </c>
      <c r="B2235" s="11" t="s">
        <v>2234</v>
      </c>
      <c r="C2235" s="11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2">
        <f t="shared" si="136"/>
        <v>333</v>
      </c>
      <c r="P2235" s="13">
        <f t="shared" si="137"/>
        <v>21.23</v>
      </c>
      <c r="Q2235" s="11" t="s">
        <v>8333</v>
      </c>
      <c r="R2235" s="11" t="s">
        <v>8351</v>
      </c>
      <c r="S2235" s="14">
        <f t="shared" si="138"/>
        <v>42331.378923611104</v>
      </c>
      <c r="T2235" s="14">
        <f t="shared" si="139"/>
        <v>42352</v>
      </c>
    </row>
    <row r="2236" spans="1:20" x14ac:dyDescent="0.2">
      <c r="A2236" s="11">
        <v>2234</v>
      </c>
      <c r="B2236" s="11" t="s">
        <v>2235</v>
      </c>
      <c r="C2236" s="11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2">
        <f t="shared" si="136"/>
        <v>1165</v>
      </c>
      <c r="P2236" s="13">
        <f t="shared" si="137"/>
        <v>41.61</v>
      </c>
      <c r="Q2236" s="11" t="s">
        <v>8333</v>
      </c>
      <c r="R2236" s="11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x14ac:dyDescent="0.2">
      <c r="A2237" s="11">
        <v>2235</v>
      </c>
      <c r="B2237" s="11" t="s">
        <v>2236</v>
      </c>
      <c r="C2237" s="11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2">
        <f t="shared" si="136"/>
        <v>154</v>
      </c>
      <c r="P2237" s="13">
        <f t="shared" si="137"/>
        <v>135.59</v>
      </c>
      <c r="Q2237" s="11" t="s">
        <v>8333</v>
      </c>
      <c r="R2237" s="11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x14ac:dyDescent="0.2">
      <c r="A2238" s="11">
        <v>2236</v>
      </c>
      <c r="B2238" s="11" t="s">
        <v>2237</v>
      </c>
      <c r="C2238" s="11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2">
        <f t="shared" si="136"/>
        <v>538</v>
      </c>
      <c r="P2238" s="13">
        <f t="shared" si="137"/>
        <v>22.12</v>
      </c>
      <c r="Q2238" s="11" t="s">
        <v>8333</v>
      </c>
      <c r="R2238" s="11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x14ac:dyDescent="0.2">
      <c r="A2239" s="11">
        <v>2237</v>
      </c>
      <c r="B2239" s="11" t="s">
        <v>2238</v>
      </c>
      <c r="C2239" s="11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2">
        <f t="shared" si="136"/>
        <v>353</v>
      </c>
      <c r="P2239" s="13">
        <f t="shared" si="137"/>
        <v>64.63</v>
      </c>
      <c r="Q2239" s="11" t="s">
        <v>8333</v>
      </c>
      <c r="R2239" s="11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x14ac:dyDescent="0.2">
      <c r="A2240" s="11">
        <v>2238</v>
      </c>
      <c r="B2240" s="11" t="s">
        <v>2239</v>
      </c>
      <c r="C2240" s="11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2">
        <f t="shared" si="136"/>
        <v>138</v>
      </c>
      <c r="P2240" s="13">
        <f t="shared" si="137"/>
        <v>69.569999999999993</v>
      </c>
      <c r="Q2240" s="11" t="s">
        <v>8333</v>
      </c>
      <c r="R2240" s="11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x14ac:dyDescent="0.2">
      <c r="A2241" s="11">
        <v>2239</v>
      </c>
      <c r="B2241" s="11" t="s">
        <v>2240</v>
      </c>
      <c r="C2241" s="11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2">
        <f t="shared" si="136"/>
        <v>129</v>
      </c>
      <c r="P2241" s="13">
        <f t="shared" si="137"/>
        <v>75.13</v>
      </c>
      <c r="Q2241" s="11" t="s">
        <v>8333</v>
      </c>
      <c r="R2241" s="1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x14ac:dyDescent="0.2">
      <c r="A2242" s="11">
        <v>2240</v>
      </c>
      <c r="B2242" s="11" t="s">
        <v>2241</v>
      </c>
      <c r="C2242" s="11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2">
        <f t="shared" ref="O2242:O2305" si="140">ROUNDUP(SUM(E2242/D2242*100),0)</f>
        <v>271</v>
      </c>
      <c r="P2242" s="13">
        <f t="shared" ref="P2242:P2305" si="141">ROUND(SUM(E2242/L2242),2)</f>
        <v>140.97999999999999</v>
      </c>
      <c r="Q2242" s="11" t="s">
        <v>8333</v>
      </c>
      <c r="R2242" s="11" t="s">
        <v>8351</v>
      </c>
      <c r="S2242" s="14">
        <f t="shared" ref="S2242:S2305" si="142">(((J2242/60)/60)/24)+DATE(1970,1,1)</f>
        <v>42452.825740740736</v>
      </c>
      <c r="T2242" s="14">
        <f t="shared" ref="T2242:T2305" si="143">(((I2242/60)/60)/24)+DATE(1970,1,1)</f>
        <v>42482.825740740736</v>
      </c>
    </row>
    <row r="2243" spans="1:20" x14ac:dyDescent="0.2">
      <c r="A2243" s="11">
        <v>2241</v>
      </c>
      <c r="B2243" s="11" t="s">
        <v>2242</v>
      </c>
      <c r="C2243" s="11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2">
        <f t="shared" si="140"/>
        <v>807</v>
      </c>
      <c r="P2243" s="13">
        <f t="shared" si="141"/>
        <v>49.47</v>
      </c>
      <c r="Q2243" s="11" t="s">
        <v>8333</v>
      </c>
      <c r="R2243" s="11" t="s">
        <v>8351</v>
      </c>
      <c r="S2243" s="14">
        <f t="shared" si="142"/>
        <v>42766.827546296292</v>
      </c>
      <c r="T2243" s="14">
        <f t="shared" si="143"/>
        <v>42796.827546296292</v>
      </c>
    </row>
    <row r="2244" spans="1:20" x14ac:dyDescent="0.2">
      <c r="A2244" s="11">
        <v>2242</v>
      </c>
      <c r="B2244" s="11" t="s">
        <v>2243</v>
      </c>
      <c r="C2244" s="11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2">
        <f t="shared" si="140"/>
        <v>1361</v>
      </c>
      <c r="P2244" s="13">
        <f t="shared" si="141"/>
        <v>53.87</v>
      </c>
      <c r="Q2244" s="11" t="s">
        <v>8333</v>
      </c>
      <c r="R2244" s="11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x14ac:dyDescent="0.2">
      <c r="A2245" s="11">
        <v>2243</v>
      </c>
      <c r="B2245" s="11" t="s">
        <v>2244</v>
      </c>
      <c r="C2245" s="11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2">
        <f t="shared" si="140"/>
        <v>930250</v>
      </c>
      <c r="P2245" s="13">
        <f t="shared" si="141"/>
        <v>4.57</v>
      </c>
      <c r="Q2245" s="11" t="s">
        <v>8333</v>
      </c>
      <c r="R2245" s="11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x14ac:dyDescent="0.2">
      <c r="A2246" s="11">
        <v>2244</v>
      </c>
      <c r="B2246" s="11" t="s">
        <v>2245</v>
      </c>
      <c r="C2246" s="11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2">
        <f t="shared" si="140"/>
        <v>378</v>
      </c>
      <c r="P2246" s="13">
        <f t="shared" si="141"/>
        <v>65</v>
      </c>
      <c r="Q2246" s="11" t="s">
        <v>8333</v>
      </c>
      <c r="R2246" s="11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x14ac:dyDescent="0.2">
      <c r="A2247" s="11">
        <v>2245</v>
      </c>
      <c r="B2247" s="11" t="s">
        <v>2246</v>
      </c>
      <c r="C2247" s="11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2">
        <f t="shared" si="140"/>
        <v>2648</v>
      </c>
      <c r="P2247" s="13">
        <f t="shared" si="141"/>
        <v>53.48</v>
      </c>
      <c r="Q2247" s="11" t="s">
        <v>8333</v>
      </c>
      <c r="R2247" s="11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x14ac:dyDescent="0.2">
      <c r="A2248" s="11">
        <v>2246</v>
      </c>
      <c r="B2248" s="11" t="s">
        <v>2247</v>
      </c>
      <c r="C2248" s="11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2">
        <f t="shared" si="140"/>
        <v>101</v>
      </c>
      <c r="P2248" s="13">
        <f t="shared" si="141"/>
        <v>43.91</v>
      </c>
      <c r="Q2248" s="11" t="s">
        <v>8333</v>
      </c>
      <c r="R2248" s="11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x14ac:dyDescent="0.2">
      <c r="A2249" s="11">
        <v>2247</v>
      </c>
      <c r="B2249" s="11" t="s">
        <v>2248</v>
      </c>
      <c r="C2249" s="11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2">
        <f t="shared" si="140"/>
        <v>105</v>
      </c>
      <c r="P2249" s="13">
        <f t="shared" si="141"/>
        <v>50.85</v>
      </c>
      <c r="Q2249" s="11" t="s">
        <v>8333</v>
      </c>
      <c r="R2249" s="11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x14ac:dyDescent="0.2">
      <c r="A2250" s="11">
        <v>2248</v>
      </c>
      <c r="B2250" s="11" t="s">
        <v>2249</v>
      </c>
      <c r="C2250" s="11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2">
        <f t="shared" si="140"/>
        <v>108</v>
      </c>
      <c r="P2250" s="13">
        <f t="shared" si="141"/>
        <v>58.63</v>
      </c>
      <c r="Q2250" s="11" t="s">
        <v>8333</v>
      </c>
      <c r="R2250" s="11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x14ac:dyDescent="0.2">
      <c r="A2251" s="11">
        <v>2249</v>
      </c>
      <c r="B2251" s="11" t="s">
        <v>2250</v>
      </c>
      <c r="C2251" s="11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2">
        <f t="shared" si="140"/>
        <v>169</v>
      </c>
      <c r="P2251" s="13">
        <f t="shared" si="141"/>
        <v>32.82</v>
      </c>
      <c r="Q2251" s="11" t="s">
        <v>8333</v>
      </c>
      <c r="R2251" s="1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x14ac:dyDescent="0.2">
      <c r="A2252" s="11">
        <v>2250</v>
      </c>
      <c r="B2252" s="11" t="s">
        <v>2251</v>
      </c>
      <c r="C2252" s="11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2">
        <f t="shared" si="140"/>
        <v>976</v>
      </c>
      <c r="P2252" s="13">
        <f t="shared" si="141"/>
        <v>426.93</v>
      </c>
      <c r="Q2252" s="11" t="s">
        <v>8333</v>
      </c>
      <c r="R2252" s="11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x14ac:dyDescent="0.2">
      <c r="A2253" s="11">
        <v>2251</v>
      </c>
      <c r="B2253" s="11" t="s">
        <v>2252</v>
      </c>
      <c r="C2253" s="11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2">
        <f t="shared" si="140"/>
        <v>135</v>
      </c>
      <c r="P2253" s="13">
        <f t="shared" si="141"/>
        <v>23.81</v>
      </c>
      <c r="Q2253" s="11" t="s">
        <v>8333</v>
      </c>
      <c r="R2253" s="11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x14ac:dyDescent="0.2">
      <c r="A2254" s="11">
        <v>2252</v>
      </c>
      <c r="B2254" s="11" t="s">
        <v>2253</v>
      </c>
      <c r="C2254" s="11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2">
        <f t="shared" si="140"/>
        <v>273</v>
      </c>
      <c r="P2254" s="13">
        <f t="shared" si="141"/>
        <v>98.41</v>
      </c>
      <c r="Q2254" s="11" t="s">
        <v>8333</v>
      </c>
      <c r="R2254" s="11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x14ac:dyDescent="0.2">
      <c r="A2255" s="11">
        <v>2253</v>
      </c>
      <c r="B2255" s="11" t="s">
        <v>2254</v>
      </c>
      <c r="C2255" s="11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2">
        <f t="shared" si="140"/>
        <v>113</v>
      </c>
      <c r="P2255" s="13">
        <f t="shared" si="141"/>
        <v>107.32</v>
      </c>
      <c r="Q2255" s="11" t="s">
        <v>8333</v>
      </c>
      <c r="R2255" s="11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x14ac:dyDescent="0.2">
      <c r="A2256" s="11">
        <v>2254</v>
      </c>
      <c r="B2256" s="11" t="s">
        <v>2255</v>
      </c>
      <c r="C2256" s="11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2">
        <f t="shared" si="140"/>
        <v>460</v>
      </c>
      <c r="P2256" s="13">
        <f t="shared" si="141"/>
        <v>11.67</v>
      </c>
      <c r="Q2256" s="11" t="s">
        <v>8333</v>
      </c>
      <c r="R2256" s="11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x14ac:dyDescent="0.2">
      <c r="A2257" s="11">
        <v>2255</v>
      </c>
      <c r="B2257" s="11" t="s">
        <v>2256</v>
      </c>
      <c r="C2257" s="11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2">
        <f t="shared" si="140"/>
        <v>287</v>
      </c>
      <c r="P2257" s="13">
        <f t="shared" si="141"/>
        <v>41.78</v>
      </c>
      <c r="Q2257" s="11" t="s">
        <v>8333</v>
      </c>
      <c r="R2257" s="11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x14ac:dyDescent="0.2">
      <c r="A2258" s="11">
        <v>2256</v>
      </c>
      <c r="B2258" s="11" t="s">
        <v>2257</v>
      </c>
      <c r="C2258" s="11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2">
        <f t="shared" si="140"/>
        <v>223</v>
      </c>
      <c r="P2258" s="13">
        <f t="shared" si="141"/>
        <v>21.38</v>
      </c>
      <c r="Q2258" s="11" t="s">
        <v>8333</v>
      </c>
      <c r="R2258" s="11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x14ac:dyDescent="0.2">
      <c r="A2259" s="11">
        <v>2257</v>
      </c>
      <c r="B2259" s="11" t="s">
        <v>2258</v>
      </c>
      <c r="C2259" s="11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2">
        <f t="shared" si="140"/>
        <v>637</v>
      </c>
      <c r="P2259" s="13">
        <f t="shared" si="141"/>
        <v>94.1</v>
      </c>
      <c r="Q2259" s="11" t="s">
        <v>8333</v>
      </c>
      <c r="R2259" s="11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x14ac:dyDescent="0.2">
      <c r="A2260" s="11">
        <v>2258</v>
      </c>
      <c r="B2260" s="11" t="s">
        <v>2259</v>
      </c>
      <c r="C2260" s="11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2">
        <f t="shared" si="140"/>
        <v>147</v>
      </c>
      <c r="P2260" s="13">
        <f t="shared" si="141"/>
        <v>15.72</v>
      </c>
      <c r="Q2260" s="11" t="s">
        <v>8333</v>
      </c>
      <c r="R2260" s="11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x14ac:dyDescent="0.2">
      <c r="A2261" s="11">
        <v>2259</v>
      </c>
      <c r="B2261" s="11" t="s">
        <v>2260</v>
      </c>
      <c r="C2261" s="11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2">
        <f t="shared" si="140"/>
        <v>1868</v>
      </c>
      <c r="P2261" s="13">
        <f t="shared" si="141"/>
        <v>90.64</v>
      </c>
      <c r="Q2261" s="11" t="s">
        <v>8333</v>
      </c>
      <c r="R2261" s="1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x14ac:dyDescent="0.2">
      <c r="A2262" s="11">
        <v>2260</v>
      </c>
      <c r="B2262" s="11" t="s">
        <v>2261</v>
      </c>
      <c r="C2262" s="11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2">
        <f t="shared" si="140"/>
        <v>327</v>
      </c>
      <c r="P2262" s="13">
        <f t="shared" si="141"/>
        <v>97.3</v>
      </c>
      <c r="Q2262" s="11" t="s">
        <v>8333</v>
      </c>
      <c r="R2262" s="11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x14ac:dyDescent="0.2">
      <c r="A2263" s="11">
        <v>2261</v>
      </c>
      <c r="B2263" s="11" t="s">
        <v>2262</v>
      </c>
      <c r="C2263" s="11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2">
        <f t="shared" si="140"/>
        <v>780</v>
      </c>
      <c r="P2263" s="13">
        <f t="shared" si="141"/>
        <v>37.119999999999997</v>
      </c>
      <c r="Q2263" s="11" t="s">
        <v>8333</v>
      </c>
      <c r="R2263" s="11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x14ac:dyDescent="0.2">
      <c r="A2264" s="11">
        <v>2262</v>
      </c>
      <c r="B2264" s="11" t="s">
        <v>2263</v>
      </c>
      <c r="C2264" s="11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2">
        <f t="shared" si="140"/>
        <v>155</v>
      </c>
      <c r="P2264" s="13">
        <f t="shared" si="141"/>
        <v>28.1</v>
      </c>
      <c r="Q2264" s="11" t="s">
        <v>8333</v>
      </c>
      <c r="R2264" s="11" t="s">
        <v>8351</v>
      </c>
      <c r="S2264" s="14">
        <f t="shared" si="142"/>
        <v>41926.585162037038</v>
      </c>
      <c r="T2264" s="14">
        <f t="shared" si="143"/>
        <v>41961</v>
      </c>
    </row>
    <row r="2265" spans="1:20" x14ac:dyDescent="0.2">
      <c r="A2265" s="11">
        <v>2263</v>
      </c>
      <c r="B2265" s="11" t="s">
        <v>2264</v>
      </c>
      <c r="C2265" s="11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2">
        <f t="shared" si="140"/>
        <v>116</v>
      </c>
      <c r="P2265" s="13">
        <f t="shared" si="141"/>
        <v>144.43</v>
      </c>
      <c r="Q2265" s="11" t="s">
        <v>8333</v>
      </c>
      <c r="R2265" s="11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x14ac:dyDescent="0.2">
      <c r="A2266" s="11">
        <v>2264</v>
      </c>
      <c r="B2266" s="11" t="s">
        <v>2265</v>
      </c>
      <c r="C2266" s="11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2">
        <f t="shared" si="140"/>
        <v>181</v>
      </c>
      <c r="P2266" s="13">
        <f t="shared" si="141"/>
        <v>24.27</v>
      </c>
      <c r="Q2266" s="11" t="s">
        <v>8333</v>
      </c>
      <c r="R2266" s="11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x14ac:dyDescent="0.2">
      <c r="A2267" s="11">
        <v>2265</v>
      </c>
      <c r="B2267" s="11" t="s">
        <v>2266</v>
      </c>
      <c r="C2267" s="11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2">
        <f t="shared" si="140"/>
        <v>299</v>
      </c>
      <c r="P2267" s="13">
        <f t="shared" si="141"/>
        <v>35.119999999999997</v>
      </c>
      <c r="Q2267" s="11" t="s">
        <v>8333</v>
      </c>
      <c r="R2267" s="11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x14ac:dyDescent="0.2">
      <c r="A2268" s="11">
        <v>2266</v>
      </c>
      <c r="B2268" s="11" t="s">
        <v>2267</v>
      </c>
      <c r="C2268" s="11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2">
        <f t="shared" si="140"/>
        <v>321</v>
      </c>
      <c r="P2268" s="13">
        <f t="shared" si="141"/>
        <v>24.76</v>
      </c>
      <c r="Q2268" s="11" t="s">
        <v>8333</v>
      </c>
      <c r="R2268" s="11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x14ac:dyDescent="0.2">
      <c r="A2269" s="11">
        <v>2267</v>
      </c>
      <c r="B2269" s="11" t="s">
        <v>2268</v>
      </c>
      <c r="C2269" s="11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2">
        <f t="shared" si="140"/>
        <v>381</v>
      </c>
      <c r="P2269" s="13">
        <f t="shared" si="141"/>
        <v>188.38</v>
      </c>
      <c r="Q2269" s="11" t="s">
        <v>8333</v>
      </c>
      <c r="R2269" s="11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x14ac:dyDescent="0.2">
      <c r="A2270" s="11">
        <v>2268</v>
      </c>
      <c r="B2270" s="11" t="s">
        <v>2269</v>
      </c>
      <c r="C2270" s="11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2">
        <f t="shared" si="140"/>
        <v>103</v>
      </c>
      <c r="P2270" s="13">
        <f t="shared" si="141"/>
        <v>148.08000000000001</v>
      </c>
      <c r="Q2270" s="11" t="s">
        <v>8333</v>
      </c>
      <c r="R2270" s="11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x14ac:dyDescent="0.2">
      <c r="A2271" s="11">
        <v>2269</v>
      </c>
      <c r="B2271" s="11" t="s">
        <v>2270</v>
      </c>
      <c r="C2271" s="11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2">
        <f t="shared" si="140"/>
        <v>1802</v>
      </c>
      <c r="P2271" s="13">
        <f t="shared" si="141"/>
        <v>49.93</v>
      </c>
      <c r="Q2271" s="11" t="s">
        <v>8333</v>
      </c>
      <c r="R2271" s="1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x14ac:dyDescent="0.2">
      <c r="A2272" s="11">
        <v>2270</v>
      </c>
      <c r="B2272" s="11" t="s">
        <v>2271</v>
      </c>
      <c r="C2272" s="11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2">
        <f t="shared" si="140"/>
        <v>721</v>
      </c>
      <c r="P2272" s="13">
        <f t="shared" si="141"/>
        <v>107.82</v>
      </c>
      <c r="Q2272" s="11" t="s">
        <v>8333</v>
      </c>
      <c r="R2272" s="11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x14ac:dyDescent="0.2">
      <c r="A2273" s="11">
        <v>2271</v>
      </c>
      <c r="B2273" s="11" t="s">
        <v>2272</v>
      </c>
      <c r="C2273" s="11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2">
        <f t="shared" si="140"/>
        <v>284</v>
      </c>
      <c r="P2273" s="13">
        <f t="shared" si="141"/>
        <v>42.63</v>
      </c>
      <c r="Q2273" s="11" t="s">
        <v>8333</v>
      </c>
      <c r="R2273" s="11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x14ac:dyDescent="0.2">
      <c r="A2274" s="11">
        <v>2272</v>
      </c>
      <c r="B2274" s="11" t="s">
        <v>2273</v>
      </c>
      <c r="C2274" s="11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2">
        <f t="shared" si="140"/>
        <v>1357</v>
      </c>
      <c r="P2274" s="13">
        <f t="shared" si="141"/>
        <v>14.37</v>
      </c>
      <c r="Q2274" s="11" t="s">
        <v>8333</v>
      </c>
      <c r="R2274" s="11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x14ac:dyDescent="0.2">
      <c r="A2275" s="11">
        <v>2273</v>
      </c>
      <c r="B2275" s="11" t="s">
        <v>2274</v>
      </c>
      <c r="C2275" s="11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2">
        <f t="shared" si="140"/>
        <v>221</v>
      </c>
      <c r="P2275" s="13">
        <f t="shared" si="141"/>
        <v>37.479999999999997</v>
      </c>
      <c r="Q2275" s="11" t="s">
        <v>8333</v>
      </c>
      <c r="R2275" s="11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x14ac:dyDescent="0.2">
      <c r="A2276" s="11">
        <v>2274</v>
      </c>
      <c r="B2276" s="11" t="s">
        <v>2275</v>
      </c>
      <c r="C2276" s="11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2">
        <f t="shared" si="140"/>
        <v>120</v>
      </c>
      <c r="P2276" s="13">
        <f t="shared" si="141"/>
        <v>30.2</v>
      </c>
      <c r="Q2276" s="11" t="s">
        <v>8333</v>
      </c>
      <c r="R2276" s="11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x14ac:dyDescent="0.2">
      <c r="A2277" s="11">
        <v>2275</v>
      </c>
      <c r="B2277" s="11" t="s">
        <v>2276</v>
      </c>
      <c r="C2277" s="11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2">
        <f t="shared" si="140"/>
        <v>408</v>
      </c>
      <c r="P2277" s="13">
        <f t="shared" si="141"/>
        <v>33.549999999999997</v>
      </c>
      <c r="Q2277" s="11" t="s">
        <v>8333</v>
      </c>
      <c r="R2277" s="11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x14ac:dyDescent="0.2">
      <c r="A2278" s="11">
        <v>2276</v>
      </c>
      <c r="B2278" s="11" t="s">
        <v>2277</v>
      </c>
      <c r="C2278" s="11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2">
        <f t="shared" si="140"/>
        <v>106</v>
      </c>
      <c r="P2278" s="13">
        <f t="shared" si="141"/>
        <v>64.75</v>
      </c>
      <c r="Q2278" s="11" t="s">
        <v>8333</v>
      </c>
      <c r="R2278" s="11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x14ac:dyDescent="0.2">
      <c r="A2279" s="11">
        <v>2277</v>
      </c>
      <c r="B2279" s="11" t="s">
        <v>2278</v>
      </c>
      <c r="C2279" s="11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2">
        <f t="shared" si="140"/>
        <v>142</v>
      </c>
      <c r="P2279" s="13">
        <f t="shared" si="141"/>
        <v>57.93</v>
      </c>
      <c r="Q2279" s="11" t="s">
        <v>8333</v>
      </c>
      <c r="R2279" s="11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x14ac:dyDescent="0.2">
      <c r="A2280" s="11">
        <v>2278</v>
      </c>
      <c r="B2280" s="11" t="s">
        <v>2279</v>
      </c>
      <c r="C2280" s="11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2">
        <f t="shared" si="140"/>
        <v>271</v>
      </c>
      <c r="P2280" s="13">
        <f t="shared" si="141"/>
        <v>53.08</v>
      </c>
      <c r="Q2280" s="11" t="s">
        <v>8333</v>
      </c>
      <c r="R2280" s="11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x14ac:dyDescent="0.2">
      <c r="A2281" s="11">
        <v>2279</v>
      </c>
      <c r="B2281" s="11" t="s">
        <v>2280</v>
      </c>
      <c r="C2281" s="11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2">
        <f t="shared" si="140"/>
        <v>154</v>
      </c>
      <c r="P2281" s="13">
        <f t="shared" si="141"/>
        <v>48.06</v>
      </c>
      <c r="Q2281" s="11" t="s">
        <v>8333</v>
      </c>
      <c r="R2281" s="1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x14ac:dyDescent="0.2">
      <c r="A2282" s="11">
        <v>2280</v>
      </c>
      <c r="B2282" s="11" t="s">
        <v>2281</v>
      </c>
      <c r="C2282" s="11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2">
        <f t="shared" si="140"/>
        <v>404</v>
      </c>
      <c r="P2282" s="13">
        <f t="shared" si="141"/>
        <v>82.4</v>
      </c>
      <c r="Q2282" s="11" t="s">
        <v>8333</v>
      </c>
      <c r="R2282" s="11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x14ac:dyDescent="0.2">
      <c r="A2283" s="11">
        <v>2281</v>
      </c>
      <c r="B2283" s="11" t="s">
        <v>2282</v>
      </c>
      <c r="C2283" s="11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2">
        <f t="shared" si="140"/>
        <v>185</v>
      </c>
      <c r="P2283" s="13">
        <f t="shared" si="141"/>
        <v>50.45</v>
      </c>
      <c r="Q2283" s="11" t="s">
        <v>8325</v>
      </c>
      <c r="R2283" s="11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x14ac:dyDescent="0.2">
      <c r="A2284" s="11">
        <v>2282</v>
      </c>
      <c r="B2284" s="11" t="s">
        <v>2283</v>
      </c>
      <c r="C2284" s="11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2">
        <f t="shared" si="140"/>
        <v>186</v>
      </c>
      <c r="P2284" s="13">
        <f t="shared" si="141"/>
        <v>115.83</v>
      </c>
      <c r="Q2284" s="11" t="s">
        <v>8325</v>
      </c>
      <c r="R2284" s="11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x14ac:dyDescent="0.2">
      <c r="A2285" s="11">
        <v>2283</v>
      </c>
      <c r="B2285" s="11" t="s">
        <v>2284</v>
      </c>
      <c r="C2285" s="11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2">
        <f t="shared" si="140"/>
        <v>101</v>
      </c>
      <c r="P2285" s="13">
        <f t="shared" si="141"/>
        <v>63.03</v>
      </c>
      <c r="Q2285" s="11" t="s">
        <v>8325</v>
      </c>
      <c r="R2285" s="11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x14ac:dyDescent="0.2">
      <c r="A2286" s="11">
        <v>2284</v>
      </c>
      <c r="B2286" s="11" t="s">
        <v>2285</v>
      </c>
      <c r="C2286" s="11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2">
        <f t="shared" si="140"/>
        <v>107</v>
      </c>
      <c r="P2286" s="13">
        <f t="shared" si="141"/>
        <v>108.02</v>
      </c>
      <c r="Q2286" s="11" t="s">
        <v>8325</v>
      </c>
      <c r="R2286" s="11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x14ac:dyDescent="0.2">
      <c r="A2287" s="11">
        <v>2285</v>
      </c>
      <c r="B2287" s="11" t="s">
        <v>2286</v>
      </c>
      <c r="C2287" s="11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2">
        <f t="shared" si="140"/>
        <v>122</v>
      </c>
      <c r="P2287" s="13">
        <f t="shared" si="141"/>
        <v>46.09</v>
      </c>
      <c r="Q2287" s="11" t="s">
        <v>8325</v>
      </c>
      <c r="R2287" s="11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x14ac:dyDescent="0.2">
      <c r="A2288" s="11">
        <v>2286</v>
      </c>
      <c r="B2288" s="11" t="s">
        <v>2287</v>
      </c>
      <c r="C2288" s="11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2">
        <f t="shared" si="140"/>
        <v>101</v>
      </c>
      <c r="P2288" s="13">
        <f t="shared" si="141"/>
        <v>107.21</v>
      </c>
      <c r="Q2288" s="11" t="s">
        <v>8325</v>
      </c>
      <c r="R2288" s="11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x14ac:dyDescent="0.2">
      <c r="A2289" s="11">
        <v>2287</v>
      </c>
      <c r="B2289" s="11" t="s">
        <v>2288</v>
      </c>
      <c r="C2289" s="11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2">
        <f t="shared" si="140"/>
        <v>120</v>
      </c>
      <c r="P2289" s="13">
        <f t="shared" si="141"/>
        <v>50.93</v>
      </c>
      <c r="Q2289" s="11" t="s">
        <v>8325</v>
      </c>
      <c r="R2289" s="11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x14ac:dyDescent="0.2">
      <c r="A2290" s="11">
        <v>2288</v>
      </c>
      <c r="B2290" s="11" t="s">
        <v>2289</v>
      </c>
      <c r="C2290" s="11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2">
        <f t="shared" si="140"/>
        <v>101</v>
      </c>
      <c r="P2290" s="13">
        <f t="shared" si="141"/>
        <v>40.04</v>
      </c>
      <c r="Q2290" s="11" t="s">
        <v>8325</v>
      </c>
      <c r="R2290" s="11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x14ac:dyDescent="0.2">
      <c r="A2291" s="11">
        <v>2289</v>
      </c>
      <c r="B2291" s="11" t="s">
        <v>2290</v>
      </c>
      <c r="C2291" s="11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2">
        <f t="shared" si="140"/>
        <v>108</v>
      </c>
      <c r="P2291" s="13">
        <f t="shared" si="141"/>
        <v>64.44</v>
      </c>
      <c r="Q2291" s="11" t="s">
        <v>8325</v>
      </c>
      <c r="R2291" s="1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x14ac:dyDescent="0.2">
      <c r="A2292" s="11">
        <v>2290</v>
      </c>
      <c r="B2292" s="11" t="s">
        <v>2291</v>
      </c>
      <c r="C2292" s="11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2">
        <f t="shared" si="140"/>
        <v>105</v>
      </c>
      <c r="P2292" s="13">
        <f t="shared" si="141"/>
        <v>53.83</v>
      </c>
      <c r="Q2292" s="11" t="s">
        <v>8325</v>
      </c>
      <c r="R2292" s="11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x14ac:dyDescent="0.2">
      <c r="A2293" s="11">
        <v>2291</v>
      </c>
      <c r="B2293" s="11" t="s">
        <v>2292</v>
      </c>
      <c r="C2293" s="11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2">
        <f t="shared" si="140"/>
        <v>173</v>
      </c>
      <c r="P2293" s="13">
        <f t="shared" si="141"/>
        <v>100.47</v>
      </c>
      <c r="Q2293" s="11" t="s">
        <v>8325</v>
      </c>
      <c r="R2293" s="11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x14ac:dyDescent="0.2">
      <c r="A2294" s="11">
        <v>2292</v>
      </c>
      <c r="B2294" s="11" t="s">
        <v>2293</v>
      </c>
      <c r="C2294" s="11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2">
        <f t="shared" si="140"/>
        <v>108</v>
      </c>
      <c r="P2294" s="13">
        <f t="shared" si="141"/>
        <v>46.63</v>
      </c>
      <c r="Q2294" s="11" t="s">
        <v>8325</v>
      </c>
      <c r="R2294" s="11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x14ac:dyDescent="0.2">
      <c r="A2295" s="11">
        <v>2293</v>
      </c>
      <c r="B2295" s="11" t="s">
        <v>2294</v>
      </c>
      <c r="C2295" s="11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2">
        <f t="shared" si="140"/>
        <v>109</v>
      </c>
      <c r="P2295" s="13">
        <f t="shared" si="141"/>
        <v>34.07</v>
      </c>
      <c r="Q2295" s="11" t="s">
        <v>8325</v>
      </c>
      <c r="R2295" s="11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x14ac:dyDescent="0.2">
      <c r="A2296" s="11">
        <v>2294</v>
      </c>
      <c r="B2296" s="11" t="s">
        <v>2295</v>
      </c>
      <c r="C2296" s="11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2">
        <f t="shared" si="140"/>
        <v>147</v>
      </c>
      <c r="P2296" s="13">
        <f t="shared" si="141"/>
        <v>65.209999999999994</v>
      </c>
      <c r="Q2296" s="11" t="s">
        <v>8325</v>
      </c>
      <c r="R2296" s="11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x14ac:dyDescent="0.2">
      <c r="A2297" s="11">
        <v>2295</v>
      </c>
      <c r="B2297" s="11" t="s">
        <v>2296</v>
      </c>
      <c r="C2297" s="11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2">
        <f t="shared" si="140"/>
        <v>126</v>
      </c>
      <c r="P2297" s="13">
        <f t="shared" si="141"/>
        <v>44.21</v>
      </c>
      <c r="Q2297" s="11" t="s">
        <v>8325</v>
      </c>
      <c r="R2297" s="11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x14ac:dyDescent="0.2">
      <c r="A2298" s="11">
        <v>2296</v>
      </c>
      <c r="B2298" s="11" t="s">
        <v>2297</v>
      </c>
      <c r="C2298" s="11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2">
        <f t="shared" si="140"/>
        <v>150</v>
      </c>
      <c r="P2298" s="13">
        <f t="shared" si="141"/>
        <v>71.97</v>
      </c>
      <c r="Q2298" s="11" t="s">
        <v>8325</v>
      </c>
      <c r="R2298" s="11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x14ac:dyDescent="0.2">
      <c r="A2299" s="11">
        <v>2297</v>
      </c>
      <c r="B2299" s="11" t="s">
        <v>2298</v>
      </c>
      <c r="C2299" s="11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2">
        <f t="shared" si="140"/>
        <v>101</v>
      </c>
      <c r="P2299" s="13">
        <f t="shared" si="141"/>
        <v>52.95</v>
      </c>
      <c r="Q2299" s="11" t="s">
        <v>8325</v>
      </c>
      <c r="R2299" s="11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x14ac:dyDescent="0.2">
      <c r="A2300" s="11">
        <v>2298</v>
      </c>
      <c r="B2300" s="11" t="s">
        <v>2299</v>
      </c>
      <c r="C2300" s="11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2">
        <f t="shared" si="140"/>
        <v>106</v>
      </c>
      <c r="P2300" s="13">
        <f t="shared" si="141"/>
        <v>109.45</v>
      </c>
      <c r="Q2300" s="11" t="s">
        <v>8325</v>
      </c>
      <c r="R2300" s="11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x14ac:dyDescent="0.2">
      <c r="A2301" s="11">
        <v>2299</v>
      </c>
      <c r="B2301" s="11" t="s">
        <v>2300</v>
      </c>
      <c r="C2301" s="11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2">
        <f t="shared" si="140"/>
        <v>351</v>
      </c>
      <c r="P2301" s="13">
        <f t="shared" si="141"/>
        <v>75.040000000000006</v>
      </c>
      <c r="Q2301" s="11" t="s">
        <v>8325</v>
      </c>
      <c r="R2301" s="1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x14ac:dyDescent="0.2">
      <c r="A2302" s="11">
        <v>2300</v>
      </c>
      <c r="B2302" s="11" t="s">
        <v>2301</v>
      </c>
      <c r="C2302" s="11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2">
        <f t="shared" si="140"/>
        <v>102</v>
      </c>
      <c r="P2302" s="13">
        <f t="shared" si="141"/>
        <v>115.71</v>
      </c>
      <c r="Q2302" s="11" t="s">
        <v>8325</v>
      </c>
      <c r="R2302" s="11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x14ac:dyDescent="0.2">
      <c r="A2303" s="11">
        <v>2301</v>
      </c>
      <c r="B2303" s="11" t="s">
        <v>2302</v>
      </c>
      <c r="C2303" s="11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2">
        <f t="shared" si="140"/>
        <v>134</v>
      </c>
      <c r="P2303" s="13">
        <f t="shared" si="141"/>
        <v>31.66</v>
      </c>
      <c r="Q2303" s="11" t="s">
        <v>8325</v>
      </c>
      <c r="R2303" s="11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x14ac:dyDescent="0.2">
      <c r="A2304" s="11">
        <v>2302</v>
      </c>
      <c r="B2304" s="11" t="s">
        <v>2303</v>
      </c>
      <c r="C2304" s="11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2">
        <f t="shared" si="140"/>
        <v>171</v>
      </c>
      <c r="P2304" s="13">
        <f t="shared" si="141"/>
        <v>46.18</v>
      </c>
      <c r="Q2304" s="11" t="s">
        <v>8325</v>
      </c>
      <c r="R2304" s="11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x14ac:dyDescent="0.2">
      <c r="A2305" s="11">
        <v>2303</v>
      </c>
      <c r="B2305" s="11" t="s">
        <v>2304</v>
      </c>
      <c r="C2305" s="11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2">
        <f t="shared" si="140"/>
        <v>110</v>
      </c>
      <c r="P2305" s="13">
        <f t="shared" si="141"/>
        <v>68.48</v>
      </c>
      <c r="Q2305" s="11" t="s">
        <v>8325</v>
      </c>
      <c r="R2305" s="11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x14ac:dyDescent="0.2">
      <c r="A2306" s="11">
        <v>2304</v>
      </c>
      <c r="B2306" s="11" t="s">
        <v>2305</v>
      </c>
      <c r="C2306" s="11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2">
        <f t="shared" ref="O2306:O2369" si="144">ROUNDUP(SUM(E2306/D2306*100),0)</f>
        <v>101</v>
      </c>
      <c r="P2306" s="13">
        <f t="shared" ref="P2306:P2369" si="145">ROUND(SUM(E2306/L2306),2)</f>
        <v>53.47</v>
      </c>
      <c r="Q2306" s="11" t="s">
        <v>8325</v>
      </c>
      <c r="R2306" s="11" t="s">
        <v>8329</v>
      </c>
      <c r="S2306" s="14">
        <f t="shared" ref="S2306:S2369" si="146">(((J2306/60)/60)/24)+DATE(1970,1,1)</f>
        <v>40502.815868055557</v>
      </c>
      <c r="T2306" s="14">
        <f t="shared" ref="T2306:T2369" si="147">(((I2306/60)/60)/24)+DATE(1970,1,1)</f>
        <v>40544.207638888889</v>
      </c>
    </row>
    <row r="2307" spans="1:20" x14ac:dyDescent="0.2">
      <c r="A2307" s="11">
        <v>2305</v>
      </c>
      <c r="B2307" s="11" t="s">
        <v>2306</v>
      </c>
      <c r="C2307" s="11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2">
        <f t="shared" si="144"/>
        <v>102</v>
      </c>
      <c r="P2307" s="13">
        <f t="shared" si="145"/>
        <v>109.11</v>
      </c>
      <c r="Q2307" s="11" t="s">
        <v>8325</v>
      </c>
      <c r="R2307" s="11" t="s">
        <v>8329</v>
      </c>
      <c r="S2307" s="14">
        <f t="shared" si="146"/>
        <v>41834.695277777777</v>
      </c>
      <c r="T2307" s="14">
        <f t="shared" si="147"/>
        <v>41859.75</v>
      </c>
    </row>
    <row r="2308" spans="1:20" x14ac:dyDescent="0.2">
      <c r="A2308" s="11">
        <v>2306</v>
      </c>
      <c r="B2308" s="11" t="s">
        <v>2307</v>
      </c>
      <c r="C2308" s="11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2">
        <f t="shared" si="144"/>
        <v>107</v>
      </c>
      <c r="P2308" s="13">
        <f t="shared" si="145"/>
        <v>51.19</v>
      </c>
      <c r="Q2308" s="11" t="s">
        <v>8325</v>
      </c>
      <c r="R2308" s="11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x14ac:dyDescent="0.2">
      <c r="A2309" s="11">
        <v>2307</v>
      </c>
      <c r="B2309" s="11" t="s">
        <v>2308</v>
      </c>
      <c r="C2309" s="11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2">
        <f t="shared" si="144"/>
        <v>107</v>
      </c>
      <c r="P2309" s="13">
        <f t="shared" si="145"/>
        <v>27.94</v>
      </c>
      <c r="Q2309" s="11" t="s">
        <v>8325</v>
      </c>
      <c r="R2309" s="11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x14ac:dyDescent="0.2">
      <c r="A2310" s="11">
        <v>2308</v>
      </c>
      <c r="B2310" s="11" t="s">
        <v>2309</v>
      </c>
      <c r="C2310" s="11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2">
        <f t="shared" si="144"/>
        <v>102</v>
      </c>
      <c r="P2310" s="13">
        <f t="shared" si="145"/>
        <v>82.5</v>
      </c>
      <c r="Q2310" s="11" t="s">
        <v>8325</v>
      </c>
      <c r="R2310" s="11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x14ac:dyDescent="0.2">
      <c r="A2311" s="11">
        <v>2309</v>
      </c>
      <c r="B2311" s="11" t="s">
        <v>2310</v>
      </c>
      <c r="C2311" s="11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2">
        <f t="shared" si="144"/>
        <v>107</v>
      </c>
      <c r="P2311" s="13">
        <f t="shared" si="145"/>
        <v>59.82</v>
      </c>
      <c r="Q2311" s="11" t="s">
        <v>8325</v>
      </c>
      <c r="R2311" s="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x14ac:dyDescent="0.2">
      <c r="A2312" s="11">
        <v>2310</v>
      </c>
      <c r="B2312" s="11" t="s">
        <v>2311</v>
      </c>
      <c r="C2312" s="11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2">
        <f t="shared" si="144"/>
        <v>429</v>
      </c>
      <c r="P2312" s="13">
        <f t="shared" si="145"/>
        <v>64.819999999999993</v>
      </c>
      <c r="Q2312" s="11" t="s">
        <v>8325</v>
      </c>
      <c r="R2312" s="11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x14ac:dyDescent="0.2">
      <c r="A2313" s="11">
        <v>2311</v>
      </c>
      <c r="B2313" s="11" t="s">
        <v>2312</v>
      </c>
      <c r="C2313" s="11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2">
        <f t="shared" si="144"/>
        <v>105</v>
      </c>
      <c r="P2313" s="13">
        <f t="shared" si="145"/>
        <v>90.1</v>
      </c>
      <c r="Q2313" s="11" t="s">
        <v>8325</v>
      </c>
      <c r="R2313" s="11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x14ac:dyDescent="0.2">
      <c r="A2314" s="11">
        <v>2312</v>
      </c>
      <c r="B2314" s="11" t="s">
        <v>2313</v>
      </c>
      <c r="C2314" s="11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2">
        <f t="shared" si="144"/>
        <v>108</v>
      </c>
      <c r="P2314" s="13">
        <f t="shared" si="145"/>
        <v>40.96</v>
      </c>
      <c r="Q2314" s="11" t="s">
        <v>8325</v>
      </c>
      <c r="R2314" s="11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x14ac:dyDescent="0.2">
      <c r="A2315" s="11">
        <v>2313</v>
      </c>
      <c r="B2315" s="11" t="s">
        <v>2314</v>
      </c>
      <c r="C2315" s="11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2">
        <f t="shared" si="144"/>
        <v>176</v>
      </c>
      <c r="P2315" s="13">
        <f t="shared" si="145"/>
        <v>56</v>
      </c>
      <c r="Q2315" s="11" t="s">
        <v>8325</v>
      </c>
      <c r="R2315" s="11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x14ac:dyDescent="0.2">
      <c r="A2316" s="11">
        <v>2314</v>
      </c>
      <c r="B2316" s="11" t="s">
        <v>2315</v>
      </c>
      <c r="C2316" s="11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2">
        <f t="shared" si="144"/>
        <v>157</v>
      </c>
      <c r="P2316" s="13">
        <f t="shared" si="145"/>
        <v>37.67</v>
      </c>
      <c r="Q2316" s="11" t="s">
        <v>8325</v>
      </c>
      <c r="R2316" s="11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x14ac:dyDescent="0.2">
      <c r="A2317" s="11">
        <v>2315</v>
      </c>
      <c r="B2317" s="11" t="s">
        <v>2316</v>
      </c>
      <c r="C2317" s="11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2">
        <f t="shared" si="144"/>
        <v>103</v>
      </c>
      <c r="P2317" s="13">
        <f t="shared" si="145"/>
        <v>40.08</v>
      </c>
      <c r="Q2317" s="11" t="s">
        <v>8325</v>
      </c>
      <c r="R2317" s="11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x14ac:dyDescent="0.2">
      <c r="A2318" s="11">
        <v>2316</v>
      </c>
      <c r="B2318" s="11" t="s">
        <v>2317</v>
      </c>
      <c r="C2318" s="11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2">
        <f t="shared" si="144"/>
        <v>105</v>
      </c>
      <c r="P2318" s="13">
        <f t="shared" si="145"/>
        <v>78.03</v>
      </c>
      <c r="Q2318" s="11" t="s">
        <v>8325</v>
      </c>
      <c r="R2318" s="11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x14ac:dyDescent="0.2">
      <c r="A2319" s="11">
        <v>2317</v>
      </c>
      <c r="B2319" s="11" t="s">
        <v>2318</v>
      </c>
      <c r="C2319" s="11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2">
        <f t="shared" si="144"/>
        <v>104</v>
      </c>
      <c r="P2319" s="13">
        <f t="shared" si="145"/>
        <v>18.91</v>
      </c>
      <c r="Q2319" s="11" t="s">
        <v>8325</v>
      </c>
      <c r="R2319" s="11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x14ac:dyDescent="0.2">
      <c r="A2320" s="11">
        <v>2318</v>
      </c>
      <c r="B2320" s="11" t="s">
        <v>2319</v>
      </c>
      <c r="C2320" s="11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2">
        <f t="shared" si="144"/>
        <v>122</v>
      </c>
      <c r="P2320" s="13">
        <f t="shared" si="145"/>
        <v>37.130000000000003</v>
      </c>
      <c r="Q2320" s="11" t="s">
        <v>8325</v>
      </c>
      <c r="R2320" s="11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x14ac:dyDescent="0.2">
      <c r="A2321" s="11">
        <v>2319</v>
      </c>
      <c r="B2321" s="11" t="s">
        <v>2320</v>
      </c>
      <c r="C2321" s="11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2">
        <f t="shared" si="144"/>
        <v>108</v>
      </c>
      <c r="P2321" s="13">
        <f t="shared" si="145"/>
        <v>41.96</v>
      </c>
      <c r="Q2321" s="11" t="s">
        <v>8325</v>
      </c>
      <c r="R2321" s="1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x14ac:dyDescent="0.2">
      <c r="A2322" s="11">
        <v>2320</v>
      </c>
      <c r="B2322" s="11" t="s">
        <v>2321</v>
      </c>
      <c r="C2322" s="11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2">
        <f t="shared" si="144"/>
        <v>109</v>
      </c>
      <c r="P2322" s="13">
        <f t="shared" si="145"/>
        <v>61.04</v>
      </c>
      <c r="Q2322" s="11" t="s">
        <v>8325</v>
      </c>
      <c r="R2322" s="11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x14ac:dyDescent="0.2">
      <c r="A2323" s="11">
        <v>2321</v>
      </c>
      <c r="B2323" s="11" t="s">
        <v>2322</v>
      </c>
      <c r="C2323" s="11" t="s">
        <v>6431</v>
      </c>
      <c r="D2323" s="11">
        <v>10557</v>
      </c>
      <c r="E2323" s="11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2">
        <f t="shared" si="144"/>
        <v>40</v>
      </c>
      <c r="P2323" s="13">
        <f t="shared" si="145"/>
        <v>64.53</v>
      </c>
      <c r="Q2323" s="11" t="s">
        <v>8336</v>
      </c>
      <c r="R2323" s="11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x14ac:dyDescent="0.2">
      <c r="A2324" s="11">
        <v>2322</v>
      </c>
      <c r="B2324" s="11" t="s">
        <v>2323</v>
      </c>
      <c r="C2324" s="11" t="s">
        <v>6432</v>
      </c>
      <c r="D2324" s="11">
        <v>2700</v>
      </c>
      <c r="E2324" s="11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2">
        <f t="shared" si="144"/>
        <v>4</v>
      </c>
      <c r="P2324" s="13">
        <f t="shared" si="145"/>
        <v>21.25</v>
      </c>
      <c r="Q2324" s="11" t="s">
        <v>8336</v>
      </c>
      <c r="R2324" s="11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x14ac:dyDescent="0.2">
      <c r="A2325" s="11">
        <v>2323</v>
      </c>
      <c r="B2325" s="11" t="s">
        <v>2324</v>
      </c>
      <c r="C2325" s="11" t="s">
        <v>6433</v>
      </c>
      <c r="D2325" s="11">
        <v>250</v>
      </c>
      <c r="E2325" s="11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2">
        <f t="shared" si="144"/>
        <v>48</v>
      </c>
      <c r="P2325" s="13">
        <f t="shared" si="145"/>
        <v>30</v>
      </c>
      <c r="Q2325" s="11" t="s">
        <v>8336</v>
      </c>
      <c r="R2325" s="11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x14ac:dyDescent="0.2">
      <c r="A2326" s="11">
        <v>2324</v>
      </c>
      <c r="B2326" s="11" t="s">
        <v>2325</v>
      </c>
      <c r="C2326" s="11" t="s">
        <v>6434</v>
      </c>
      <c r="D2326" s="11">
        <v>7500</v>
      </c>
      <c r="E2326" s="11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2">
        <f t="shared" si="144"/>
        <v>21</v>
      </c>
      <c r="P2326" s="13">
        <f t="shared" si="145"/>
        <v>25.49</v>
      </c>
      <c r="Q2326" s="11" t="s">
        <v>8336</v>
      </c>
      <c r="R2326" s="11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x14ac:dyDescent="0.2">
      <c r="A2327" s="11">
        <v>2325</v>
      </c>
      <c r="B2327" s="11" t="s">
        <v>2326</v>
      </c>
      <c r="C2327" s="11" t="s">
        <v>6435</v>
      </c>
      <c r="D2327" s="11">
        <v>1000</v>
      </c>
      <c r="E2327" s="11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2">
        <f t="shared" si="144"/>
        <v>8</v>
      </c>
      <c r="P2327" s="13">
        <f t="shared" si="145"/>
        <v>11.43</v>
      </c>
      <c r="Q2327" s="11" t="s">
        <v>8336</v>
      </c>
      <c r="R2327" s="11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x14ac:dyDescent="0.2">
      <c r="A2328" s="11">
        <v>2326</v>
      </c>
      <c r="B2328" s="11" t="s">
        <v>2327</v>
      </c>
      <c r="C2328" s="11" t="s">
        <v>6436</v>
      </c>
      <c r="D2328" s="11">
        <v>15000</v>
      </c>
      <c r="E2328" s="11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2">
        <f t="shared" si="144"/>
        <v>1</v>
      </c>
      <c r="P2328" s="13">
        <f t="shared" si="145"/>
        <v>108</v>
      </c>
      <c r="Q2328" s="11" t="s">
        <v>8336</v>
      </c>
      <c r="R2328" s="11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x14ac:dyDescent="0.2">
      <c r="A2329" s="11">
        <v>2327</v>
      </c>
      <c r="B2329" s="11" t="s">
        <v>2328</v>
      </c>
      <c r="C2329" s="11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2">
        <f t="shared" si="144"/>
        <v>527</v>
      </c>
      <c r="P2329" s="13">
        <f t="shared" si="145"/>
        <v>54.88</v>
      </c>
      <c r="Q2329" s="11" t="s">
        <v>8336</v>
      </c>
      <c r="R2329" s="11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x14ac:dyDescent="0.2">
      <c r="A2330" s="11">
        <v>2328</v>
      </c>
      <c r="B2330" s="11" t="s">
        <v>2329</v>
      </c>
      <c r="C2330" s="11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2">
        <f t="shared" si="144"/>
        <v>255</v>
      </c>
      <c r="P2330" s="13">
        <f t="shared" si="145"/>
        <v>47.38</v>
      </c>
      <c r="Q2330" s="11" t="s">
        <v>8336</v>
      </c>
      <c r="R2330" s="11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x14ac:dyDescent="0.2">
      <c r="A2331" s="11">
        <v>2329</v>
      </c>
      <c r="B2331" s="11" t="s">
        <v>2330</v>
      </c>
      <c r="C2331" s="11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2">
        <f t="shared" si="144"/>
        <v>106</v>
      </c>
      <c r="P2331" s="13">
        <f t="shared" si="145"/>
        <v>211.84</v>
      </c>
      <c r="Q2331" s="11" t="s">
        <v>8336</v>
      </c>
      <c r="R2331" s="1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x14ac:dyDescent="0.2">
      <c r="A2332" s="11">
        <v>2330</v>
      </c>
      <c r="B2332" s="11" t="s">
        <v>2331</v>
      </c>
      <c r="C2332" s="11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2">
        <f t="shared" si="144"/>
        <v>103</v>
      </c>
      <c r="P2332" s="13">
        <f t="shared" si="145"/>
        <v>219.93</v>
      </c>
      <c r="Q2332" s="11" t="s">
        <v>8336</v>
      </c>
      <c r="R2332" s="11" t="s">
        <v>8352</v>
      </c>
      <c r="S2332" s="14">
        <f t="shared" si="146"/>
        <v>42332.89980324074</v>
      </c>
      <c r="T2332" s="14">
        <f t="shared" si="147"/>
        <v>42363</v>
      </c>
    </row>
    <row r="2333" spans="1:20" x14ac:dyDescent="0.2">
      <c r="A2333" s="11">
        <v>2331</v>
      </c>
      <c r="B2333" s="11" t="s">
        <v>2332</v>
      </c>
      <c r="C2333" s="11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2">
        <f t="shared" si="144"/>
        <v>145</v>
      </c>
      <c r="P2333" s="13">
        <f t="shared" si="145"/>
        <v>40.799999999999997</v>
      </c>
      <c r="Q2333" s="11" t="s">
        <v>8336</v>
      </c>
      <c r="R2333" s="11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x14ac:dyDescent="0.2">
      <c r="A2334" s="11">
        <v>2332</v>
      </c>
      <c r="B2334" s="11" t="s">
        <v>2333</v>
      </c>
      <c r="C2334" s="11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2">
        <f t="shared" si="144"/>
        <v>107</v>
      </c>
      <c r="P2334" s="13">
        <f t="shared" si="145"/>
        <v>75.5</v>
      </c>
      <c r="Q2334" s="11" t="s">
        <v>8336</v>
      </c>
      <c r="R2334" s="11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x14ac:dyDescent="0.2">
      <c r="A2335" s="11">
        <v>2333</v>
      </c>
      <c r="B2335" s="11" t="s">
        <v>2334</v>
      </c>
      <c r="C2335" s="11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2">
        <f t="shared" si="144"/>
        <v>213</v>
      </c>
      <c r="P2335" s="13">
        <f t="shared" si="145"/>
        <v>13.54</v>
      </c>
      <c r="Q2335" s="11" t="s">
        <v>8336</v>
      </c>
      <c r="R2335" s="11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x14ac:dyDescent="0.2">
      <c r="A2336" s="11">
        <v>2334</v>
      </c>
      <c r="B2336" s="11" t="s">
        <v>2335</v>
      </c>
      <c r="C2336" s="11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2">
        <f t="shared" si="144"/>
        <v>102</v>
      </c>
      <c r="P2336" s="13">
        <f t="shared" si="145"/>
        <v>60.87</v>
      </c>
      <c r="Q2336" s="11" t="s">
        <v>8336</v>
      </c>
      <c r="R2336" s="11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x14ac:dyDescent="0.2">
      <c r="A2337" s="11">
        <v>2335</v>
      </c>
      <c r="B2337" s="11" t="s">
        <v>2336</v>
      </c>
      <c r="C2337" s="11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2">
        <f t="shared" si="144"/>
        <v>103</v>
      </c>
      <c r="P2337" s="13">
        <f t="shared" si="145"/>
        <v>115.69</v>
      </c>
      <c r="Q2337" s="11" t="s">
        <v>8336</v>
      </c>
      <c r="R2337" s="11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x14ac:dyDescent="0.2">
      <c r="A2338" s="11">
        <v>2336</v>
      </c>
      <c r="B2338" s="11" t="s">
        <v>2337</v>
      </c>
      <c r="C2338" s="11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2">
        <f t="shared" si="144"/>
        <v>521</v>
      </c>
      <c r="P2338" s="13">
        <f t="shared" si="145"/>
        <v>48.1</v>
      </c>
      <c r="Q2338" s="11" t="s">
        <v>8336</v>
      </c>
      <c r="R2338" s="11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x14ac:dyDescent="0.2">
      <c r="A2339" s="11">
        <v>2337</v>
      </c>
      <c r="B2339" s="11" t="s">
        <v>2338</v>
      </c>
      <c r="C2339" s="11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2">
        <f t="shared" si="144"/>
        <v>111</v>
      </c>
      <c r="P2339" s="13">
        <f t="shared" si="145"/>
        <v>74.180000000000007</v>
      </c>
      <c r="Q2339" s="11" t="s">
        <v>8336</v>
      </c>
      <c r="R2339" s="11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x14ac:dyDescent="0.2">
      <c r="A2340" s="11">
        <v>2338</v>
      </c>
      <c r="B2340" s="11" t="s">
        <v>2339</v>
      </c>
      <c r="C2340" s="11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2">
        <f t="shared" si="144"/>
        <v>102</v>
      </c>
      <c r="P2340" s="13">
        <f t="shared" si="145"/>
        <v>123.35</v>
      </c>
      <c r="Q2340" s="11" t="s">
        <v>8336</v>
      </c>
      <c r="R2340" s="11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x14ac:dyDescent="0.2">
      <c r="A2341" s="11">
        <v>2339</v>
      </c>
      <c r="B2341" s="11" t="s">
        <v>2340</v>
      </c>
      <c r="C2341" s="11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2">
        <f t="shared" si="144"/>
        <v>295</v>
      </c>
      <c r="P2341" s="13">
        <f t="shared" si="145"/>
        <v>66.62</v>
      </c>
      <c r="Q2341" s="11" t="s">
        <v>8336</v>
      </c>
      <c r="R2341" s="1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x14ac:dyDescent="0.2">
      <c r="A2342" s="11">
        <v>2340</v>
      </c>
      <c r="B2342" s="11" t="s">
        <v>2341</v>
      </c>
      <c r="C2342" s="11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2">
        <f t="shared" si="144"/>
        <v>106</v>
      </c>
      <c r="P2342" s="13">
        <f t="shared" si="145"/>
        <v>104.99</v>
      </c>
      <c r="Q2342" s="11" t="s">
        <v>8336</v>
      </c>
      <c r="R2342" s="11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x14ac:dyDescent="0.2">
      <c r="A2343" s="11">
        <v>2341</v>
      </c>
      <c r="B2343" s="11" t="s">
        <v>2342</v>
      </c>
      <c r="C2343" s="11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2">
        <f t="shared" si="144"/>
        <v>0</v>
      </c>
      <c r="P2343" s="13" t="e">
        <f t="shared" si="145"/>
        <v>#DIV/0!</v>
      </c>
      <c r="Q2343" s="11" t="s">
        <v>8319</v>
      </c>
      <c r="R2343" s="11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x14ac:dyDescent="0.2">
      <c r="A2344" s="11">
        <v>2342</v>
      </c>
      <c r="B2344" s="11" t="s">
        <v>2343</v>
      </c>
      <c r="C2344" s="11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2">
        <f t="shared" si="144"/>
        <v>0</v>
      </c>
      <c r="P2344" s="13" t="e">
        <f t="shared" si="145"/>
        <v>#DIV/0!</v>
      </c>
      <c r="Q2344" s="11" t="s">
        <v>8319</v>
      </c>
      <c r="R2344" s="11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x14ac:dyDescent="0.2">
      <c r="A2345" s="11">
        <v>2343</v>
      </c>
      <c r="B2345" s="11" t="s">
        <v>2344</v>
      </c>
      <c r="C2345" s="11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2">
        <f t="shared" si="144"/>
        <v>3</v>
      </c>
      <c r="P2345" s="13">
        <f t="shared" si="145"/>
        <v>300</v>
      </c>
      <c r="Q2345" s="11" t="s">
        <v>8319</v>
      </c>
      <c r="R2345" s="11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x14ac:dyDescent="0.2">
      <c r="A2346" s="11">
        <v>2344</v>
      </c>
      <c r="B2346" s="11" t="s">
        <v>2345</v>
      </c>
      <c r="C2346" s="11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2">
        <f t="shared" si="144"/>
        <v>1</v>
      </c>
      <c r="P2346" s="13">
        <f t="shared" si="145"/>
        <v>1</v>
      </c>
      <c r="Q2346" s="11" t="s">
        <v>8319</v>
      </c>
      <c r="R2346" s="11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x14ac:dyDescent="0.2">
      <c r="A2347" s="11">
        <v>2345</v>
      </c>
      <c r="B2347" s="11" t="s">
        <v>2346</v>
      </c>
      <c r="C2347" s="11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2">
        <f t="shared" si="144"/>
        <v>0</v>
      </c>
      <c r="P2347" s="13" t="e">
        <f t="shared" si="145"/>
        <v>#DIV/0!</v>
      </c>
      <c r="Q2347" s="11" t="s">
        <v>8319</v>
      </c>
      <c r="R2347" s="11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x14ac:dyDescent="0.2">
      <c r="A2348" s="11">
        <v>2346</v>
      </c>
      <c r="B2348" s="11" t="s">
        <v>2347</v>
      </c>
      <c r="C2348" s="11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2">
        <f t="shared" si="144"/>
        <v>1</v>
      </c>
      <c r="P2348" s="13">
        <f t="shared" si="145"/>
        <v>13</v>
      </c>
      <c r="Q2348" s="11" t="s">
        <v>8319</v>
      </c>
      <c r="R2348" s="11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x14ac:dyDescent="0.2">
      <c r="A2349" s="11">
        <v>2347</v>
      </c>
      <c r="B2349" s="11" t="s">
        <v>2348</v>
      </c>
      <c r="C2349" s="11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2">
        <f t="shared" si="144"/>
        <v>2</v>
      </c>
      <c r="P2349" s="13">
        <f t="shared" si="145"/>
        <v>15</v>
      </c>
      <c r="Q2349" s="11" t="s">
        <v>8319</v>
      </c>
      <c r="R2349" s="11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x14ac:dyDescent="0.2">
      <c r="A2350" s="11">
        <v>2348</v>
      </c>
      <c r="B2350" s="11" t="s">
        <v>2349</v>
      </c>
      <c r="C2350" s="11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2">
        <f t="shared" si="144"/>
        <v>1</v>
      </c>
      <c r="P2350" s="13">
        <f t="shared" si="145"/>
        <v>54</v>
      </c>
      <c r="Q2350" s="11" t="s">
        <v>8319</v>
      </c>
      <c r="R2350" s="11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x14ac:dyDescent="0.2">
      <c r="A2351" s="11">
        <v>2349</v>
      </c>
      <c r="B2351" s="11" t="s">
        <v>2350</v>
      </c>
      <c r="C2351" s="11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2">
        <f t="shared" si="144"/>
        <v>0</v>
      </c>
      <c r="P2351" s="13" t="e">
        <f t="shared" si="145"/>
        <v>#DIV/0!</v>
      </c>
      <c r="Q2351" s="11" t="s">
        <v>8319</v>
      </c>
      <c r="R2351" s="1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x14ac:dyDescent="0.2">
      <c r="A2352" s="11">
        <v>2350</v>
      </c>
      <c r="B2352" s="11" t="s">
        <v>2351</v>
      </c>
      <c r="C2352" s="11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2">
        <f t="shared" si="144"/>
        <v>0</v>
      </c>
      <c r="P2352" s="13" t="e">
        <f t="shared" si="145"/>
        <v>#DIV/0!</v>
      </c>
      <c r="Q2352" s="11" t="s">
        <v>8319</v>
      </c>
      <c r="R2352" s="11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x14ac:dyDescent="0.2">
      <c r="A2353" s="11">
        <v>2351</v>
      </c>
      <c r="B2353" s="11" t="s">
        <v>2352</v>
      </c>
      <c r="C2353" s="11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2">
        <f t="shared" si="144"/>
        <v>1</v>
      </c>
      <c r="P2353" s="13">
        <f t="shared" si="145"/>
        <v>15.43</v>
      </c>
      <c r="Q2353" s="11" t="s">
        <v>8319</v>
      </c>
      <c r="R2353" s="11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x14ac:dyDescent="0.2">
      <c r="A2354" s="11">
        <v>2352</v>
      </c>
      <c r="B2354" s="11" t="s">
        <v>2353</v>
      </c>
      <c r="C2354" s="11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2">
        <f t="shared" si="144"/>
        <v>0</v>
      </c>
      <c r="P2354" s="13" t="e">
        <f t="shared" si="145"/>
        <v>#DIV/0!</v>
      </c>
      <c r="Q2354" s="11" t="s">
        <v>8319</v>
      </c>
      <c r="R2354" s="11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x14ac:dyDescent="0.2">
      <c r="A2355" s="11">
        <v>2353</v>
      </c>
      <c r="B2355" s="11" t="s">
        <v>2354</v>
      </c>
      <c r="C2355" s="11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2">
        <f t="shared" si="144"/>
        <v>0</v>
      </c>
      <c r="P2355" s="13" t="e">
        <f t="shared" si="145"/>
        <v>#DIV/0!</v>
      </c>
      <c r="Q2355" s="11" t="s">
        <v>8319</v>
      </c>
      <c r="R2355" s="11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x14ac:dyDescent="0.2">
      <c r="A2356" s="11">
        <v>2354</v>
      </c>
      <c r="B2356" s="11" t="s">
        <v>2355</v>
      </c>
      <c r="C2356" s="11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2">
        <f t="shared" si="144"/>
        <v>1</v>
      </c>
      <c r="P2356" s="13">
        <f t="shared" si="145"/>
        <v>25</v>
      </c>
      <c r="Q2356" s="11" t="s">
        <v>8319</v>
      </c>
      <c r="R2356" s="11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x14ac:dyDescent="0.2">
      <c r="A2357" s="11">
        <v>2355</v>
      </c>
      <c r="B2357" s="11" t="s">
        <v>2356</v>
      </c>
      <c r="C2357" s="11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2">
        <f t="shared" si="144"/>
        <v>1</v>
      </c>
      <c r="P2357" s="13">
        <f t="shared" si="145"/>
        <v>27.5</v>
      </c>
      <c r="Q2357" s="11" t="s">
        <v>8319</v>
      </c>
      <c r="R2357" s="11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x14ac:dyDescent="0.2">
      <c r="A2358" s="11">
        <v>2356</v>
      </c>
      <c r="B2358" s="11" t="s">
        <v>2357</v>
      </c>
      <c r="C2358" s="11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2">
        <f t="shared" si="144"/>
        <v>0</v>
      </c>
      <c r="P2358" s="13" t="e">
        <f t="shared" si="145"/>
        <v>#DIV/0!</v>
      </c>
      <c r="Q2358" s="11" t="s">
        <v>8319</v>
      </c>
      <c r="R2358" s="11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x14ac:dyDescent="0.2">
      <c r="A2359" s="11">
        <v>2357</v>
      </c>
      <c r="B2359" s="11" t="s">
        <v>2358</v>
      </c>
      <c r="C2359" s="11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2">
        <f t="shared" si="144"/>
        <v>0</v>
      </c>
      <c r="P2359" s="13" t="e">
        <f t="shared" si="145"/>
        <v>#DIV/0!</v>
      </c>
      <c r="Q2359" s="11" t="s">
        <v>8319</v>
      </c>
      <c r="R2359" s="11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x14ac:dyDescent="0.2">
      <c r="A2360" s="11">
        <v>2358</v>
      </c>
      <c r="B2360" s="11" t="s">
        <v>2359</v>
      </c>
      <c r="C2360" s="11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2">
        <f t="shared" si="144"/>
        <v>0</v>
      </c>
      <c r="P2360" s="13" t="e">
        <f t="shared" si="145"/>
        <v>#DIV/0!</v>
      </c>
      <c r="Q2360" s="11" t="s">
        <v>8319</v>
      </c>
      <c r="R2360" s="11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x14ac:dyDescent="0.2">
      <c r="A2361" s="11">
        <v>2359</v>
      </c>
      <c r="B2361" s="11" t="s">
        <v>2360</v>
      </c>
      <c r="C2361" s="11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2">
        <f t="shared" si="144"/>
        <v>15</v>
      </c>
      <c r="P2361" s="13">
        <f t="shared" si="145"/>
        <v>367</v>
      </c>
      <c r="Q2361" s="11" t="s">
        <v>8319</v>
      </c>
      <c r="R2361" s="1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x14ac:dyDescent="0.2">
      <c r="A2362" s="11">
        <v>2360</v>
      </c>
      <c r="B2362" s="11" t="s">
        <v>2361</v>
      </c>
      <c r="C2362" s="11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2">
        <f t="shared" si="144"/>
        <v>1</v>
      </c>
      <c r="P2362" s="13">
        <f t="shared" si="145"/>
        <v>2</v>
      </c>
      <c r="Q2362" s="11" t="s">
        <v>8319</v>
      </c>
      <c r="R2362" s="11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x14ac:dyDescent="0.2">
      <c r="A2363" s="11">
        <v>2361</v>
      </c>
      <c r="B2363" s="11" t="s">
        <v>2362</v>
      </c>
      <c r="C2363" s="11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2">
        <f t="shared" si="144"/>
        <v>0</v>
      </c>
      <c r="P2363" s="13" t="e">
        <f t="shared" si="145"/>
        <v>#DIV/0!</v>
      </c>
      <c r="Q2363" s="11" t="s">
        <v>8319</v>
      </c>
      <c r="R2363" s="11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x14ac:dyDescent="0.2">
      <c r="A2364" s="11">
        <v>2362</v>
      </c>
      <c r="B2364" s="11" t="s">
        <v>2363</v>
      </c>
      <c r="C2364" s="11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2">
        <f t="shared" si="144"/>
        <v>29</v>
      </c>
      <c r="P2364" s="13">
        <f t="shared" si="145"/>
        <v>60</v>
      </c>
      <c r="Q2364" s="11" t="s">
        <v>8319</v>
      </c>
      <c r="R2364" s="11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x14ac:dyDescent="0.2">
      <c r="A2365" s="11">
        <v>2363</v>
      </c>
      <c r="B2365" s="11" t="s">
        <v>2364</v>
      </c>
      <c r="C2365" s="11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2">
        <f t="shared" si="144"/>
        <v>0</v>
      </c>
      <c r="P2365" s="13" t="e">
        <f t="shared" si="145"/>
        <v>#DIV/0!</v>
      </c>
      <c r="Q2365" s="11" t="s">
        <v>8319</v>
      </c>
      <c r="R2365" s="11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x14ac:dyDescent="0.2">
      <c r="A2366" s="11">
        <v>2364</v>
      </c>
      <c r="B2366" s="11" t="s">
        <v>2365</v>
      </c>
      <c r="C2366" s="11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2">
        <f t="shared" si="144"/>
        <v>0</v>
      </c>
      <c r="P2366" s="13" t="e">
        <f t="shared" si="145"/>
        <v>#DIV/0!</v>
      </c>
      <c r="Q2366" s="11" t="s">
        <v>8319</v>
      </c>
      <c r="R2366" s="11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x14ac:dyDescent="0.2">
      <c r="A2367" s="11">
        <v>2365</v>
      </c>
      <c r="B2367" s="11" t="s">
        <v>2366</v>
      </c>
      <c r="C2367" s="11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2">
        <f t="shared" si="144"/>
        <v>0</v>
      </c>
      <c r="P2367" s="13" t="e">
        <f t="shared" si="145"/>
        <v>#DIV/0!</v>
      </c>
      <c r="Q2367" s="11" t="s">
        <v>8319</v>
      </c>
      <c r="R2367" s="11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x14ac:dyDescent="0.2">
      <c r="A2368" s="11">
        <v>2366</v>
      </c>
      <c r="B2368" s="11" t="s">
        <v>2367</v>
      </c>
      <c r="C2368" s="11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2">
        <f t="shared" si="144"/>
        <v>11</v>
      </c>
      <c r="P2368" s="13">
        <f t="shared" si="145"/>
        <v>97.41</v>
      </c>
      <c r="Q2368" s="11" t="s">
        <v>8319</v>
      </c>
      <c r="R2368" s="11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x14ac:dyDescent="0.2">
      <c r="A2369" s="11">
        <v>2367</v>
      </c>
      <c r="B2369" s="11" t="s">
        <v>2368</v>
      </c>
      <c r="C2369" s="11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2">
        <f t="shared" si="144"/>
        <v>2</v>
      </c>
      <c r="P2369" s="13">
        <f t="shared" si="145"/>
        <v>47.86</v>
      </c>
      <c r="Q2369" s="11" t="s">
        <v>8319</v>
      </c>
      <c r="R2369" s="11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x14ac:dyDescent="0.2">
      <c r="A2370" s="11">
        <v>2368</v>
      </c>
      <c r="B2370" s="11" t="s">
        <v>2369</v>
      </c>
      <c r="C2370" s="11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2">
        <f t="shared" ref="O2370:O2433" si="148">ROUNDUP(SUM(E2370/D2370*100),0)</f>
        <v>1</v>
      </c>
      <c r="P2370" s="13">
        <f t="shared" ref="P2370:P2433" si="149">ROUND(SUM(E2370/L2370),2)</f>
        <v>50</v>
      </c>
      <c r="Q2370" s="11" t="s">
        <v>8319</v>
      </c>
      <c r="R2370" s="11" t="s">
        <v>8320</v>
      </c>
      <c r="S2370" s="14">
        <f t="shared" ref="S2370:S2433" si="150">(((J2370/60)/60)/24)+DATE(1970,1,1)</f>
        <v>42063.721817129626</v>
      </c>
      <c r="T2370" s="14">
        <f t="shared" ref="T2370:T2433" si="151">(((I2370/60)/60)/24)+DATE(1970,1,1)</f>
        <v>42108.680150462969</v>
      </c>
    </row>
    <row r="2371" spans="1:20" x14ac:dyDescent="0.2">
      <c r="A2371" s="11">
        <v>2369</v>
      </c>
      <c r="B2371" s="11" t="s">
        <v>2370</v>
      </c>
      <c r="C2371" s="11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2">
        <f t="shared" si="148"/>
        <v>0</v>
      </c>
      <c r="P2371" s="13" t="e">
        <f t="shared" si="149"/>
        <v>#DIV/0!</v>
      </c>
      <c r="Q2371" s="11" t="s">
        <v>8319</v>
      </c>
      <c r="R2371" s="11" t="s">
        <v>8320</v>
      </c>
      <c r="S2371" s="14">
        <f t="shared" si="150"/>
        <v>42380.812627314815</v>
      </c>
      <c r="T2371" s="14">
        <f t="shared" si="151"/>
        <v>42410.812627314815</v>
      </c>
    </row>
    <row r="2372" spans="1:20" x14ac:dyDescent="0.2">
      <c r="A2372" s="11">
        <v>2370</v>
      </c>
      <c r="B2372" s="11" t="s">
        <v>2371</v>
      </c>
      <c r="C2372" s="11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2">
        <f t="shared" si="148"/>
        <v>1</v>
      </c>
      <c r="P2372" s="13">
        <f t="shared" si="149"/>
        <v>20.5</v>
      </c>
      <c r="Q2372" s="11" t="s">
        <v>8319</v>
      </c>
      <c r="R2372" s="11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x14ac:dyDescent="0.2">
      <c r="A2373" s="11">
        <v>2371</v>
      </c>
      <c r="B2373" s="11" t="s">
        <v>2372</v>
      </c>
      <c r="C2373" s="11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2">
        <f t="shared" si="148"/>
        <v>0</v>
      </c>
      <c r="P2373" s="13" t="e">
        <f t="shared" si="149"/>
        <v>#DIV/0!</v>
      </c>
      <c r="Q2373" s="11" t="s">
        <v>8319</v>
      </c>
      <c r="R2373" s="11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x14ac:dyDescent="0.2">
      <c r="A2374" s="11">
        <v>2372</v>
      </c>
      <c r="B2374" s="11" t="s">
        <v>2373</v>
      </c>
      <c r="C2374" s="11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2">
        <f t="shared" si="148"/>
        <v>4</v>
      </c>
      <c r="P2374" s="13">
        <f t="shared" si="149"/>
        <v>30</v>
      </c>
      <c r="Q2374" s="11" t="s">
        <v>8319</v>
      </c>
      <c r="R2374" s="11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x14ac:dyDescent="0.2">
      <c r="A2375" s="11">
        <v>2373</v>
      </c>
      <c r="B2375" s="11" t="s">
        <v>2374</v>
      </c>
      <c r="C2375" s="11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2">
        <f t="shared" si="148"/>
        <v>1</v>
      </c>
      <c r="P2375" s="13">
        <f t="shared" si="149"/>
        <v>50</v>
      </c>
      <c r="Q2375" s="11" t="s">
        <v>8319</v>
      </c>
      <c r="R2375" s="11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x14ac:dyDescent="0.2">
      <c r="A2376" s="11">
        <v>2374</v>
      </c>
      <c r="B2376" s="11" t="s">
        <v>2375</v>
      </c>
      <c r="C2376" s="11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2">
        <f t="shared" si="148"/>
        <v>1</v>
      </c>
      <c r="P2376" s="13">
        <f t="shared" si="149"/>
        <v>10</v>
      </c>
      <c r="Q2376" s="11" t="s">
        <v>8319</v>
      </c>
      <c r="R2376" s="11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x14ac:dyDescent="0.2">
      <c r="A2377" s="11">
        <v>2375</v>
      </c>
      <c r="B2377" s="11" t="s">
        <v>2376</v>
      </c>
      <c r="C2377" s="11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2">
        <f t="shared" si="148"/>
        <v>0</v>
      </c>
      <c r="P2377" s="13" t="e">
        <f t="shared" si="149"/>
        <v>#DIV/0!</v>
      </c>
      <c r="Q2377" s="11" t="s">
        <v>8319</v>
      </c>
      <c r="R2377" s="11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x14ac:dyDescent="0.2">
      <c r="A2378" s="11">
        <v>2376</v>
      </c>
      <c r="B2378" s="11" t="s">
        <v>2377</v>
      </c>
      <c r="C2378" s="11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2">
        <f t="shared" si="148"/>
        <v>11</v>
      </c>
      <c r="P2378" s="13">
        <f t="shared" si="149"/>
        <v>81.58</v>
      </c>
      <c r="Q2378" s="11" t="s">
        <v>8319</v>
      </c>
      <c r="R2378" s="11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x14ac:dyDescent="0.2">
      <c r="A2379" s="11">
        <v>2377</v>
      </c>
      <c r="B2379" s="11" t="s">
        <v>2378</v>
      </c>
      <c r="C2379" s="11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2">
        <f t="shared" si="148"/>
        <v>0</v>
      </c>
      <c r="P2379" s="13" t="e">
        <f t="shared" si="149"/>
        <v>#DIV/0!</v>
      </c>
      <c r="Q2379" s="11" t="s">
        <v>8319</v>
      </c>
      <c r="R2379" s="11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x14ac:dyDescent="0.2">
      <c r="A2380" s="11">
        <v>2378</v>
      </c>
      <c r="B2380" s="11" t="s">
        <v>2379</v>
      </c>
      <c r="C2380" s="11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2">
        <f t="shared" si="148"/>
        <v>0</v>
      </c>
      <c r="P2380" s="13" t="e">
        <f t="shared" si="149"/>
        <v>#DIV/0!</v>
      </c>
      <c r="Q2380" s="11" t="s">
        <v>8319</v>
      </c>
      <c r="R2380" s="11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x14ac:dyDescent="0.2">
      <c r="A2381" s="11">
        <v>2379</v>
      </c>
      <c r="B2381" s="11" t="s">
        <v>2380</v>
      </c>
      <c r="C2381" s="11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2">
        <f t="shared" si="148"/>
        <v>0</v>
      </c>
      <c r="P2381" s="13" t="e">
        <f t="shared" si="149"/>
        <v>#DIV/0!</v>
      </c>
      <c r="Q2381" s="11" t="s">
        <v>8319</v>
      </c>
      <c r="R2381" s="1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x14ac:dyDescent="0.2">
      <c r="A2382" s="11">
        <v>2380</v>
      </c>
      <c r="B2382" s="11" t="s">
        <v>2381</v>
      </c>
      <c r="C2382" s="11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2">
        <f t="shared" si="148"/>
        <v>1</v>
      </c>
      <c r="P2382" s="13">
        <f t="shared" si="149"/>
        <v>18.329999999999998</v>
      </c>
      <c r="Q2382" s="11" t="s">
        <v>8319</v>
      </c>
      <c r="R2382" s="11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x14ac:dyDescent="0.2">
      <c r="A2383" s="11">
        <v>2381</v>
      </c>
      <c r="B2383" s="11" t="s">
        <v>2382</v>
      </c>
      <c r="C2383" s="11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2">
        <f t="shared" si="148"/>
        <v>2</v>
      </c>
      <c r="P2383" s="13">
        <f t="shared" si="149"/>
        <v>224.43</v>
      </c>
      <c r="Q2383" s="11" t="s">
        <v>8319</v>
      </c>
      <c r="R2383" s="11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x14ac:dyDescent="0.2">
      <c r="A2384" s="11">
        <v>2382</v>
      </c>
      <c r="B2384" s="11" t="s">
        <v>2383</v>
      </c>
      <c r="C2384" s="11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2">
        <f t="shared" si="148"/>
        <v>3</v>
      </c>
      <c r="P2384" s="13">
        <f t="shared" si="149"/>
        <v>37.5</v>
      </c>
      <c r="Q2384" s="11" t="s">
        <v>8319</v>
      </c>
      <c r="R2384" s="11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x14ac:dyDescent="0.2">
      <c r="A2385" s="11">
        <v>2383</v>
      </c>
      <c r="B2385" s="11" t="s">
        <v>2384</v>
      </c>
      <c r="C2385" s="11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2">
        <f t="shared" si="148"/>
        <v>5</v>
      </c>
      <c r="P2385" s="13">
        <f t="shared" si="149"/>
        <v>145</v>
      </c>
      <c r="Q2385" s="11" t="s">
        <v>8319</v>
      </c>
      <c r="R2385" s="11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x14ac:dyDescent="0.2">
      <c r="A2386" s="11">
        <v>2384</v>
      </c>
      <c r="B2386" s="11" t="s">
        <v>2385</v>
      </c>
      <c r="C2386" s="11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2">
        <f t="shared" si="148"/>
        <v>1</v>
      </c>
      <c r="P2386" s="13">
        <f t="shared" si="149"/>
        <v>1</v>
      </c>
      <c r="Q2386" s="11" t="s">
        <v>8319</v>
      </c>
      <c r="R2386" s="11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x14ac:dyDescent="0.2">
      <c r="A2387" s="11">
        <v>2385</v>
      </c>
      <c r="B2387" s="11" t="s">
        <v>2386</v>
      </c>
      <c r="C2387" s="11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2">
        <f t="shared" si="148"/>
        <v>2</v>
      </c>
      <c r="P2387" s="13">
        <f t="shared" si="149"/>
        <v>112.57</v>
      </c>
      <c r="Q2387" s="11" t="s">
        <v>8319</v>
      </c>
      <c r="R2387" s="11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x14ac:dyDescent="0.2">
      <c r="A2388" s="11">
        <v>2386</v>
      </c>
      <c r="B2388" s="11" t="s">
        <v>2387</v>
      </c>
      <c r="C2388" s="11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2">
        <f t="shared" si="148"/>
        <v>0</v>
      </c>
      <c r="P2388" s="13" t="e">
        <f t="shared" si="149"/>
        <v>#DIV/0!</v>
      </c>
      <c r="Q2388" s="11" t="s">
        <v>8319</v>
      </c>
      <c r="R2388" s="11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x14ac:dyDescent="0.2">
      <c r="A2389" s="11">
        <v>2387</v>
      </c>
      <c r="B2389" s="11" t="s">
        <v>2388</v>
      </c>
      <c r="C2389" s="11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2">
        <f t="shared" si="148"/>
        <v>1</v>
      </c>
      <c r="P2389" s="13">
        <f t="shared" si="149"/>
        <v>342</v>
      </c>
      <c r="Q2389" s="11" t="s">
        <v>8319</v>
      </c>
      <c r="R2389" s="11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x14ac:dyDescent="0.2">
      <c r="A2390" s="11">
        <v>2388</v>
      </c>
      <c r="B2390" s="11" t="s">
        <v>2389</v>
      </c>
      <c r="C2390" s="11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2">
        <f t="shared" si="148"/>
        <v>2</v>
      </c>
      <c r="P2390" s="13">
        <f t="shared" si="149"/>
        <v>57.88</v>
      </c>
      <c r="Q2390" s="11" t="s">
        <v>8319</v>
      </c>
      <c r="R2390" s="11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x14ac:dyDescent="0.2">
      <c r="A2391" s="11">
        <v>2389</v>
      </c>
      <c r="B2391" s="11" t="s">
        <v>2390</v>
      </c>
      <c r="C2391" s="11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2">
        <f t="shared" si="148"/>
        <v>1</v>
      </c>
      <c r="P2391" s="13">
        <f t="shared" si="149"/>
        <v>30</v>
      </c>
      <c r="Q2391" s="11" t="s">
        <v>8319</v>
      </c>
      <c r="R2391" s="1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x14ac:dyDescent="0.2">
      <c r="A2392" s="11">
        <v>2390</v>
      </c>
      <c r="B2392" s="11" t="s">
        <v>2391</v>
      </c>
      <c r="C2392" s="11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2">
        <f t="shared" si="148"/>
        <v>0</v>
      </c>
      <c r="P2392" s="13" t="e">
        <f t="shared" si="149"/>
        <v>#DIV/0!</v>
      </c>
      <c r="Q2392" s="11" t="s">
        <v>8319</v>
      </c>
      <c r="R2392" s="11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x14ac:dyDescent="0.2">
      <c r="A2393" s="11">
        <v>2391</v>
      </c>
      <c r="B2393" s="11" t="s">
        <v>2392</v>
      </c>
      <c r="C2393" s="11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2">
        <f t="shared" si="148"/>
        <v>1</v>
      </c>
      <c r="P2393" s="13">
        <f t="shared" si="149"/>
        <v>25</v>
      </c>
      <c r="Q2393" s="11" t="s">
        <v>8319</v>
      </c>
      <c r="R2393" s="11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x14ac:dyDescent="0.2">
      <c r="A2394" s="11">
        <v>2392</v>
      </c>
      <c r="B2394" s="11" t="s">
        <v>2393</v>
      </c>
      <c r="C2394" s="11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2">
        <f t="shared" si="148"/>
        <v>0</v>
      </c>
      <c r="P2394" s="13" t="e">
        <f t="shared" si="149"/>
        <v>#DIV/0!</v>
      </c>
      <c r="Q2394" s="11" t="s">
        <v>8319</v>
      </c>
      <c r="R2394" s="11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x14ac:dyDescent="0.2">
      <c r="A2395" s="11">
        <v>2393</v>
      </c>
      <c r="B2395" s="11" t="s">
        <v>2394</v>
      </c>
      <c r="C2395" s="11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2">
        <f t="shared" si="148"/>
        <v>1</v>
      </c>
      <c r="P2395" s="13">
        <f t="shared" si="149"/>
        <v>50</v>
      </c>
      <c r="Q2395" s="11" t="s">
        <v>8319</v>
      </c>
      <c r="R2395" s="11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x14ac:dyDescent="0.2">
      <c r="A2396" s="11">
        <v>2394</v>
      </c>
      <c r="B2396" s="11" t="s">
        <v>2395</v>
      </c>
      <c r="C2396" s="11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2">
        <f t="shared" si="148"/>
        <v>1</v>
      </c>
      <c r="P2396" s="13">
        <f t="shared" si="149"/>
        <v>1.5</v>
      </c>
      <c r="Q2396" s="11" t="s">
        <v>8319</v>
      </c>
      <c r="R2396" s="11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x14ac:dyDescent="0.2">
      <c r="A2397" s="11">
        <v>2395</v>
      </c>
      <c r="B2397" s="11" t="s">
        <v>2396</v>
      </c>
      <c r="C2397" s="11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2">
        <f t="shared" si="148"/>
        <v>0</v>
      </c>
      <c r="P2397" s="13" t="e">
        <f t="shared" si="149"/>
        <v>#DIV/0!</v>
      </c>
      <c r="Q2397" s="11" t="s">
        <v>8319</v>
      </c>
      <c r="R2397" s="11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x14ac:dyDescent="0.2">
      <c r="A2398" s="11">
        <v>2396</v>
      </c>
      <c r="B2398" s="11" t="s">
        <v>2397</v>
      </c>
      <c r="C2398" s="11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2">
        <f t="shared" si="148"/>
        <v>1</v>
      </c>
      <c r="P2398" s="13">
        <f t="shared" si="149"/>
        <v>10</v>
      </c>
      <c r="Q2398" s="11" t="s">
        <v>8319</v>
      </c>
      <c r="R2398" s="11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x14ac:dyDescent="0.2">
      <c r="A2399" s="11">
        <v>2397</v>
      </c>
      <c r="B2399" s="11" t="s">
        <v>2398</v>
      </c>
      <c r="C2399" s="11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2">
        <f t="shared" si="148"/>
        <v>0</v>
      </c>
      <c r="P2399" s="13" t="e">
        <f t="shared" si="149"/>
        <v>#DIV/0!</v>
      </c>
      <c r="Q2399" s="11" t="s">
        <v>8319</v>
      </c>
      <c r="R2399" s="11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x14ac:dyDescent="0.2">
      <c r="A2400" s="11">
        <v>2398</v>
      </c>
      <c r="B2400" s="11" t="s">
        <v>2399</v>
      </c>
      <c r="C2400" s="11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2">
        <f t="shared" si="148"/>
        <v>0</v>
      </c>
      <c r="P2400" s="13" t="e">
        <f t="shared" si="149"/>
        <v>#DIV/0!</v>
      </c>
      <c r="Q2400" s="11" t="s">
        <v>8319</v>
      </c>
      <c r="R2400" s="11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x14ac:dyDescent="0.2">
      <c r="A2401" s="11">
        <v>2399</v>
      </c>
      <c r="B2401" s="11" t="s">
        <v>2400</v>
      </c>
      <c r="C2401" s="11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2">
        <f t="shared" si="148"/>
        <v>0</v>
      </c>
      <c r="P2401" s="13" t="e">
        <f t="shared" si="149"/>
        <v>#DIV/0!</v>
      </c>
      <c r="Q2401" s="11" t="s">
        <v>8319</v>
      </c>
      <c r="R2401" s="1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x14ac:dyDescent="0.2">
      <c r="A2402" s="11">
        <v>2400</v>
      </c>
      <c r="B2402" s="11" t="s">
        <v>2401</v>
      </c>
      <c r="C2402" s="11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2">
        <f t="shared" si="148"/>
        <v>0</v>
      </c>
      <c r="P2402" s="13" t="e">
        <f t="shared" si="149"/>
        <v>#DIV/0!</v>
      </c>
      <c r="Q2402" s="11" t="s">
        <v>8319</v>
      </c>
      <c r="R2402" s="11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x14ac:dyDescent="0.2">
      <c r="A2403" s="11">
        <v>2401</v>
      </c>
      <c r="B2403" s="11" t="s">
        <v>2402</v>
      </c>
      <c r="C2403" s="11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2">
        <f t="shared" si="148"/>
        <v>1</v>
      </c>
      <c r="P2403" s="13">
        <f t="shared" si="149"/>
        <v>22.33</v>
      </c>
      <c r="Q2403" s="11" t="s">
        <v>8336</v>
      </c>
      <c r="R2403" s="11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2">
      <c r="A2404" s="11">
        <v>2402</v>
      </c>
      <c r="B2404" s="11" t="s">
        <v>2403</v>
      </c>
      <c r="C2404" s="11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2">
        <f t="shared" si="148"/>
        <v>1</v>
      </c>
      <c r="P2404" s="13">
        <f t="shared" si="149"/>
        <v>52</v>
      </c>
      <c r="Q2404" s="11" t="s">
        <v>8336</v>
      </c>
      <c r="R2404" s="11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x14ac:dyDescent="0.2">
      <c r="A2405" s="11">
        <v>2403</v>
      </c>
      <c r="B2405" s="11" t="s">
        <v>2404</v>
      </c>
      <c r="C2405" s="11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2">
        <f t="shared" si="148"/>
        <v>17</v>
      </c>
      <c r="P2405" s="13">
        <f t="shared" si="149"/>
        <v>16.829999999999998</v>
      </c>
      <c r="Q2405" s="11" t="s">
        <v>8336</v>
      </c>
      <c r="R2405" s="11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x14ac:dyDescent="0.2">
      <c r="A2406" s="11">
        <v>2404</v>
      </c>
      <c r="B2406" s="11" t="s">
        <v>2405</v>
      </c>
      <c r="C2406" s="11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2">
        <f t="shared" si="148"/>
        <v>0</v>
      </c>
      <c r="P2406" s="13" t="e">
        <f t="shared" si="149"/>
        <v>#DIV/0!</v>
      </c>
      <c r="Q2406" s="11" t="s">
        <v>8336</v>
      </c>
      <c r="R2406" s="11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x14ac:dyDescent="0.2">
      <c r="A2407" s="11">
        <v>2405</v>
      </c>
      <c r="B2407" s="11" t="s">
        <v>2406</v>
      </c>
      <c r="C2407" s="11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2">
        <f t="shared" si="148"/>
        <v>23</v>
      </c>
      <c r="P2407" s="13">
        <f t="shared" si="149"/>
        <v>56.3</v>
      </c>
      <c r="Q2407" s="11" t="s">
        <v>8336</v>
      </c>
      <c r="R2407" s="11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x14ac:dyDescent="0.2">
      <c r="A2408" s="11">
        <v>2406</v>
      </c>
      <c r="B2408" s="11" t="s">
        <v>2407</v>
      </c>
      <c r="C2408" s="11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2">
        <f t="shared" si="148"/>
        <v>42</v>
      </c>
      <c r="P2408" s="13">
        <f t="shared" si="149"/>
        <v>84.06</v>
      </c>
      <c r="Q2408" s="11" t="s">
        <v>8336</v>
      </c>
      <c r="R2408" s="11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x14ac:dyDescent="0.2">
      <c r="A2409" s="11">
        <v>2407</v>
      </c>
      <c r="B2409" s="11" t="s">
        <v>2408</v>
      </c>
      <c r="C2409" s="11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2">
        <f t="shared" si="148"/>
        <v>26</v>
      </c>
      <c r="P2409" s="13">
        <f t="shared" si="149"/>
        <v>168.39</v>
      </c>
      <c r="Q2409" s="11" t="s">
        <v>8336</v>
      </c>
      <c r="R2409" s="11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x14ac:dyDescent="0.2">
      <c r="A2410" s="11">
        <v>2408</v>
      </c>
      <c r="B2410" s="11" t="s">
        <v>2409</v>
      </c>
      <c r="C2410" s="11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2">
        <f t="shared" si="148"/>
        <v>1</v>
      </c>
      <c r="P2410" s="13">
        <f t="shared" si="149"/>
        <v>15</v>
      </c>
      <c r="Q2410" s="11" t="s">
        <v>8336</v>
      </c>
      <c r="R2410" s="11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x14ac:dyDescent="0.2">
      <c r="A2411" s="11">
        <v>2409</v>
      </c>
      <c r="B2411" s="11" t="s">
        <v>2410</v>
      </c>
      <c r="C2411" s="11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2">
        <f t="shared" si="148"/>
        <v>2</v>
      </c>
      <c r="P2411" s="13">
        <f t="shared" si="149"/>
        <v>76.67</v>
      </c>
      <c r="Q2411" s="11" t="s">
        <v>8336</v>
      </c>
      <c r="R2411" s="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x14ac:dyDescent="0.2">
      <c r="A2412" s="11">
        <v>2410</v>
      </c>
      <c r="B2412" s="11" t="s">
        <v>2411</v>
      </c>
      <c r="C2412" s="11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2">
        <f t="shared" si="148"/>
        <v>0</v>
      </c>
      <c r="P2412" s="13" t="e">
        <f t="shared" si="149"/>
        <v>#DIV/0!</v>
      </c>
      <c r="Q2412" s="11" t="s">
        <v>8336</v>
      </c>
      <c r="R2412" s="11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x14ac:dyDescent="0.2">
      <c r="A2413" s="11">
        <v>2411</v>
      </c>
      <c r="B2413" s="11" t="s">
        <v>2412</v>
      </c>
      <c r="C2413" s="11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2">
        <f t="shared" si="148"/>
        <v>1</v>
      </c>
      <c r="P2413" s="13">
        <f t="shared" si="149"/>
        <v>50.33</v>
      </c>
      <c r="Q2413" s="11" t="s">
        <v>8336</v>
      </c>
      <c r="R2413" s="11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x14ac:dyDescent="0.2">
      <c r="A2414" s="11">
        <v>2412</v>
      </c>
      <c r="B2414" s="11" t="s">
        <v>2413</v>
      </c>
      <c r="C2414" s="11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2">
        <f t="shared" si="148"/>
        <v>0</v>
      </c>
      <c r="P2414" s="13" t="e">
        <f t="shared" si="149"/>
        <v>#DIV/0!</v>
      </c>
      <c r="Q2414" s="11" t="s">
        <v>8336</v>
      </c>
      <c r="R2414" s="11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x14ac:dyDescent="0.2">
      <c r="A2415" s="11">
        <v>2413</v>
      </c>
      <c r="B2415" s="11" t="s">
        <v>2414</v>
      </c>
      <c r="C2415" s="11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2">
        <f t="shared" si="148"/>
        <v>1</v>
      </c>
      <c r="P2415" s="13">
        <f t="shared" si="149"/>
        <v>8.33</v>
      </c>
      <c r="Q2415" s="11" t="s">
        <v>8336</v>
      </c>
      <c r="R2415" s="11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x14ac:dyDescent="0.2">
      <c r="A2416" s="11">
        <v>2414</v>
      </c>
      <c r="B2416" s="11" t="s">
        <v>2415</v>
      </c>
      <c r="C2416" s="11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2">
        <f t="shared" si="148"/>
        <v>4</v>
      </c>
      <c r="P2416" s="13">
        <f t="shared" si="149"/>
        <v>35.380000000000003</v>
      </c>
      <c r="Q2416" s="11" t="s">
        <v>8336</v>
      </c>
      <c r="R2416" s="11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x14ac:dyDescent="0.2">
      <c r="A2417" s="11">
        <v>2415</v>
      </c>
      <c r="B2417" s="11" t="s">
        <v>2416</v>
      </c>
      <c r="C2417" s="11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2">
        <f t="shared" si="148"/>
        <v>1</v>
      </c>
      <c r="P2417" s="13">
        <f t="shared" si="149"/>
        <v>55.83</v>
      </c>
      <c r="Q2417" s="11" t="s">
        <v>8336</v>
      </c>
      <c r="R2417" s="11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x14ac:dyDescent="0.2">
      <c r="A2418" s="11">
        <v>2416</v>
      </c>
      <c r="B2418" s="11" t="s">
        <v>2417</v>
      </c>
      <c r="C2418" s="11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2">
        <f t="shared" si="148"/>
        <v>1</v>
      </c>
      <c r="P2418" s="13">
        <f t="shared" si="149"/>
        <v>5</v>
      </c>
      <c r="Q2418" s="11" t="s">
        <v>8336</v>
      </c>
      <c r="R2418" s="11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x14ac:dyDescent="0.2">
      <c r="A2419" s="11">
        <v>2417</v>
      </c>
      <c r="B2419" s="11" t="s">
        <v>2418</v>
      </c>
      <c r="C2419" s="11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2">
        <f t="shared" si="148"/>
        <v>0</v>
      </c>
      <c r="P2419" s="13" t="e">
        <f t="shared" si="149"/>
        <v>#DIV/0!</v>
      </c>
      <c r="Q2419" s="11" t="s">
        <v>8336</v>
      </c>
      <c r="R2419" s="11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">
      <c r="A2420" s="11">
        <v>2418</v>
      </c>
      <c r="B2420" s="11" t="s">
        <v>2419</v>
      </c>
      <c r="C2420" s="11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2">
        <f t="shared" si="148"/>
        <v>1</v>
      </c>
      <c r="P2420" s="13">
        <f t="shared" si="149"/>
        <v>1</v>
      </c>
      <c r="Q2420" s="11" t="s">
        <v>8336</v>
      </c>
      <c r="R2420" s="11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x14ac:dyDescent="0.2">
      <c r="A2421" s="11">
        <v>2419</v>
      </c>
      <c r="B2421" s="11" t="s">
        <v>2420</v>
      </c>
      <c r="C2421" s="11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2">
        <f t="shared" si="148"/>
        <v>0</v>
      </c>
      <c r="P2421" s="13" t="e">
        <f t="shared" si="149"/>
        <v>#DIV/0!</v>
      </c>
      <c r="Q2421" s="11" t="s">
        <v>8336</v>
      </c>
      <c r="R2421" s="1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x14ac:dyDescent="0.2">
      <c r="A2422" s="11">
        <v>2420</v>
      </c>
      <c r="B2422" s="11" t="s">
        <v>2421</v>
      </c>
      <c r="C2422" s="11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2">
        <f t="shared" si="148"/>
        <v>15</v>
      </c>
      <c r="P2422" s="13">
        <f t="shared" si="149"/>
        <v>69.47</v>
      </c>
      <c r="Q2422" s="11" t="s">
        <v>8336</v>
      </c>
      <c r="R2422" s="11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x14ac:dyDescent="0.2">
      <c r="A2423" s="11">
        <v>2421</v>
      </c>
      <c r="B2423" s="11" t="s">
        <v>2422</v>
      </c>
      <c r="C2423" s="11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2">
        <f t="shared" si="148"/>
        <v>1</v>
      </c>
      <c r="P2423" s="13">
        <f t="shared" si="149"/>
        <v>1</v>
      </c>
      <c r="Q2423" s="11" t="s">
        <v>8336</v>
      </c>
      <c r="R2423" s="11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x14ac:dyDescent="0.2">
      <c r="A2424" s="11">
        <v>2422</v>
      </c>
      <c r="B2424" s="11" t="s">
        <v>2423</v>
      </c>
      <c r="C2424" s="11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2">
        <f t="shared" si="148"/>
        <v>1</v>
      </c>
      <c r="P2424" s="13">
        <f t="shared" si="149"/>
        <v>1</v>
      </c>
      <c r="Q2424" s="11" t="s">
        <v>8336</v>
      </c>
      <c r="R2424" s="11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x14ac:dyDescent="0.2">
      <c r="A2425" s="11">
        <v>2423</v>
      </c>
      <c r="B2425" s="11" t="s">
        <v>2424</v>
      </c>
      <c r="C2425" s="11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2">
        <f t="shared" si="148"/>
        <v>1</v>
      </c>
      <c r="P2425" s="13">
        <f t="shared" si="149"/>
        <v>8</v>
      </c>
      <c r="Q2425" s="11" t="s">
        <v>8336</v>
      </c>
      <c r="R2425" s="11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x14ac:dyDescent="0.2">
      <c r="A2426" s="11">
        <v>2424</v>
      </c>
      <c r="B2426" s="11" t="s">
        <v>2425</v>
      </c>
      <c r="C2426" s="11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2">
        <f t="shared" si="148"/>
        <v>2</v>
      </c>
      <c r="P2426" s="13">
        <f t="shared" si="149"/>
        <v>34.44</v>
      </c>
      <c r="Q2426" s="11" t="s">
        <v>8336</v>
      </c>
      <c r="R2426" s="11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x14ac:dyDescent="0.2">
      <c r="A2427" s="11">
        <v>2425</v>
      </c>
      <c r="B2427" s="11" t="s">
        <v>2426</v>
      </c>
      <c r="C2427" s="11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2">
        <f t="shared" si="148"/>
        <v>1</v>
      </c>
      <c r="P2427" s="13">
        <f t="shared" si="149"/>
        <v>1</v>
      </c>
      <c r="Q2427" s="11" t="s">
        <v>8336</v>
      </c>
      <c r="R2427" s="11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x14ac:dyDescent="0.2">
      <c r="A2428" s="11">
        <v>2426</v>
      </c>
      <c r="B2428" s="11" t="s">
        <v>2427</v>
      </c>
      <c r="C2428" s="11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2">
        <f t="shared" si="148"/>
        <v>0</v>
      </c>
      <c r="P2428" s="13" t="e">
        <f t="shared" si="149"/>
        <v>#DIV/0!</v>
      </c>
      <c r="Q2428" s="11" t="s">
        <v>8336</v>
      </c>
      <c r="R2428" s="11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x14ac:dyDescent="0.2">
      <c r="A2429" s="11">
        <v>2427</v>
      </c>
      <c r="B2429" s="11" t="s">
        <v>2428</v>
      </c>
      <c r="C2429" s="11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2">
        <f t="shared" si="148"/>
        <v>1</v>
      </c>
      <c r="P2429" s="13">
        <f t="shared" si="149"/>
        <v>1</v>
      </c>
      <c r="Q2429" s="11" t="s">
        <v>8336</v>
      </c>
      <c r="R2429" s="11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x14ac:dyDescent="0.2">
      <c r="A2430" s="11">
        <v>2428</v>
      </c>
      <c r="B2430" s="11" t="s">
        <v>2429</v>
      </c>
      <c r="C2430" s="11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2">
        <f t="shared" si="148"/>
        <v>1</v>
      </c>
      <c r="P2430" s="13">
        <f t="shared" si="149"/>
        <v>1</v>
      </c>
      <c r="Q2430" s="11" t="s">
        <v>8336</v>
      </c>
      <c r="R2430" s="11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x14ac:dyDescent="0.2">
      <c r="A2431" s="11">
        <v>2429</v>
      </c>
      <c r="B2431" s="11" t="s">
        <v>2430</v>
      </c>
      <c r="C2431" s="11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2">
        <f t="shared" si="148"/>
        <v>2</v>
      </c>
      <c r="P2431" s="13">
        <f t="shared" si="149"/>
        <v>501.25</v>
      </c>
      <c r="Q2431" s="11" t="s">
        <v>8336</v>
      </c>
      <c r="R2431" s="1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x14ac:dyDescent="0.2">
      <c r="A2432" s="11">
        <v>2430</v>
      </c>
      <c r="B2432" s="11" t="s">
        <v>2431</v>
      </c>
      <c r="C2432" s="11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2">
        <f t="shared" si="148"/>
        <v>1</v>
      </c>
      <c r="P2432" s="13">
        <f t="shared" si="149"/>
        <v>10.5</v>
      </c>
      <c r="Q2432" s="11" t="s">
        <v>8336</v>
      </c>
      <c r="R2432" s="11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x14ac:dyDescent="0.2">
      <c r="A2433" s="11">
        <v>2431</v>
      </c>
      <c r="B2433" s="11" t="s">
        <v>2432</v>
      </c>
      <c r="C2433" s="11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2">
        <f t="shared" si="148"/>
        <v>1</v>
      </c>
      <c r="P2433" s="13">
        <f t="shared" si="149"/>
        <v>1</v>
      </c>
      <c r="Q2433" s="11" t="s">
        <v>8336</v>
      </c>
      <c r="R2433" s="11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x14ac:dyDescent="0.2">
      <c r="A2434" s="11">
        <v>2432</v>
      </c>
      <c r="B2434" s="11" t="s">
        <v>2433</v>
      </c>
      <c r="C2434" s="11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2">
        <f t="shared" ref="O2434:O2497" si="152">ROUNDUP(SUM(E2434/D2434*100),0)</f>
        <v>1</v>
      </c>
      <c r="P2434" s="13">
        <f t="shared" ref="P2434:P2497" si="153">ROUND(SUM(E2434/L2434),2)</f>
        <v>1</v>
      </c>
      <c r="Q2434" s="11" t="s">
        <v>8336</v>
      </c>
      <c r="R2434" s="11" t="s">
        <v>8337</v>
      </c>
      <c r="S2434" s="14">
        <f t="shared" ref="S2434:S2497" si="154">(((J2434/60)/60)/24)+DATE(1970,1,1)</f>
        <v>42041.218715277777</v>
      </c>
      <c r="T2434" s="14">
        <f t="shared" ref="T2434:T2497" si="155">(((I2434/60)/60)/24)+DATE(1970,1,1)</f>
        <v>42071.218715277777</v>
      </c>
    </row>
    <row r="2435" spans="1:20" x14ac:dyDescent="0.2">
      <c r="A2435" s="11">
        <v>2433</v>
      </c>
      <c r="B2435" s="11" t="s">
        <v>2434</v>
      </c>
      <c r="C2435" s="11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2">
        <f t="shared" si="152"/>
        <v>0</v>
      </c>
      <c r="P2435" s="13" t="e">
        <f t="shared" si="153"/>
        <v>#DIV/0!</v>
      </c>
      <c r="Q2435" s="11" t="s">
        <v>8336</v>
      </c>
      <c r="R2435" s="11" t="s">
        <v>8337</v>
      </c>
      <c r="S2435" s="14">
        <f t="shared" si="154"/>
        <v>42397.89980324074</v>
      </c>
      <c r="T2435" s="14">
        <f t="shared" si="155"/>
        <v>42427.89980324074</v>
      </c>
    </row>
    <row r="2436" spans="1:20" x14ac:dyDescent="0.2">
      <c r="A2436" s="11">
        <v>2434</v>
      </c>
      <c r="B2436" s="11" t="s">
        <v>2435</v>
      </c>
      <c r="C2436" s="11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2">
        <f t="shared" si="152"/>
        <v>1</v>
      </c>
      <c r="P2436" s="13">
        <f t="shared" si="153"/>
        <v>13</v>
      </c>
      <c r="Q2436" s="11" t="s">
        <v>8336</v>
      </c>
      <c r="R2436" s="11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x14ac:dyDescent="0.2">
      <c r="A2437" s="11">
        <v>2435</v>
      </c>
      <c r="B2437" s="11" t="s">
        <v>2436</v>
      </c>
      <c r="C2437" s="11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2">
        <f t="shared" si="152"/>
        <v>1</v>
      </c>
      <c r="P2437" s="13">
        <f t="shared" si="153"/>
        <v>306</v>
      </c>
      <c r="Q2437" s="11" t="s">
        <v>8336</v>
      </c>
      <c r="R2437" s="11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x14ac:dyDescent="0.2">
      <c r="A2438" s="11">
        <v>2436</v>
      </c>
      <c r="B2438" s="11" t="s">
        <v>2437</v>
      </c>
      <c r="C2438" s="11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2">
        <f t="shared" si="152"/>
        <v>1</v>
      </c>
      <c r="P2438" s="13">
        <f t="shared" si="153"/>
        <v>22.5</v>
      </c>
      <c r="Q2438" s="11" t="s">
        <v>8336</v>
      </c>
      <c r="R2438" s="11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x14ac:dyDescent="0.2">
      <c r="A2439" s="11">
        <v>2437</v>
      </c>
      <c r="B2439" s="11" t="s">
        <v>2438</v>
      </c>
      <c r="C2439" s="11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2">
        <f t="shared" si="152"/>
        <v>0</v>
      </c>
      <c r="P2439" s="13" t="e">
        <f t="shared" si="153"/>
        <v>#DIV/0!</v>
      </c>
      <c r="Q2439" s="11" t="s">
        <v>8336</v>
      </c>
      <c r="R2439" s="11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x14ac:dyDescent="0.2">
      <c r="A2440" s="11">
        <v>2438</v>
      </c>
      <c r="B2440" s="11" t="s">
        <v>2439</v>
      </c>
      <c r="C2440" s="11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2">
        <f t="shared" si="152"/>
        <v>1</v>
      </c>
      <c r="P2440" s="13">
        <f t="shared" si="153"/>
        <v>50</v>
      </c>
      <c r="Q2440" s="11" t="s">
        <v>8336</v>
      </c>
      <c r="R2440" s="11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x14ac:dyDescent="0.2">
      <c r="A2441" s="11">
        <v>2439</v>
      </c>
      <c r="B2441" s="11" t="s">
        <v>2440</v>
      </c>
      <c r="C2441" s="11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2">
        <f t="shared" si="152"/>
        <v>0</v>
      </c>
      <c r="P2441" s="13" t="e">
        <f t="shared" si="153"/>
        <v>#DIV/0!</v>
      </c>
      <c r="Q2441" s="11" t="s">
        <v>8336</v>
      </c>
      <c r="R2441" s="1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x14ac:dyDescent="0.2">
      <c r="A2442" s="11">
        <v>2440</v>
      </c>
      <c r="B2442" s="11" t="s">
        <v>2441</v>
      </c>
      <c r="C2442" s="11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2">
        <f t="shared" si="152"/>
        <v>1</v>
      </c>
      <c r="P2442" s="13">
        <f t="shared" si="153"/>
        <v>5</v>
      </c>
      <c r="Q2442" s="11" t="s">
        <v>8336</v>
      </c>
      <c r="R2442" s="11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x14ac:dyDescent="0.2">
      <c r="A2443" s="11">
        <v>2441</v>
      </c>
      <c r="B2443" s="11" t="s">
        <v>2442</v>
      </c>
      <c r="C2443" s="11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2">
        <f t="shared" si="152"/>
        <v>108</v>
      </c>
      <c r="P2443" s="13">
        <f t="shared" si="153"/>
        <v>74.23</v>
      </c>
      <c r="Q2443" s="11" t="s">
        <v>8336</v>
      </c>
      <c r="R2443" s="11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x14ac:dyDescent="0.2">
      <c r="A2444" s="11">
        <v>2442</v>
      </c>
      <c r="B2444" s="11" t="s">
        <v>2443</v>
      </c>
      <c r="C2444" s="11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2">
        <f t="shared" si="152"/>
        <v>126</v>
      </c>
      <c r="P2444" s="13">
        <f t="shared" si="153"/>
        <v>81.25</v>
      </c>
      <c r="Q2444" s="11" t="s">
        <v>8336</v>
      </c>
      <c r="R2444" s="11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x14ac:dyDescent="0.2">
      <c r="A2445" s="11">
        <v>2443</v>
      </c>
      <c r="B2445" s="11" t="s">
        <v>2444</v>
      </c>
      <c r="C2445" s="11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2">
        <f t="shared" si="152"/>
        <v>203</v>
      </c>
      <c r="P2445" s="13">
        <f t="shared" si="153"/>
        <v>130.22999999999999</v>
      </c>
      <c r="Q2445" s="11" t="s">
        <v>8336</v>
      </c>
      <c r="R2445" s="11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x14ac:dyDescent="0.2">
      <c r="A2446" s="11">
        <v>2444</v>
      </c>
      <c r="B2446" s="11" t="s">
        <v>2445</v>
      </c>
      <c r="C2446" s="11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2">
        <f t="shared" si="152"/>
        <v>109</v>
      </c>
      <c r="P2446" s="13">
        <f t="shared" si="153"/>
        <v>53.41</v>
      </c>
      <c r="Q2446" s="11" t="s">
        <v>8336</v>
      </c>
      <c r="R2446" s="11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x14ac:dyDescent="0.2">
      <c r="A2447" s="11">
        <v>2445</v>
      </c>
      <c r="B2447" s="11" t="s">
        <v>2446</v>
      </c>
      <c r="C2447" s="11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2">
        <f t="shared" si="152"/>
        <v>173</v>
      </c>
      <c r="P2447" s="13">
        <f t="shared" si="153"/>
        <v>75.13</v>
      </c>
      <c r="Q2447" s="11" t="s">
        <v>8336</v>
      </c>
      <c r="R2447" s="11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x14ac:dyDescent="0.2">
      <c r="A2448" s="11">
        <v>2446</v>
      </c>
      <c r="B2448" s="11" t="s">
        <v>2447</v>
      </c>
      <c r="C2448" s="11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2">
        <f t="shared" si="152"/>
        <v>168</v>
      </c>
      <c r="P2448" s="13">
        <f t="shared" si="153"/>
        <v>75.67</v>
      </c>
      <c r="Q2448" s="11" t="s">
        <v>8336</v>
      </c>
      <c r="R2448" s="11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x14ac:dyDescent="0.2">
      <c r="A2449" s="11">
        <v>2447</v>
      </c>
      <c r="B2449" s="11" t="s">
        <v>2448</v>
      </c>
      <c r="C2449" s="11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2">
        <f t="shared" si="152"/>
        <v>428</v>
      </c>
      <c r="P2449" s="13">
        <f t="shared" si="153"/>
        <v>31.69</v>
      </c>
      <c r="Q2449" s="11" t="s">
        <v>8336</v>
      </c>
      <c r="R2449" s="11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x14ac:dyDescent="0.2">
      <c r="A2450" s="11">
        <v>2448</v>
      </c>
      <c r="B2450" s="11" t="s">
        <v>2449</v>
      </c>
      <c r="C2450" s="11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2">
        <f t="shared" si="152"/>
        <v>108</v>
      </c>
      <c r="P2450" s="13">
        <f t="shared" si="153"/>
        <v>47.78</v>
      </c>
      <c r="Q2450" s="11" t="s">
        <v>8336</v>
      </c>
      <c r="R2450" s="11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x14ac:dyDescent="0.2">
      <c r="A2451" s="11">
        <v>2449</v>
      </c>
      <c r="B2451" s="11" t="s">
        <v>2450</v>
      </c>
      <c r="C2451" s="11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2">
        <f t="shared" si="152"/>
        <v>108</v>
      </c>
      <c r="P2451" s="13">
        <f t="shared" si="153"/>
        <v>90</v>
      </c>
      <c r="Q2451" s="11" t="s">
        <v>8336</v>
      </c>
      <c r="R2451" s="1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x14ac:dyDescent="0.2">
      <c r="A2452" s="11">
        <v>2450</v>
      </c>
      <c r="B2452" s="11" t="s">
        <v>2451</v>
      </c>
      <c r="C2452" s="11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2">
        <f t="shared" si="152"/>
        <v>102</v>
      </c>
      <c r="P2452" s="13">
        <f t="shared" si="153"/>
        <v>149.31</v>
      </c>
      <c r="Q2452" s="11" t="s">
        <v>8336</v>
      </c>
      <c r="R2452" s="11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x14ac:dyDescent="0.2">
      <c r="A2453" s="11">
        <v>2451</v>
      </c>
      <c r="B2453" s="11" t="s">
        <v>2452</v>
      </c>
      <c r="C2453" s="11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2">
        <f t="shared" si="152"/>
        <v>116</v>
      </c>
      <c r="P2453" s="13">
        <f t="shared" si="153"/>
        <v>62.07</v>
      </c>
      <c r="Q2453" s="11" t="s">
        <v>8336</v>
      </c>
      <c r="R2453" s="11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x14ac:dyDescent="0.2">
      <c r="A2454" s="11">
        <v>2452</v>
      </c>
      <c r="B2454" s="11" t="s">
        <v>2453</v>
      </c>
      <c r="C2454" s="11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2">
        <f t="shared" si="152"/>
        <v>134</v>
      </c>
      <c r="P2454" s="13">
        <f t="shared" si="153"/>
        <v>53.4</v>
      </c>
      <c r="Q2454" s="11" t="s">
        <v>8336</v>
      </c>
      <c r="R2454" s="11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x14ac:dyDescent="0.2">
      <c r="A2455" s="11">
        <v>2453</v>
      </c>
      <c r="B2455" s="11" t="s">
        <v>2454</v>
      </c>
      <c r="C2455" s="11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2">
        <f t="shared" si="152"/>
        <v>155</v>
      </c>
      <c r="P2455" s="13">
        <f t="shared" si="153"/>
        <v>69.27</v>
      </c>
      <c r="Q2455" s="11" t="s">
        <v>8336</v>
      </c>
      <c r="R2455" s="11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x14ac:dyDescent="0.2">
      <c r="A2456" s="11">
        <v>2454</v>
      </c>
      <c r="B2456" s="11" t="s">
        <v>2455</v>
      </c>
      <c r="C2456" s="11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2">
        <f t="shared" si="152"/>
        <v>101</v>
      </c>
      <c r="P2456" s="13">
        <f t="shared" si="153"/>
        <v>271.51</v>
      </c>
      <c r="Q2456" s="11" t="s">
        <v>8336</v>
      </c>
      <c r="R2456" s="11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x14ac:dyDescent="0.2">
      <c r="A2457" s="11">
        <v>2455</v>
      </c>
      <c r="B2457" s="11" t="s">
        <v>2456</v>
      </c>
      <c r="C2457" s="11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2">
        <f t="shared" si="152"/>
        <v>182</v>
      </c>
      <c r="P2457" s="13">
        <f t="shared" si="153"/>
        <v>34.130000000000003</v>
      </c>
      <c r="Q2457" s="11" t="s">
        <v>8336</v>
      </c>
      <c r="R2457" s="11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x14ac:dyDescent="0.2">
      <c r="A2458" s="11">
        <v>2456</v>
      </c>
      <c r="B2458" s="11" t="s">
        <v>2457</v>
      </c>
      <c r="C2458" s="11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2">
        <f t="shared" si="152"/>
        <v>181</v>
      </c>
      <c r="P2458" s="13">
        <f t="shared" si="153"/>
        <v>40.49</v>
      </c>
      <c r="Q2458" s="11" t="s">
        <v>8336</v>
      </c>
      <c r="R2458" s="11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x14ac:dyDescent="0.2">
      <c r="A2459" s="11">
        <v>2457</v>
      </c>
      <c r="B2459" s="11" t="s">
        <v>2458</v>
      </c>
      <c r="C2459" s="11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2">
        <f t="shared" si="152"/>
        <v>103</v>
      </c>
      <c r="P2459" s="13">
        <f t="shared" si="153"/>
        <v>189.76</v>
      </c>
      <c r="Q2459" s="11" t="s">
        <v>8336</v>
      </c>
      <c r="R2459" s="11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x14ac:dyDescent="0.2">
      <c r="A2460" s="11">
        <v>2458</v>
      </c>
      <c r="B2460" s="11" t="s">
        <v>2459</v>
      </c>
      <c r="C2460" s="11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2">
        <f t="shared" si="152"/>
        <v>111</v>
      </c>
      <c r="P2460" s="13">
        <f t="shared" si="153"/>
        <v>68.86</v>
      </c>
      <c r="Q2460" s="11" t="s">
        <v>8336</v>
      </c>
      <c r="R2460" s="11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x14ac:dyDescent="0.2">
      <c r="A2461" s="11">
        <v>2459</v>
      </c>
      <c r="B2461" s="11" t="s">
        <v>2460</v>
      </c>
      <c r="C2461" s="11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2">
        <f t="shared" si="152"/>
        <v>103</v>
      </c>
      <c r="P2461" s="13">
        <f t="shared" si="153"/>
        <v>108.78</v>
      </c>
      <c r="Q2461" s="11" t="s">
        <v>8336</v>
      </c>
      <c r="R2461" s="1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x14ac:dyDescent="0.2">
      <c r="A2462" s="11">
        <v>2460</v>
      </c>
      <c r="B2462" s="11" t="s">
        <v>2461</v>
      </c>
      <c r="C2462" s="11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2">
        <f t="shared" si="152"/>
        <v>101</v>
      </c>
      <c r="P2462" s="13">
        <f t="shared" si="153"/>
        <v>125.99</v>
      </c>
      <c r="Q2462" s="11" t="s">
        <v>8336</v>
      </c>
      <c r="R2462" s="11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x14ac:dyDescent="0.2">
      <c r="A2463" s="11">
        <v>2461</v>
      </c>
      <c r="B2463" s="11" t="s">
        <v>2462</v>
      </c>
      <c r="C2463" s="11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2">
        <f t="shared" si="152"/>
        <v>104</v>
      </c>
      <c r="P2463" s="13">
        <f t="shared" si="153"/>
        <v>90.52</v>
      </c>
      <c r="Q2463" s="11" t="s">
        <v>8325</v>
      </c>
      <c r="R2463" s="11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x14ac:dyDescent="0.2">
      <c r="A2464" s="11">
        <v>2462</v>
      </c>
      <c r="B2464" s="11" t="s">
        <v>2463</v>
      </c>
      <c r="C2464" s="11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2">
        <f t="shared" si="152"/>
        <v>111</v>
      </c>
      <c r="P2464" s="13">
        <f t="shared" si="153"/>
        <v>28.88</v>
      </c>
      <c r="Q2464" s="11" t="s">
        <v>8325</v>
      </c>
      <c r="R2464" s="11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2">
      <c r="A2465" s="11">
        <v>2463</v>
      </c>
      <c r="B2465" s="11" t="s">
        <v>2464</v>
      </c>
      <c r="C2465" s="11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2">
        <f t="shared" si="152"/>
        <v>117</v>
      </c>
      <c r="P2465" s="13">
        <f t="shared" si="153"/>
        <v>31</v>
      </c>
      <c r="Q2465" s="11" t="s">
        <v>8325</v>
      </c>
      <c r="R2465" s="11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x14ac:dyDescent="0.2">
      <c r="A2466" s="11">
        <v>2464</v>
      </c>
      <c r="B2466" s="11" t="s">
        <v>2465</v>
      </c>
      <c r="C2466" s="11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2">
        <f t="shared" si="152"/>
        <v>112</v>
      </c>
      <c r="P2466" s="13">
        <f t="shared" si="153"/>
        <v>51.67</v>
      </c>
      <c r="Q2466" s="11" t="s">
        <v>8325</v>
      </c>
      <c r="R2466" s="11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x14ac:dyDescent="0.2">
      <c r="A2467" s="11">
        <v>2465</v>
      </c>
      <c r="B2467" s="11" t="s">
        <v>2466</v>
      </c>
      <c r="C2467" s="11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2">
        <f t="shared" si="152"/>
        <v>181</v>
      </c>
      <c r="P2467" s="13">
        <f t="shared" si="153"/>
        <v>26.27</v>
      </c>
      <c r="Q2467" s="11" t="s">
        <v>8325</v>
      </c>
      <c r="R2467" s="11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x14ac:dyDescent="0.2">
      <c r="A2468" s="11">
        <v>2466</v>
      </c>
      <c r="B2468" s="11" t="s">
        <v>2467</v>
      </c>
      <c r="C2468" s="11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2">
        <f t="shared" si="152"/>
        <v>100</v>
      </c>
      <c r="P2468" s="13">
        <f t="shared" si="153"/>
        <v>48.08</v>
      </c>
      <c r="Q2468" s="11" t="s">
        <v>8325</v>
      </c>
      <c r="R2468" s="11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x14ac:dyDescent="0.2">
      <c r="A2469" s="11">
        <v>2467</v>
      </c>
      <c r="B2469" s="11" t="s">
        <v>2468</v>
      </c>
      <c r="C2469" s="11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2">
        <f t="shared" si="152"/>
        <v>119</v>
      </c>
      <c r="P2469" s="13">
        <f t="shared" si="153"/>
        <v>27.56</v>
      </c>
      <c r="Q2469" s="11" t="s">
        <v>8325</v>
      </c>
      <c r="R2469" s="11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x14ac:dyDescent="0.2">
      <c r="A2470" s="11">
        <v>2468</v>
      </c>
      <c r="B2470" s="11" t="s">
        <v>2469</v>
      </c>
      <c r="C2470" s="11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2">
        <f t="shared" si="152"/>
        <v>108</v>
      </c>
      <c r="P2470" s="13">
        <f t="shared" si="153"/>
        <v>36.97</v>
      </c>
      <c r="Q2470" s="11" t="s">
        <v>8325</v>
      </c>
      <c r="R2470" s="11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x14ac:dyDescent="0.2">
      <c r="A2471" s="11">
        <v>2469</v>
      </c>
      <c r="B2471" s="11" t="s">
        <v>2470</v>
      </c>
      <c r="C2471" s="11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2">
        <f t="shared" si="152"/>
        <v>114</v>
      </c>
      <c r="P2471" s="13">
        <f t="shared" si="153"/>
        <v>29.02</v>
      </c>
      <c r="Q2471" s="11" t="s">
        <v>8325</v>
      </c>
      <c r="R2471" s="1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x14ac:dyDescent="0.2">
      <c r="A2472" s="11">
        <v>2470</v>
      </c>
      <c r="B2472" s="11" t="s">
        <v>2471</v>
      </c>
      <c r="C2472" s="11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2">
        <f t="shared" si="152"/>
        <v>104</v>
      </c>
      <c r="P2472" s="13">
        <f t="shared" si="153"/>
        <v>28.66</v>
      </c>
      <c r="Q2472" s="11" t="s">
        <v>8325</v>
      </c>
      <c r="R2472" s="11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x14ac:dyDescent="0.2">
      <c r="A2473" s="11">
        <v>2471</v>
      </c>
      <c r="B2473" s="11" t="s">
        <v>2472</v>
      </c>
      <c r="C2473" s="11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2">
        <f t="shared" si="152"/>
        <v>128</v>
      </c>
      <c r="P2473" s="13">
        <f t="shared" si="153"/>
        <v>37.65</v>
      </c>
      <c r="Q2473" s="11" t="s">
        <v>8325</v>
      </c>
      <c r="R2473" s="11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x14ac:dyDescent="0.2">
      <c r="A2474" s="11">
        <v>2472</v>
      </c>
      <c r="B2474" s="11" t="s">
        <v>2473</v>
      </c>
      <c r="C2474" s="11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2">
        <f t="shared" si="152"/>
        <v>136</v>
      </c>
      <c r="P2474" s="13">
        <f t="shared" si="153"/>
        <v>97.9</v>
      </c>
      <c r="Q2474" s="11" t="s">
        <v>8325</v>
      </c>
      <c r="R2474" s="11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x14ac:dyDescent="0.2">
      <c r="A2475" s="11">
        <v>2473</v>
      </c>
      <c r="B2475" s="11" t="s">
        <v>2474</v>
      </c>
      <c r="C2475" s="11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2">
        <f t="shared" si="152"/>
        <v>100</v>
      </c>
      <c r="P2475" s="13">
        <f t="shared" si="153"/>
        <v>42.55</v>
      </c>
      <c r="Q2475" s="11" t="s">
        <v>8325</v>
      </c>
      <c r="R2475" s="11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x14ac:dyDescent="0.2">
      <c r="A2476" s="11">
        <v>2474</v>
      </c>
      <c r="B2476" s="11" t="s">
        <v>2475</v>
      </c>
      <c r="C2476" s="11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2">
        <f t="shared" si="152"/>
        <v>101</v>
      </c>
      <c r="P2476" s="13">
        <f t="shared" si="153"/>
        <v>131.58000000000001</v>
      </c>
      <c r="Q2476" s="11" t="s">
        <v>8325</v>
      </c>
      <c r="R2476" s="11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x14ac:dyDescent="0.2">
      <c r="A2477" s="11">
        <v>2475</v>
      </c>
      <c r="B2477" s="11" t="s">
        <v>2476</v>
      </c>
      <c r="C2477" s="11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2">
        <f t="shared" si="152"/>
        <v>105</v>
      </c>
      <c r="P2477" s="13">
        <f t="shared" si="153"/>
        <v>32.32</v>
      </c>
      <c r="Q2477" s="11" t="s">
        <v>8325</v>
      </c>
      <c r="R2477" s="11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x14ac:dyDescent="0.2">
      <c r="A2478" s="11">
        <v>2476</v>
      </c>
      <c r="B2478" s="11" t="s">
        <v>2477</v>
      </c>
      <c r="C2478" s="11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2">
        <f t="shared" si="152"/>
        <v>106</v>
      </c>
      <c r="P2478" s="13">
        <f t="shared" si="153"/>
        <v>61.1</v>
      </c>
      <c r="Q2478" s="11" t="s">
        <v>8325</v>
      </c>
      <c r="R2478" s="11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x14ac:dyDescent="0.2">
      <c r="A2479" s="11">
        <v>2477</v>
      </c>
      <c r="B2479" s="11" t="s">
        <v>824</v>
      </c>
      <c r="C2479" s="11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2">
        <f t="shared" si="152"/>
        <v>172</v>
      </c>
      <c r="P2479" s="13">
        <f t="shared" si="153"/>
        <v>31.34</v>
      </c>
      <c r="Q2479" s="11" t="s">
        <v>8325</v>
      </c>
      <c r="R2479" s="11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x14ac:dyDescent="0.2">
      <c r="A2480" s="11">
        <v>2478</v>
      </c>
      <c r="B2480" s="11" t="s">
        <v>2478</v>
      </c>
      <c r="C2480" s="11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2">
        <f t="shared" si="152"/>
        <v>128</v>
      </c>
      <c r="P2480" s="13">
        <f t="shared" si="153"/>
        <v>129.11000000000001</v>
      </c>
      <c r="Q2480" s="11" t="s">
        <v>8325</v>
      </c>
      <c r="R2480" s="11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x14ac:dyDescent="0.2">
      <c r="A2481" s="11">
        <v>2479</v>
      </c>
      <c r="B2481" s="11" t="s">
        <v>2479</v>
      </c>
      <c r="C2481" s="11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2">
        <f t="shared" si="152"/>
        <v>134</v>
      </c>
      <c r="P2481" s="13">
        <f t="shared" si="153"/>
        <v>25.02</v>
      </c>
      <c r="Q2481" s="11" t="s">
        <v>8325</v>
      </c>
      <c r="R2481" s="1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x14ac:dyDescent="0.2">
      <c r="A2482" s="11">
        <v>2480</v>
      </c>
      <c r="B2482" s="11" t="s">
        <v>2480</v>
      </c>
      <c r="C2482" s="11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2">
        <f t="shared" si="152"/>
        <v>100</v>
      </c>
      <c r="P2482" s="13">
        <f t="shared" si="153"/>
        <v>250</v>
      </c>
      <c r="Q2482" s="11" t="s">
        <v>8325</v>
      </c>
      <c r="R2482" s="11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x14ac:dyDescent="0.2">
      <c r="A2483" s="11">
        <v>2481</v>
      </c>
      <c r="B2483" s="11" t="s">
        <v>2481</v>
      </c>
      <c r="C2483" s="11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2">
        <f t="shared" si="152"/>
        <v>113</v>
      </c>
      <c r="P2483" s="13">
        <f t="shared" si="153"/>
        <v>47.54</v>
      </c>
      <c r="Q2483" s="11" t="s">
        <v>8325</v>
      </c>
      <c r="R2483" s="11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x14ac:dyDescent="0.2">
      <c r="A2484" s="11">
        <v>2482</v>
      </c>
      <c r="B2484" s="11" t="s">
        <v>2482</v>
      </c>
      <c r="C2484" s="11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2">
        <f t="shared" si="152"/>
        <v>101</v>
      </c>
      <c r="P2484" s="13">
        <f t="shared" si="153"/>
        <v>40.04</v>
      </c>
      <c r="Q2484" s="11" t="s">
        <v>8325</v>
      </c>
      <c r="R2484" s="11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x14ac:dyDescent="0.2">
      <c r="A2485" s="11">
        <v>2483</v>
      </c>
      <c r="B2485" s="11" t="s">
        <v>2483</v>
      </c>
      <c r="C2485" s="11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2">
        <f t="shared" si="152"/>
        <v>114</v>
      </c>
      <c r="P2485" s="13">
        <f t="shared" si="153"/>
        <v>65.84</v>
      </c>
      <c r="Q2485" s="11" t="s">
        <v>8325</v>
      </c>
      <c r="R2485" s="11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x14ac:dyDescent="0.2">
      <c r="A2486" s="11">
        <v>2484</v>
      </c>
      <c r="B2486" s="11" t="s">
        <v>2484</v>
      </c>
      <c r="C2486" s="11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2">
        <f t="shared" si="152"/>
        <v>120</v>
      </c>
      <c r="P2486" s="13">
        <f t="shared" si="153"/>
        <v>46.4</v>
      </c>
      <c r="Q2486" s="11" t="s">
        <v>8325</v>
      </c>
      <c r="R2486" s="11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x14ac:dyDescent="0.2">
      <c r="A2487" s="11">
        <v>2485</v>
      </c>
      <c r="B2487" s="11" t="s">
        <v>2485</v>
      </c>
      <c r="C2487" s="11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2">
        <f t="shared" si="152"/>
        <v>104</v>
      </c>
      <c r="P2487" s="13">
        <f t="shared" si="153"/>
        <v>50.37</v>
      </c>
      <c r="Q2487" s="11" t="s">
        <v>8325</v>
      </c>
      <c r="R2487" s="11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x14ac:dyDescent="0.2">
      <c r="A2488" s="11">
        <v>2486</v>
      </c>
      <c r="B2488" s="11" t="s">
        <v>2486</v>
      </c>
      <c r="C2488" s="11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2">
        <f t="shared" si="152"/>
        <v>266</v>
      </c>
      <c r="P2488" s="13">
        <f t="shared" si="153"/>
        <v>26.57</v>
      </c>
      <c r="Q2488" s="11" t="s">
        <v>8325</v>
      </c>
      <c r="R2488" s="11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x14ac:dyDescent="0.2">
      <c r="A2489" s="11">
        <v>2487</v>
      </c>
      <c r="B2489" s="11" t="s">
        <v>2487</v>
      </c>
      <c r="C2489" s="11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2">
        <f t="shared" si="152"/>
        <v>101</v>
      </c>
      <c r="P2489" s="13">
        <f t="shared" si="153"/>
        <v>39.49</v>
      </c>
      <c r="Q2489" s="11" t="s">
        <v>8325</v>
      </c>
      <c r="R2489" s="11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x14ac:dyDescent="0.2">
      <c r="A2490" s="11">
        <v>2488</v>
      </c>
      <c r="B2490" s="11" t="s">
        <v>2488</v>
      </c>
      <c r="C2490" s="11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2">
        <f t="shared" si="152"/>
        <v>107</v>
      </c>
      <c r="P2490" s="13">
        <f t="shared" si="153"/>
        <v>49.25</v>
      </c>
      <c r="Q2490" s="11" t="s">
        <v>8325</v>
      </c>
      <c r="R2490" s="11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x14ac:dyDescent="0.2">
      <c r="A2491" s="11">
        <v>2489</v>
      </c>
      <c r="B2491" s="11" t="s">
        <v>2489</v>
      </c>
      <c r="C2491" s="11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2">
        <f t="shared" si="152"/>
        <v>134</v>
      </c>
      <c r="P2491" s="13">
        <f t="shared" si="153"/>
        <v>62.38</v>
      </c>
      <c r="Q2491" s="11" t="s">
        <v>8325</v>
      </c>
      <c r="R2491" s="1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x14ac:dyDescent="0.2">
      <c r="A2492" s="11">
        <v>2490</v>
      </c>
      <c r="B2492" s="11" t="s">
        <v>2490</v>
      </c>
      <c r="C2492" s="11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2">
        <f t="shared" si="152"/>
        <v>122</v>
      </c>
      <c r="P2492" s="13">
        <f t="shared" si="153"/>
        <v>37.94</v>
      </c>
      <c r="Q2492" s="11" t="s">
        <v>8325</v>
      </c>
      <c r="R2492" s="11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x14ac:dyDescent="0.2">
      <c r="A2493" s="11">
        <v>2491</v>
      </c>
      <c r="B2493" s="11" t="s">
        <v>2491</v>
      </c>
      <c r="C2493" s="11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2">
        <f t="shared" si="152"/>
        <v>104</v>
      </c>
      <c r="P2493" s="13">
        <f t="shared" si="153"/>
        <v>51.6</v>
      </c>
      <c r="Q2493" s="11" t="s">
        <v>8325</v>
      </c>
      <c r="R2493" s="11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x14ac:dyDescent="0.2">
      <c r="A2494" s="11">
        <v>2492</v>
      </c>
      <c r="B2494" s="11" t="s">
        <v>2492</v>
      </c>
      <c r="C2494" s="11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2">
        <f t="shared" si="152"/>
        <v>125</v>
      </c>
      <c r="P2494" s="13">
        <f t="shared" si="153"/>
        <v>27.78</v>
      </c>
      <c r="Q2494" s="11" t="s">
        <v>8325</v>
      </c>
      <c r="R2494" s="11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x14ac:dyDescent="0.2">
      <c r="A2495" s="11">
        <v>2493</v>
      </c>
      <c r="B2495" s="11" t="s">
        <v>2493</v>
      </c>
      <c r="C2495" s="11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2">
        <f t="shared" si="152"/>
        <v>129</v>
      </c>
      <c r="P2495" s="13">
        <f t="shared" si="153"/>
        <v>99.38</v>
      </c>
      <c r="Q2495" s="11" t="s">
        <v>8325</v>
      </c>
      <c r="R2495" s="11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x14ac:dyDescent="0.2">
      <c r="A2496" s="11">
        <v>2494</v>
      </c>
      <c r="B2496" s="11" t="s">
        <v>2494</v>
      </c>
      <c r="C2496" s="11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2">
        <f t="shared" si="152"/>
        <v>102</v>
      </c>
      <c r="P2496" s="13">
        <f t="shared" si="153"/>
        <v>38.85</v>
      </c>
      <c r="Q2496" s="11" t="s">
        <v>8325</v>
      </c>
      <c r="R2496" s="11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x14ac:dyDescent="0.2">
      <c r="A2497" s="11">
        <v>2495</v>
      </c>
      <c r="B2497" s="11" t="s">
        <v>2495</v>
      </c>
      <c r="C2497" s="11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2">
        <f t="shared" si="152"/>
        <v>128</v>
      </c>
      <c r="P2497" s="13">
        <f t="shared" si="153"/>
        <v>45.55</v>
      </c>
      <c r="Q2497" s="11" t="s">
        <v>8325</v>
      </c>
      <c r="R2497" s="11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x14ac:dyDescent="0.2">
      <c r="A2498" s="11">
        <v>2496</v>
      </c>
      <c r="B2498" s="11" t="s">
        <v>2496</v>
      </c>
      <c r="C2498" s="11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2">
        <f t="shared" ref="O2498:O2561" si="156">ROUNDUP(SUM(E2498/D2498*100),0)</f>
        <v>100</v>
      </c>
      <c r="P2498" s="13">
        <f t="shared" ref="P2498:P2561" si="157">ROUND(SUM(E2498/L2498),2)</f>
        <v>600</v>
      </c>
      <c r="Q2498" s="11" t="s">
        <v>8325</v>
      </c>
      <c r="R2498" s="11" t="s">
        <v>8329</v>
      </c>
      <c r="S2498" s="14">
        <f t="shared" ref="S2498:S2561" si="158">(((J2498/60)/60)/24)+DATE(1970,1,1)</f>
        <v>41327.996435185189</v>
      </c>
      <c r="T2498" s="14">
        <f t="shared" ref="T2498:T2561" si="159">(((I2498/60)/60)/24)+DATE(1970,1,1)</f>
        <v>41362.954768518517</v>
      </c>
    </row>
    <row r="2499" spans="1:20" x14ac:dyDescent="0.2">
      <c r="A2499" s="11">
        <v>2497</v>
      </c>
      <c r="B2499" s="11" t="s">
        <v>2497</v>
      </c>
      <c r="C2499" s="11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2">
        <f t="shared" si="156"/>
        <v>113</v>
      </c>
      <c r="P2499" s="13">
        <f t="shared" si="157"/>
        <v>80.55</v>
      </c>
      <c r="Q2499" s="11" t="s">
        <v>8325</v>
      </c>
      <c r="R2499" s="11" t="s">
        <v>8329</v>
      </c>
      <c r="S2499" s="14">
        <f t="shared" si="158"/>
        <v>40730.878912037035</v>
      </c>
      <c r="T2499" s="14">
        <f t="shared" si="159"/>
        <v>40760.878912037035</v>
      </c>
    </row>
    <row r="2500" spans="1:20" x14ac:dyDescent="0.2">
      <c r="A2500" s="11">
        <v>2498</v>
      </c>
      <c r="B2500" s="11" t="s">
        <v>2498</v>
      </c>
      <c r="C2500" s="11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2">
        <f t="shared" si="156"/>
        <v>106</v>
      </c>
      <c r="P2500" s="13">
        <f t="shared" si="157"/>
        <v>52.8</v>
      </c>
      <c r="Q2500" s="11" t="s">
        <v>8325</v>
      </c>
      <c r="R2500" s="11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x14ac:dyDescent="0.2">
      <c r="A2501" s="11">
        <v>2499</v>
      </c>
      <c r="B2501" s="11" t="s">
        <v>2499</v>
      </c>
      <c r="C2501" s="11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2">
        <f t="shared" si="156"/>
        <v>203</v>
      </c>
      <c r="P2501" s="13">
        <f t="shared" si="157"/>
        <v>47.68</v>
      </c>
      <c r="Q2501" s="11" t="s">
        <v>8325</v>
      </c>
      <c r="R2501" s="1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x14ac:dyDescent="0.2">
      <c r="A2502" s="11">
        <v>2500</v>
      </c>
      <c r="B2502" s="11" t="s">
        <v>2500</v>
      </c>
      <c r="C2502" s="11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2">
        <f t="shared" si="156"/>
        <v>114</v>
      </c>
      <c r="P2502" s="13">
        <f t="shared" si="157"/>
        <v>23.45</v>
      </c>
      <c r="Q2502" s="11" t="s">
        <v>8325</v>
      </c>
      <c r="R2502" s="11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x14ac:dyDescent="0.2">
      <c r="A2503" s="11">
        <v>2501</v>
      </c>
      <c r="B2503" s="11" t="s">
        <v>2501</v>
      </c>
      <c r="C2503" s="11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2">
        <f t="shared" si="156"/>
        <v>3</v>
      </c>
      <c r="P2503" s="13">
        <f t="shared" si="157"/>
        <v>40.14</v>
      </c>
      <c r="Q2503" s="11" t="s">
        <v>8336</v>
      </c>
      <c r="R2503" s="11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x14ac:dyDescent="0.2">
      <c r="A2504" s="11">
        <v>2502</v>
      </c>
      <c r="B2504" s="11" t="s">
        <v>2502</v>
      </c>
      <c r="C2504" s="11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2">
        <f t="shared" si="156"/>
        <v>1</v>
      </c>
      <c r="P2504" s="13">
        <f t="shared" si="157"/>
        <v>17.2</v>
      </c>
      <c r="Q2504" s="11" t="s">
        <v>8336</v>
      </c>
      <c r="R2504" s="11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x14ac:dyDescent="0.2">
      <c r="A2505" s="11">
        <v>2503</v>
      </c>
      <c r="B2505" s="11" t="s">
        <v>2503</v>
      </c>
      <c r="C2505" s="11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2">
        <f t="shared" si="156"/>
        <v>0</v>
      </c>
      <c r="P2505" s="13" t="e">
        <f t="shared" si="157"/>
        <v>#DIV/0!</v>
      </c>
      <c r="Q2505" s="11" t="s">
        <v>8336</v>
      </c>
      <c r="R2505" s="11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x14ac:dyDescent="0.2">
      <c r="A2506" s="11">
        <v>2504</v>
      </c>
      <c r="B2506" s="11" t="s">
        <v>2504</v>
      </c>
      <c r="C2506" s="11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2">
        <f t="shared" si="156"/>
        <v>0</v>
      </c>
      <c r="P2506" s="13" t="e">
        <f t="shared" si="157"/>
        <v>#DIV/0!</v>
      </c>
      <c r="Q2506" s="11" t="s">
        <v>8336</v>
      </c>
      <c r="R2506" s="11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x14ac:dyDescent="0.2">
      <c r="A2507" s="11">
        <v>2505</v>
      </c>
      <c r="B2507" s="11" t="s">
        <v>2505</v>
      </c>
      <c r="C2507" s="11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2">
        <f t="shared" si="156"/>
        <v>0</v>
      </c>
      <c r="P2507" s="13" t="e">
        <f t="shared" si="157"/>
        <v>#DIV/0!</v>
      </c>
      <c r="Q2507" s="11" t="s">
        <v>8336</v>
      </c>
      <c r="R2507" s="11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x14ac:dyDescent="0.2">
      <c r="A2508" s="11">
        <v>2506</v>
      </c>
      <c r="B2508" s="11" t="s">
        <v>2506</v>
      </c>
      <c r="C2508" s="11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2">
        <f t="shared" si="156"/>
        <v>1</v>
      </c>
      <c r="P2508" s="13">
        <f t="shared" si="157"/>
        <v>15</v>
      </c>
      <c r="Q2508" s="11" t="s">
        <v>8336</v>
      </c>
      <c r="R2508" s="11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">
      <c r="A2509" s="11">
        <v>2507</v>
      </c>
      <c r="B2509" s="11" t="s">
        <v>2507</v>
      </c>
      <c r="C2509" s="11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2">
        <f t="shared" si="156"/>
        <v>0</v>
      </c>
      <c r="P2509" s="13" t="e">
        <f t="shared" si="157"/>
        <v>#DIV/0!</v>
      </c>
      <c r="Q2509" s="11" t="s">
        <v>8336</v>
      </c>
      <c r="R2509" s="11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x14ac:dyDescent="0.2">
      <c r="A2510" s="11">
        <v>2508</v>
      </c>
      <c r="B2510" s="11" t="s">
        <v>2508</v>
      </c>
      <c r="C2510" s="11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2">
        <f t="shared" si="156"/>
        <v>0</v>
      </c>
      <c r="P2510" s="13" t="e">
        <f t="shared" si="157"/>
        <v>#DIV/0!</v>
      </c>
      <c r="Q2510" s="11" t="s">
        <v>8336</v>
      </c>
      <c r="R2510" s="11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x14ac:dyDescent="0.2">
      <c r="A2511" s="11">
        <v>2509</v>
      </c>
      <c r="B2511" s="11" t="s">
        <v>2509</v>
      </c>
      <c r="C2511" s="11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2">
        <f t="shared" si="156"/>
        <v>2</v>
      </c>
      <c r="P2511" s="13">
        <f t="shared" si="157"/>
        <v>35.71</v>
      </c>
      <c r="Q2511" s="11" t="s">
        <v>8336</v>
      </c>
      <c r="R2511" s="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x14ac:dyDescent="0.2">
      <c r="A2512" s="11">
        <v>2510</v>
      </c>
      <c r="B2512" s="11" t="s">
        <v>2510</v>
      </c>
      <c r="C2512" s="11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2">
        <f t="shared" si="156"/>
        <v>1</v>
      </c>
      <c r="P2512" s="13">
        <f t="shared" si="157"/>
        <v>37.5</v>
      </c>
      <c r="Q2512" s="11" t="s">
        <v>8336</v>
      </c>
      <c r="R2512" s="11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x14ac:dyDescent="0.2">
      <c r="A2513" s="11">
        <v>2511</v>
      </c>
      <c r="B2513" s="11" t="s">
        <v>2511</v>
      </c>
      <c r="C2513" s="11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2">
        <f t="shared" si="156"/>
        <v>0</v>
      </c>
      <c r="P2513" s="13" t="e">
        <f t="shared" si="157"/>
        <v>#DIV/0!</v>
      </c>
      <c r="Q2513" s="11" t="s">
        <v>8336</v>
      </c>
      <c r="R2513" s="11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x14ac:dyDescent="0.2">
      <c r="A2514" s="11">
        <v>2512</v>
      </c>
      <c r="B2514" s="11" t="s">
        <v>2512</v>
      </c>
      <c r="C2514" s="11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2">
        <f t="shared" si="156"/>
        <v>0</v>
      </c>
      <c r="P2514" s="13" t="e">
        <f t="shared" si="157"/>
        <v>#DIV/0!</v>
      </c>
      <c r="Q2514" s="11" t="s">
        <v>8336</v>
      </c>
      <c r="R2514" s="11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x14ac:dyDescent="0.2">
      <c r="A2515" s="11">
        <v>2513</v>
      </c>
      <c r="B2515" s="11" t="s">
        <v>2513</v>
      </c>
      <c r="C2515" s="11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2">
        <f t="shared" si="156"/>
        <v>0</v>
      </c>
      <c r="P2515" s="13" t="e">
        <f t="shared" si="157"/>
        <v>#DIV/0!</v>
      </c>
      <c r="Q2515" s="11" t="s">
        <v>8336</v>
      </c>
      <c r="R2515" s="11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x14ac:dyDescent="0.2">
      <c r="A2516" s="11">
        <v>2514</v>
      </c>
      <c r="B2516" s="11" t="s">
        <v>2514</v>
      </c>
      <c r="C2516" s="11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2">
        <f t="shared" si="156"/>
        <v>2</v>
      </c>
      <c r="P2516" s="13">
        <f t="shared" si="157"/>
        <v>52.5</v>
      </c>
      <c r="Q2516" s="11" t="s">
        <v>8336</v>
      </c>
      <c r="R2516" s="11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x14ac:dyDescent="0.2">
      <c r="A2517" s="11">
        <v>2515</v>
      </c>
      <c r="B2517" s="11" t="s">
        <v>2515</v>
      </c>
      <c r="C2517" s="11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2">
        <f t="shared" si="156"/>
        <v>19</v>
      </c>
      <c r="P2517" s="13">
        <f t="shared" si="157"/>
        <v>77.5</v>
      </c>
      <c r="Q2517" s="11" t="s">
        <v>8336</v>
      </c>
      <c r="R2517" s="11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x14ac:dyDescent="0.2">
      <c r="A2518" s="11">
        <v>2516</v>
      </c>
      <c r="B2518" s="11" t="s">
        <v>2516</v>
      </c>
      <c r="C2518" s="11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2">
        <f t="shared" si="156"/>
        <v>0</v>
      </c>
      <c r="P2518" s="13" t="e">
        <f t="shared" si="157"/>
        <v>#DIV/0!</v>
      </c>
      <c r="Q2518" s="11" t="s">
        <v>8336</v>
      </c>
      <c r="R2518" s="11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x14ac:dyDescent="0.2">
      <c r="A2519" s="11">
        <v>2517</v>
      </c>
      <c r="B2519" s="11" t="s">
        <v>2517</v>
      </c>
      <c r="C2519" s="11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2">
        <f t="shared" si="156"/>
        <v>10</v>
      </c>
      <c r="P2519" s="13">
        <f t="shared" si="157"/>
        <v>53.55</v>
      </c>
      <c r="Q2519" s="11" t="s">
        <v>8336</v>
      </c>
      <c r="R2519" s="11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x14ac:dyDescent="0.2">
      <c r="A2520" s="11">
        <v>2518</v>
      </c>
      <c r="B2520" s="11" t="s">
        <v>2518</v>
      </c>
      <c r="C2520" s="11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2">
        <f t="shared" si="156"/>
        <v>0</v>
      </c>
      <c r="P2520" s="13" t="e">
        <f t="shared" si="157"/>
        <v>#DIV/0!</v>
      </c>
      <c r="Q2520" s="11" t="s">
        <v>8336</v>
      </c>
      <c r="R2520" s="11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x14ac:dyDescent="0.2">
      <c r="A2521" s="11">
        <v>2519</v>
      </c>
      <c r="B2521" s="11" t="s">
        <v>2519</v>
      </c>
      <c r="C2521" s="11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2">
        <f t="shared" si="156"/>
        <v>1</v>
      </c>
      <c r="P2521" s="13">
        <f t="shared" si="157"/>
        <v>16.25</v>
      </c>
      <c r="Q2521" s="11" t="s">
        <v>8336</v>
      </c>
      <c r="R2521" s="1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x14ac:dyDescent="0.2">
      <c r="A2522" s="11">
        <v>2520</v>
      </c>
      <c r="B2522" s="11" t="s">
        <v>2520</v>
      </c>
      <c r="C2522" s="11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2">
        <f t="shared" si="156"/>
        <v>0</v>
      </c>
      <c r="P2522" s="13" t="e">
        <f t="shared" si="157"/>
        <v>#DIV/0!</v>
      </c>
      <c r="Q2522" s="11" t="s">
        <v>8336</v>
      </c>
      <c r="R2522" s="11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x14ac:dyDescent="0.2">
      <c r="A2523" s="11">
        <v>2521</v>
      </c>
      <c r="B2523" s="11" t="s">
        <v>2521</v>
      </c>
      <c r="C2523" s="11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2">
        <f t="shared" si="156"/>
        <v>110</v>
      </c>
      <c r="P2523" s="13">
        <f t="shared" si="157"/>
        <v>103.68</v>
      </c>
      <c r="Q2523" s="11" t="s">
        <v>8325</v>
      </c>
      <c r="R2523" s="11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x14ac:dyDescent="0.2">
      <c r="A2524" s="11">
        <v>2522</v>
      </c>
      <c r="B2524" s="11" t="s">
        <v>2522</v>
      </c>
      <c r="C2524" s="11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2">
        <f t="shared" si="156"/>
        <v>100</v>
      </c>
      <c r="P2524" s="13">
        <f t="shared" si="157"/>
        <v>185.19</v>
      </c>
      <c r="Q2524" s="11" t="s">
        <v>8325</v>
      </c>
      <c r="R2524" s="11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x14ac:dyDescent="0.2">
      <c r="A2525" s="11">
        <v>2523</v>
      </c>
      <c r="B2525" s="11" t="s">
        <v>2523</v>
      </c>
      <c r="C2525" s="11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2">
        <f t="shared" si="156"/>
        <v>157</v>
      </c>
      <c r="P2525" s="13">
        <f t="shared" si="157"/>
        <v>54.15</v>
      </c>
      <c r="Q2525" s="11" t="s">
        <v>8325</v>
      </c>
      <c r="R2525" s="11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x14ac:dyDescent="0.2">
      <c r="A2526" s="11">
        <v>2524</v>
      </c>
      <c r="B2526" s="11" t="s">
        <v>2524</v>
      </c>
      <c r="C2526" s="11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2">
        <f t="shared" si="156"/>
        <v>102</v>
      </c>
      <c r="P2526" s="13">
        <f t="shared" si="157"/>
        <v>177.21</v>
      </c>
      <c r="Q2526" s="11" t="s">
        <v>8325</v>
      </c>
      <c r="R2526" s="11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x14ac:dyDescent="0.2">
      <c r="A2527" s="11">
        <v>2525</v>
      </c>
      <c r="B2527" s="11" t="s">
        <v>2525</v>
      </c>
      <c r="C2527" s="11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2">
        <f t="shared" si="156"/>
        <v>101</v>
      </c>
      <c r="P2527" s="13">
        <f t="shared" si="157"/>
        <v>100.33</v>
      </c>
      <c r="Q2527" s="11" t="s">
        <v>8325</v>
      </c>
      <c r="R2527" s="11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x14ac:dyDescent="0.2">
      <c r="A2528" s="11">
        <v>2526</v>
      </c>
      <c r="B2528" s="11" t="s">
        <v>2526</v>
      </c>
      <c r="C2528" s="11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2">
        <f t="shared" si="156"/>
        <v>113</v>
      </c>
      <c r="P2528" s="13">
        <f t="shared" si="157"/>
        <v>136.91</v>
      </c>
      <c r="Q2528" s="11" t="s">
        <v>8325</v>
      </c>
      <c r="R2528" s="11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x14ac:dyDescent="0.2">
      <c r="A2529" s="11">
        <v>2527</v>
      </c>
      <c r="B2529" s="11" t="s">
        <v>2527</v>
      </c>
      <c r="C2529" s="11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2">
        <f t="shared" si="156"/>
        <v>103</v>
      </c>
      <c r="P2529" s="13">
        <f t="shared" si="157"/>
        <v>57.54</v>
      </c>
      <c r="Q2529" s="11" t="s">
        <v>8325</v>
      </c>
      <c r="R2529" s="11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x14ac:dyDescent="0.2">
      <c r="A2530" s="11">
        <v>2528</v>
      </c>
      <c r="B2530" s="11" t="s">
        <v>2528</v>
      </c>
      <c r="C2530" s="11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2">
        <f t="shared" si="156"/>
        <v>108</v>
      </c>
      <c r="P2530" s="13">
        <f t="shared" si="157"/>
        <v>52.96</v>
      </c>
      <c r="Q2530" s="11" t="s">
        <v>8325</v>
      </c>
      <c r="R2530" s="11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x14ac:dyDescent="0.2">
      <c r="A2531" s="11">
        <v>2529</v>
      </c>
      <c r="B2531" s="11" t="s">
        <v>2529</v>
      </c>
      <c r="C2531" s="11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2">
        <f t="shared" si="156"/>
        <v>105</v>
      </c>
      <c r="P2531" s="13">
        <f t="shared" si="157"/>
        <v>82.33</v>
      </c>
      <c r="Q2531" s="11" t="s">
        <v>8325</v>
      </c>
      <c r="R2531" s="1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x14ac:dyDescent="0.2">
      <c r="A2532" s="11">
        <v>2530</v>
      </c>
      <c r="B2532" s="11" t="s">
        <v>2530</v>
      </c>
      <c r="C2532" s="11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2">
        <f t="shared" si="156"/>
        <v>100</v>
      </c>
      <c r="P2532" s="13">
        <f t="shared" si="157"/>
        <v>135.41999999999999</v>
      </c>
      <c r="Q2532" s="11" t="s">
        <v>8325</v>
      </c>
      <c r="R2532" s="11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x14ac:dyDescent="0.2">
      <c r="A2533" s="11">
        <v>2531</v>
      </c>
      <c r="B2533" s="11" t="s">
        <v>2531</v>
      </c>
      <c r="C2533" s="11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2">
        <f t="shared" si="156"/>
        <v>101</v>
      </c>
      <c r="P2533" s="13">
        <f t="shared" si="157"/>
        <v>74.069999999999993</v>
      </c>
      <c r="Q2533" s="11" t="s">
        <v>8325</v>
      </c>
      <c r="R2533" s="11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x14ac:dyDescent="0.2">
      <c r="A2534" s="11">
        <v>2532</v>
      </c>
      <c r="B2534" s="11" t="s">
        <v>2532</v>
      </c>
      <c r="C2534" s="11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2">
        <f t="shared" si="156"/>
        <v>127</v>
      </c>
      <c r="P2534" s="13">
        <f t="shared" si="157"/>
        <v>84.08</v>
      </c>
      <c r="Q2534" s="11" t="s">
        <v>8325</v>
      </c>
      <c r="R2534" s="11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x14ac:dyDescent="0.2">
      <c r="A2535" s="11">
        <v>2533</v>
      </c>
      <c r="B2535" s="11" t="s">
        <v>2533</v>
      </c>
      <c r="C2535" s="11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2">
        <f t="shared" si="156"/>
        <v>111</v>
      </c>
      <c r="P2535" s="13">
        <f t="shared" si="157"/>
        <v>61.03</v>
      </c>
      <c r="Q2535" s="11" t="s">
        <v>8325</v>
      </c>
      <c r="R2535" s="11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x14ac:dyDescent="0.2">
      <c r="A2536" s="11">
        <v>2534</v>
      </c>
      <c r="B2536" s="11" t="s">
        <v>2534</v>
      </c>
      <c r="C2536" s="11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2">
        <f t="shared" si="156"/>
        <v>105</v>
      </c>
      <c r="P2536" s="13">
        <f t="shared" si="157"/>
        <v>150</v>
      </c>
      <c r="Q2536" s="11" t="s">
        <v>8325</v>
      </c>
      <c r="R2536" s="11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">
      <c r="A2537" s="11">
        <v>2535</v>
      </c>
      <c r="B2537" s="11" t="s">
        <v>2535</v>
      </c>
      <c r="C2537" s="11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2">
        <f t="shared" si="156"/>
        <v>104</v>
      </c>
      <c r="P2537" s="13">
        <f t="shared" si="157"/>
        <v>266.08999999999997</v>
      </c>
      <c r="Q2537" s="11" t="s">
        <v>8325</v>
      </c>
      <c r="R2537" s="11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x14ac:dyDescent="0.2">
      <c r="A2538" s="11">
        <v>2536</v>
      </c>
      <c r="B2538" s="11" t="s">
        <v>2536</v>
      </c>
      <c r="C2538" s="11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2">
        <f t="shared" si="156"/>
        <v>116</v>
      </c>
      <c r="P2538" s="13">
        <f t="shared" si="157"/>
        <v>7.25</v>
      </c>
      <c r="Q2538" s="11" t="s">
        <v>8325</v>
      </c>
      <c r="R2538" s="11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x14ac:dyDescent="0.2">
      <c r="A2539" s="11">
        <v>2537</v>
      </c>
      <c r="B2539" s="11" t="s">
        <v>2537</v>
      </c>
      <c r="C2539" s="11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2">
        <f t="shared" si="156"/>
        <v>110</v>
      </c>
      <c r="P2539" s="13">
        <f t="shared" si="157"/>
        <v>100</v>
      </c>
      <c r="Q2539" s="11" t="s">
        <v>8325</v>
      </c>
      <c r="R2539" s="11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x14ac:dyDescent="0.2">
      <c r="A2540" s="11">
        <v>2538</v>
      </c>
      <c r="B2540" s="11" t="s">
        <v>2538</v>
      </c>
      <c r="C2540" s="11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2">
        <f t="shared" si="156"/>
        <v>114</v>
      </c>
      <c r="P2540" s="13">
        <f t="shared" si="157"/>
        <v>109.96</v>
      </c>
      <c r="Q2540" s="11" t="s">
        <v>8325</v>
      </c>
      <c r="R2540" s="11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x14ac:dyDescent="0.2">
      <c r="A2541" s="11">
        <v>2539</v>
      </c>
      <c r="B2541" s="11" t="s">
        <v>2539</v>
      </c>
      <c r="C2541" s="11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2">
        <f t="shared" si="156"/>
        <v>101</v>
      </c>
      <c r="P2541" s="13">
        <f t="shared" si="157"/>
        <v>169.92</v>
      </c>
      <c r="Q2541" s="11" t="s">
        <v>8325</v>
      </c>
      <c r="R2541" s="1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x14ac:dyDescent="0.2">
      <c r="A2542" s="11">
        <v>2540</v>
      </c>
      <c r="B2542" s="11" t="s">
        <v>2540</v>
      </c>
      <c r="C2542" s="11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2">
        <f t="shared" si="156"/>
        <v>104</v>
      </c>
      <c r="P2542" s="13">
        <f t="shared" si="157"/>
        <v>95.74</v>
      </c>
      <c r="Q2542" s="11" t="s">
        <v>8325</v>
      </c>
      <c r="R2542" s="11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x14ac:dyDescent="0.2">
      <c r="A2543" s="11">
        <v>2541</v>
      </c>
      <c r="B2543" s="11" t="s">
        <v>2541</v>
      </c>
      <c r="C2543" s="11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2">
        <f t="shared" si="156"/>
        <v>108</v>
      </c>
      <c r="P2543" s="13">
        <f t="shared" si="157"/>
        <v>59.46</v>
      </c>
      <c r="Q2543" s="11" t="s">
        <v>8325</v>
      </c>
      <c r="R2543" s="11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x14ac:dyDescent="0.2">
      <c r="A2544" s="11">
        <v>2542</v>
      </c>
      <c r="B2544" s="11" t="s">
        <v>2542</v>
      </c>
      <c r="C2544" s="11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2">
        <f t="shared" si="156"/>
        <v>104</v>
      </c>
      <c r="P2544" s="13">
        <f t="shared" si="157"/>
        <v>55.77</v>
      </c>
      <c r="Q2544" s="11" t="s">
        <v>8325</v>
      </c>
      <c r="R2544" s="11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x14ac:dyDescent="0.2">
      <c r="A2545" s="11">
        <v>2543</v>
      </c>
      <c r="B2545" s="11" t="s">
        <v>2543</v>
      </c>
      <c r="C2545" s="11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2">
        <f t="shared" si="156"/>
        <v>157</v>
      </c>
      <c r="P2545" s="13">
        <f t="shared" si="157"/>
        <v>30.08</v>
      </c>
      <c r="Q2545" s="11" t="s">
        <v>8325</v>
      </c>
      <c r="R2545" s="11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x14ac:dyDescent="0.2">
      <c r="A2546" s="11">
        <v>2544</v>
      </c>
      <c r="B2546" s="11" t="s">
        <v>2544</v>
      </c>
      <c r="C2546" s="11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2">
        <f t="shared" si="156"/>
        <v>101</v>
      </c>
      <c r="P2546" s="13">
        <f t="shared" si="157"/>
        <v>88.44</v>
      </c>
      <c r="Q2546" s="11" t="s">
        <v>8325</v>
      </c>
      <c r="R2546" s="11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x14ac:dyDescent="0.2">
      <c r="A2547" s="11">
        <v>2545</v>
      </c>
      <c r="B2547" s="11" t="s">
        <v>2545</v>
      </c>
      <c r="C2547" s="11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2">
        <f t="shared" si="156"/>
        <v>196</v>
      </c>
      <c r="P2547" s="13">
        <f t="shared" si="157"/>
        <v>64.03</v>
      </c>
      <c r="Q2547" s="11" t="s">
        <v>8325</v>
      </c>
      <c r="R2547" s="11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x14ac:dyDescent="0.2">
      <c r="A2548" s="11">
        <v>2546</v>
      </c>
      <c r="B2548" s="11" t="s">
        <v>2546</v>
      </c>
      <c r="C2548" s="11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2">
        <f t="shared" si="156"/>
        <v>112</v>
      </c>
      <c r="P2548" s="13">
        <f t="shared" si="157"/>
        <v>60.15</v>
      </c>
      <c r="Q2548" s="11" t="s">
        <v>8325</v>
      </c>
      <c r="R2548" s="11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x14ac:dyDescent="0.2">
      <c r="A2549" s="11">
        <v>2547</v>
      </c>
      <c r="B2549" s="11" t="s">
        <v>2547</v>
      </c>
      <c r="C2549" s="11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2">
        <f t="shared" si="156"/>
        <v>120</v>
      </c>
      <c r="P2549" s="13">
        <f t="shared" si="157"/>
        <v>49.19</v>
      </c>
      <c r="Q2549" s="11" t="s">
        <v>8325</v>
      </c>
      <c r="R2549" s="11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x14ac:dyDescent="0.2">
      <c r="A2550" s="11">
        <v>2548</v>
      </c>
      <c r="B2550" s="11" t="s">
        <v>2548</v>
      </c>
      <c r="C2550" s="11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2">
        <f t="shared" si="156"/>
        <v>102</v>
      </c>
      <c r="P2550" s="13">
        <f t="shared" si="157"/>
        <v>165.16</v>
      </c>
      <c r="Q2550" s="11" t="s">
        <v>8325</v>
      </c>
      <c r="R2550" s="11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x14ac:dyDescent="0.2">
      <c r="A2551" s="11">
        <v>2549</v>
      </c>
      <c r="B2551" s="11" t="s">
        <v>2549</v>
      </c>
      <c r="C2551" s="11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2">
        <f t="shared" si="156"/>
        <v>103</v>
      </c>
      <c r="P2551" s="13">
        <f t="shared" si="157"/>
        <v>43.62</v>
      </c>
      <c r="Q2551" s="11" t="s">
        <v>8325</v>
      </c>
      <c r="R2551" s="1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x14ac:dyDescent="0.2">
      <c r="A2552" s="11">
        <v>2550</v>
      </c>
      <c r="B2552" s="11" t="s">
        <v>2550</v>
      </c>
      <c r="C2552" s="11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2">
        <f t="shared" si="156"/>
        <v>101</v>
      </c>
      <c r="P2552" s="13">
        <f t="shared" si="157"/>
        <v>43.7</v>
      </c>
      <c r="Q2552" s="11" t="s">
        <v>8325</v>
      </c>
      <c r="R2552" s="11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x14ac:dyDescent="0.2">
      <c r="A2553" s="11">
        <v>2551</v>
      </c>
      <c r="B2553" s="11" t="s">
        <v>2551</v>
      </c>
      <c r="C2553" s="11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2">
        <f t="shared" si="156"/>
        <v>103</v>
      </c>
      <c r="P2553" s="13">
        <f t="shared" si="157"/>
        <v>67.42</v>
      </c>
      <c r="Q2553" s="11" t="s">
        <v>8325</v>
      </c>
      <c r="R2553" s="11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x14ac:dyDescent="0.2">
      <c r="A2554" s="11">
        <v>2552</v>
      </c>
      <c r="B2554" s="11" t="s">
        <v>2552</v>
      </c>
      <c r="C2554" s="11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2">
        <f t="shared" si="156"/>
        <v>107</v>
      </c>
      <c r="P2554" s="13">
        <f t="shared" si="157"/>
        <v>177.5</v>
      </c>
      <c r="Q2554" s="11" t="s">
        <v>8325</v>
      </c>
      <c r="R2554" s="11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x14ac:dyDescent="0.2">
      <c r="A2555" s="11">
        <v>2553</v>
      </c>
      <c r="B2555" s="11" t="s">
        <v>2553</v>
      </c>
      <c r="C2555" s="11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2">
        <f t="shared" si="156"/>
        <v>156</v>
      </c>
      <c r="P2555" s="13">
        <f t="shared" si="157"/>
        <v>38.880000000000003</v>
      </c>
      <c r="Q2555" s="11" t="s">
        <v>8325</v>
      </c>
      <c r="R2555" s="11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x14ac:dyDescent="0.2">
      <c r="A2556" s="11">
        <v>2554</v>
      </c>
      <c r="B2556" s="11" t="s">
        <v>2554</v>
      </c>
      <c r="C2556" s="11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2">
        <f t="shared" si="156"/>
        <v>123</v>
      </c>
      <c r="P2556" s="13">
        <f t="shared" si="157"/>
        <v>54.99</v>
      </c>
      <c r="Q2556" s="11" t="s">
        <v>8325</v>
      </c>
      <c r="R2556" s="11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x14ac:dyDescent="0.2">
      <c r="A2557" s="11">
        <v>2555</v>
      </c>
      <c r="B2557" s="11" t="s">
        <v>2555</v>
      </c>
      <c r="C2557" s="11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2">
        <f t="shared" si="156"/>
        <v>108</v>
      </c>
      <c r="P2557" s="13">
        <f t="shared" si="157"/>
        <v>61.34</v>
      </c>
      <c r="Q2557" s="11" t="s">
        <v>8325</v>
      </c>
      <c r="R2557" s="11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x14ac:dyDescent="0.2">
      <c r="A2558" s="11">
        <v>2556</v>
      </c>
      <c r="B2558" s="11" t="s">
        <v>2556</v>
      </c>
      <c r="C2558" s="11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2">
        <f t="shared" si="156"/>
        <v>106</v>
      </c>
      <c r="P2558" s="13">
        <f t="shared" si="157"/>
        <v>23.12</v>
      </c>
      <c r="Q2558" s="11" t="s">
        <v>8325</v>
      </c>
      <c r="R2558" s="11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x14ac:dyDescent="0.2">
      <c r="A2559" s="11">
        <v>2557</v>
      </c>
      <c r="B2559" s="11" t="s">
        <v>2557</v>
      </c>
      <c r="C2559" s="11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2">
        <f t="shared" si="156"/>
        <v>119</v>
      </c>
      <c r="P2559" s="13">
        <f t="shared" si="157"/>
        <v>29.61</v>
      </c>
      <c r="Q2559" s="11" t="s">
        <v>8325</v>
      </c>
      <c r="R2559" s="11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x14ac:dyDescent="0.2">
      <c r="A2560" s="11">
        <v>2558</v>
      </c>
      <c r="B2560" s="11" t="s">
        <v>2558</v>
      </c>
      <c r="C2560" s="11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2">
        <f t="shared" si="156"/>
        <v>109</v>
      </c>
      <c r="P2560" s="13">
        <f t="shared" si="157"/>
        <v>75.61</v>
      </c>
      <c r="Q2560" s="11" t="s">
        <v>8325</v>
      </c>
      <c r="R2560" s="11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x14ac:dyDescent="0.2">
      <c r="A2561" s="11">
        <v>2559</v>
      </c>
      <c r="B2561" s="11" t="s">
        <v>2559</v>
      </c>
      <c r="C2561" s="11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2">
        <f t="shared" si="156"/>
        <v>112</v>
      </c>
      <c r="P2561" s="13">
        <f t="shared" si="157"/>
        <v>35.6</v>
      </c>
      <c r="Q2561" s="11" t="s">
        <v>8325</v>
      </c>
      <c r="R2561" s="1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x14ac:dyDescent="0.2">
      <c r="A2562" s="11">
        <v>2560</v>
      </c>
      <c r="B2562" s="11" t="s">
        <v>2560</v>
      </c>
      <c r="C2562" s="11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2">
        <f t="shared" ref="O2562:O2625" si="160">ROUNDUP(SUM(E2562/D2562*100),0)</f>
        <v>101</v>
      </c>
      <c r="P2562" s="13">
        <f t="shared" ref="P2562:P2625" si="161">ROUND(SUM(E2562/L2562),2)</f>
        <v>143</v>
      </c>
      <c r="Q2562" s="11" t="s">
        <v>8325</v>
      </c>
      <c r="R2562" s="11" t="s">
        <v>8354</v>
      </c>
      <c r="S2562" s="14">
        <f t="shared" ref="S2562:S2625" si="162">(((J2562/60)/60)/24)+DATE(1970,1,1)</f>
        <v>42039.951087962967</v>
      </c>
      <c r="T2562" s="14">
        <f t="shared" ref="T2562:T2625" si="163">(((I2562/60)/60)/24)+DATE(1970,1,1)</f>
        <v>42069.951087962967</v>
      </c>
    </row>
    <row r="2563" spans="1:20" x14ac:dyDescent="0.2">
      <c r="A2563" s="11">
        <v>2561</v>
      </c>
      <c r="B2563" s="11" t="s">
        <v>2561</v>
      </c>
      <c r="C2563" s="11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2">
        <f t="shared" si="160"/>
        <v>0</v>
      </c>
      <c r="P2563" s="13" t="e">
        <f t="shared" si="161"/>
        <v>#DIV/0!</v>
      </c>
      <c r="Q2563" s="11" t="s">
        <v>8336</v>
      </c>
      <c r="R2563" s="11" t="s">
        <v>8337</v>
      </c>
      <c r="S2563" s="14">
        <f t="shared" si="162"/>
        <v>42260.528807870374</v>
      </c>
      <c r="T2563" s="14">
        <f t="shared" si="163"/>
        <v>42290.528807870374</v>
      </c>
    </row>
    <row r="2564" spans="1:20" x14ac:dyDescent="0.2">
      <c r="A2564" s="11">
        <v>2562</v>
      </c>
      <c r="B2564" s="11" t="s">
        <v>2562</v>
      </c>
      <c r="C2564" s="11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2">
        <f t="shared" si="160"/>
        <v>1</v>
      </c>
      <c r="P2564" s="13">
        <f t="shared" si="161"/>
        <v>25</v>
      </c>
      <c r="Q2564" s="11" t="s">
        <v>8336</v>
      </c>
      <c r="R2564" s="11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x14ac:dyDescent="0.2">
      <c r="A2565" s="11">
        <v>2563</v>
      </c>
      <c r="B2565" s="11" t="s">
        <v>2563</v>
      </c>
      <c r="C2565" s="11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2">
        <f t="shared" si="160"/>
        <v>0</v>
      </c>
      <c r="P2565" s="13" t="e">
        <f t="shared" si="161"/>
        <v>#DIV/0!</v>
      </c>
      <c r="Q2565" s="11" t="s">
        <v>8336</v>
      </c>
      <c r="R2565" s="11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x14ac:dyDescent="0.2">
      <c r="A2566" s="11">
        <v>2564</v>
      </c>
      <c r="B2566" s="11" t="s">
        <v>2564</v>
      </c>
      <c r="C2566" s="11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2">
        <f t="shared" si="160"/>
        <v>0</v>
      </c>
      <c r="P2566" s="13" t="e">
        <f t="shared" si="161"/>
        <v>#DIV/0!</v>
      </c>
      <c r="Q2566" s="11" t="s">
        <v>8336</v>
      </c>
      <c r="R2566" s="11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x14ac:dyDescent="0.2">
      <c r="A2567" s="11">
        <v>2565</v>
      </c>
      <c r="B2567" s="11" t="s">
        <v>2565</v>
      </c>
      <c r="C2567" s="11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2">
        <f t="shared" si="160"/>
        <v>1</v>
      </c>
      <c r="P2567" s="13">
        <f t="shared" si="161"/>
        <v>100</v>
      </c>
      <c r="Q2567" s="11" t="s">
        <v>8336</v>
      </c>
      <c r="R2567" s="11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x14ac:dyDescent="0.2">
      <c r="A2568" s="11">
        <v>2566</v>
      </c>
      <c r="B2568" s="11" t="s">
        <v>2566</v>
      </c>
      <c r="C2568" s="11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2">
        <f t="shared" si="160"/>
        <v>0</v>
      </c>
      <c r="P2568" s="13" t="e">
        <f t="shared" si="161"/>
        <v>#DIV/0!</v>
      </c>
      <c r="Q2568" s="11" t="s">
        <v>8336</v>
      </c>
      <c r="R2568" s="11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x14ac:dyDescent="0.2">
      <c r="A2569" s="11">
        <v>2567</v>
      </c>
      <c r="B2569" s="11" t="s">
        <v>2567</v>
      </c>
      <c r="C2569" s="11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2">
        <f t="shared" si="160"/>
        <v>1</v>
      </c>
      <c r="P2569" s="13">
        <f t="shared" si="161"/>
        <v>60</v>
      </c>
      <c r="Q2569" s="11" t="s">
        <v>8336</v>
      </c>
      <c r="R2569" s="11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x14ac:dyDescent="0.2">
      <c r="A2570" s="11">
        <v>2568</v>
      </c>
      <c r="B2570" s="11" t="s">
        <v>2568</v>
      </c>
      <c r="C2570" s="11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2">
        <f t="shared" si="160"/>
        <v>1</v>
      </c>
      <c r="P2570" s="13">
        <f t="shared" si="161"/>
        <v>50</v>
      </c>
      <c r="Q2570" s="11" t="s">
        <v>8336</v>
      </c>
      <c r="R2570" s="11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x14ac:dyDescent="0.2">
      <c r="A2571" s="11">
        <v>2569</v>
      </c>
      <c r="B2571" s="11" t="s">
        <v>2569</v>
      </c>
      <c r="C2571" s="11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2">
        <f t="shared" si="160"/>
        <v>3</v>
      </c>
      <c r="P2571" s="13">
        <f t="shared" si="161"/>
        <v>72.5</v>
      </c>
      <c r="Q2571" s="11" t="s">
        <v>8336</v>
      </c>
      <c r="R2571" s="1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x14ac:dyDescent="0.2">
      <c r="A2572" s="11">
        <v>2570</v>
      </c>
      <c r="B2572" s="11" t="s">
        <v>2570</v>
      </c>
      <c r="C2572" s="11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2">
        <f t="shared" si="160"/>
        <v>1</v>
      </c>
      <c r="P2572" s="13">
        <f t="shared" si="161"/>
        <v>29.5</v>
      </c>
      <c r="Q2572" s="11" t="s">
        <v>8336</v>
      </c>
      <c r="R2572" s="11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x14ac:dyDescent="0.2">
      <c r="A2573" s="11">
        <v>2571</v>
      </c>
      <c r="B2573" s="11" t="s">
        <v>2571</v>
      </c>
      <c r="C2573" s="11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2">
        <f t="shared" si="160"/>
        <v>1</v>
      </c>
      <c r="P2573" s="13">
        <f t="shared" si="161"/>
        <v>62.5</v>
      </c>
      <c r="Q2573" s="11" t="s">
        <v>8336</v>
      </c>
      <c r="R2573" s="11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x14ac:dyDescent="0.2">
      <c r="A2574" s="11">
        <v>2572</v>
      </c>
      <c r="B2574" s="11" t="s">
        <v>2572</v>
      </c>
      <c r="C2574" s="11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2">
        <f t="shared" si="160"/>
        <v>0</v>
      </c>
      <c r="P2574" s="13" t="e">
        <f t="shared" si="161"/>
        <v>#DIV/0!</v>
      </c>
      <c r="Q2574" s="11" t="s">
        <v>8336</v>
      </c>
      <c r="R2574" s="11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x14ac:dyDescent="0.2">
      <c r="A2575" s="11">
        <v>2573</v>
      </c>
      <c r="B2575" s="11" t="s">
        <v>2573</v>
      </c>
      <c r="C2575" s="11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2">
        <f t="shared" si="160"/>
        <v>0</v>
      </c>
      <c r="P2575" s="13" t="e">
        <f t="shared" si="161"/>
        <v>#DIV/0!</v>
      </c>
      <c r="Q2575" s="11" t="s">
        <v>8336</v>
      </c>
      <c r="R2575" s="11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x14ac:dyDescent="0.2">
      <c r="A2576" s="11">
        <v>2574</v>
      </c>
      <c r="B2576" s="11" t="s">
        <v>2574</v>
      </c>
      <c r="C2576" s="11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2">
        <f t="shared" si="160"/>
        <v>0</v>
      </c>
      <c r="P2576" s="13" t="e">
        <f t="shared" si="161"/>
        <v>#DIV/0!</v>
      </c>
      <c r="Q2576" s="11" t="s">
        <v>8336</v>
      </c>
      <c r="R2576" s="11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x14ac:dyDescent="0.2">
      <c r="A2577" s="11">
        <v>2575</v>
      </c>
      <c r="B2577" s="11" t="s">
        <v>2575</v>
      </c>
      <c r="C2577" s="11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2">
        <f t="shared" si="160"/>
        <v>0</v>
      </c>
      <c r="P2577" s="13" t="e">
        <f t="shared" si="161"/>
        <v>#DIV/0!</v>
      </c>
      <c r="Q2577" s="11" t="s">
        <v>8336</v>
      </c>
      <c r="R2577" s="11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x14ac:dyDescent="0.2">
      <c r="A2578" s="11">
        <v>2576</v>
      </c>
      <c r="B2578" s="11" t="s">
        <v>2576</v>
      </c>
      <c r="C2578" s="11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2">
        <f t="shared" si="160"/>
        <v>0</v>
      </c>
      <c r="P2578" s="13" t="e">
        <f t="shared" si="161"/>
        <v>#DIV/0!</v>
      </c>
      <c r="Q2578" s="11" t="s">
        <v>8336</v>
      </c>
      <c r="R2578" s="11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x14ac:dyDescent="0.2">
      <c r="A2579" s="11">
        <v>2577</v>
      </c>
      <c r="B2579" s="11" t="s">
        <v>2577</v>
      </c>
      <c r="C2579" s="11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2">
        <f t="shared" si="160"/>
        <v>0</v>
      </c>
      <c r="P2579" s="13" t="e">
        <f t="shared" si="161"/>
        <v>#DIV/0!</v>
      </c>
      <c r="Q2579" s="11" t="s">
        <v>8336</v>
      </c>
      <c r="R2579" s="11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x14ac:dyDescent="0.2">
      <c r="A2580" s="11">
        <v>2578</v>
      </c>
      <c r="B2580" s="11" t="s">
        <v>2578</v>
      </c>
      <c r="C2580" s="11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2">
        <f t="shared" si="160"/>
        <v>0</v>
      </c>
      <c r="P2580" s="13" t="e">
        <f t="shared" si="161"/>
        <v>#DIV/0!</v>
      </c>
      <c r="Q2580" s="11" t="s">
        <v>8336</v>
      </c>
      <c r="R2580" s="11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x14ac:dyDescent="0.2">
      <c r="A2581" s="11">
        <v>2579</v>
      </c>
      <c r="B2581" s="11" t="s">
        <v>2579</v>
      </c>
      <c r="C2581" s="11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2">
        <f t="shared" si="160"/>
        <v>1</v>
      </c>
      <c r="P2581" s="13">
        <f t="shared" si="161"/>
        <v>23.08</v>
      </c>
      <c r="Q2581" s="11" t="s">
        <v>8336</v>
      </c>
      <c r="R2581" s="1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x14ac:dyDescent="0.2">
      <c r="A2582" s="11">
        <v>2580</v>
      </c>
      <c r="B2582" s="11" t="s">
        <v>2580</v>
      </c>
      <c r="C2582" s="11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2">
        <f t="shared" si="160"/>
        <v>1</v>
      </c>
      <c r="P2582" s="13">
        <f t="shared" si="161"/>
        <v>25.5</v>
      </c>
      <c r="Q2582" s="11" t="s">
        <v>8336</v>
      </c>
      <c r="R2582" s="11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x14ac:dyDescent="0.2">
      <c r="A2583" s="11">
        <v>2581</v>
      </c>
      <c r="B2583" s="11" t="s">
        <v>2581</v>
      </c>
      <c r="C2583" s="11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2">
        <f t="shared" si="160"/>
        <v>11</v>
      </c>
      <c r="P2583" s="13">
        <f t="shared" si="161"/>
        <v>48.18</v>
      </c>
      <c r="Q2583" s="11" t="s">
        <v>8336</v>
      </c>
      <c r="R2583" s="11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x14ac:dyDescent="0.2">
      <c r="A2584" s="11">
        <v>2582</v>
      </c>
      <c r="B2584" s="11" t="s">
        <v>2582</v>
      </c>
      <c r="C2584" s="11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2">
        <f t="shared" si="160"/>
        <v>1</v>
      </c>
      <c r="P2584" s="13">
        <f t="shared" si="161"/>
        <v>1</v>
      </c>
      <c r="Q2584" s="11" t="s">
        <v>8336</v>
      </c>
      <c r="R2584" s="11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x14ac:dyDescent="0.2">
      <c r="A2585" s="11">
        <v>2583</v>
      </c>
      <c r="B2585" s="11" t="s">
        <v>2583</v>
      </c>
      <c r="C2585" s="11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2">
        <f t="shared" si="160"/>
        <v>1</v>
      </c>
      <c r="P2585" s="13">
        <f t="shared" si="161"/>
        <v>1</v>
      </c>
      <c r="Q2585" s="11" t="s">
        <v>8336</v>
      </c>
      <c r="R2585" s="11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x14ac:dyDescent="0.2">
      <c r="A2586" s="11">
        <v>2584</v>
      </c>
      <c r="B2586" s="11" t="s">
        <v>2584</v>
      </c>
      <c r="C2586" s="11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2">
        <f t="shared" si="160"/>
        <v>0</v>
      </c>
      <c r="P2586" s="13" t="e">
        <f t="shared" si="161"/>
        <v>#DIV/0!</v>
      </c>
      <c r="Q2586" s="11" t="s">
        <v>8336</v>
      </c>
      <c r="R2586" s="11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x14ac:dyDescent="0.2">
      <c r="A2587" s="11">
        <v>2585</v>
      </c>
      <c r="B2587" s="11" t="s">
        <v>2585</v>
      </c>
      <c r="C2587" s="11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2">
        <f t="shared" si="160"/>
        <v>1</v>
      </c>
      <c r="P2587" s="13">
        <f t="shared" si="161"/>
        <v>50</v>
      </c>
      <c r="Q2587" s="11" t="s">
        <v>8336</v>
      </c>
      <c r="R2587" s="11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x14ac:dyDescent="0.2">
      <c r="A2588" s="11">
        <v>2586</v>
      </c>
      <c r="B2588" s="11" t="s">
        <v>2586</v>
      </c>
      <c r="C2588" s="11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2">
        <f t="shared" si="160"/>
        <v>1</v>
      </c>
      <c r="P2588" s="13">
        <f t="shared" si="161"/>
        <v>5</v>
      </c>
      <c r="Q2588" s="11" t="s">
        <v>8336</v>
      </c>
      <c r="R2588" s="11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x14ac:dyDescent="0.2">
      <c r="A2589" s="11">
        <v>2587</v>
      </c>
      <c r="B2589" s="11" t="s">
        <v>2587</v>
      </c>
      <c r="C2589" s="11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2">
        <f t="shared" si="160"/>
        <v>3</v>
      </c>
      <c r="P2589" s="13">
        <f t="shared" si="161"/>
        <v>202.83</v>
      </c>
      <c r="Q2589" s="11" t="s">
        <v>8336</v>
      </c>
      <c r="R2589" s="11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x14ac:dyDescent="0.2">
      <c r="A2590" s="11">
        <v>2588</v>
      </c>
      <c r="B2590" s="11" t="s">
        <v>2588</v>
      </c>
      <c r="C2590" s="11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2">
        <f t="shared" si="160"/>
        <v>4</v>
      </c>
      <c r="P2590" s="13">
        <f t="shared" si="161"/>
        <v>29.13</v>
      </c>
      <c r="Q2590" s="11" t="s">
        <v>8336</v>
      </c>
      <c r="R2590" s="11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x14ac:dyDescent="0.2">
      <c r="A2591" s="11">
        <v>2589</v>
      </c>
      <c r="B2591" s="11" t="s">
        <v>2589</v>
      </c>
      <c r="C2591" s="11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2">
        <f t="shared" si="160"/>
        <v>1</v>
      </c>
      <c r="P2591" s="13">
        <f t="shared" si="161"/>
        <v>5</v>
      </c>
      <c r="Q2591" s="11" t="s">
        <v>8336</v>
      </c>
      <c r="R2591" s="1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x14ac:dyDescent="0.2">
      <c r="A2592" s="11">
        <v>2590</v>
      </c>
      <c r="B2592" s="11" t="s">
        <v>2590</v>
      </c>
      <c r="C2592" s="11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2">
        <f t="shared" si="160"/>
        <v>0</v>
      </c>
      <c r="P2592" s="13" t="e">
        <f t="shared" si="161"/>
        <v>#DIV/0!</v>
      </c>
      <c r="Q2592" s="11" t="s">
        <v>8336</v>
      </c>
      <c r="R2592" s="11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x14ac:dyDescent="0.2">
      <c r="A2593" s="11">
        <v>2591</v>
      </c>
      <c r="B2593" s="11" t="s">
        <v>2591</v>
      </c>
      <c r="C2593" s="11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2">
        <f t="shared" si="160"/>
        <v>2</v>
      </c>
      <c r="P2593" s="13">
        <f t="shared" si="161"/>
        <v>13</v>
      </c>
      <c r="Q2593" s="11" t="s">
        <v>8336</v>
      </c>
      <c r="R2593" s="11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x14ac:dyDescent="0.2">
      <c r="A2594" s="11">
        <v>2592</v>
      </c>
      <c r="B2594" s="11" t="s">
        <v>2592</v>
      </c>
      <c r="C2594" s="11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2">
        <f t="shared" si="160"/>
        <v>1</v>
      </c>
      <c r="P2594" s="13">
        <f t="shared" si="161"/>
        <v>50</v>
      </c>
      <c r="Q2594" s="11" t="s">
        <v>8336</v>
      </c>
      <c r="R2594" s="11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x14ac:dyDescent="0.2">
      <c r="A2595" s="11">
        <v>2593</v>
      </c>
      <c r="B2595" s="11" t="s">
        <v>2593</v>
      </c>
      <c r="C2595" s="11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2">
        <f t="shared" si="160"/>
        <v>0</v>
      </c>
      <c r="P2595" s="13" t="e">
        <f t="shared" si="161"/>
        <v>#DIV/0!</v>
      </c>
      <c r="Q2595" s="11" t="s">
        <v>8336</v>
      </c>
      <c r="R2595" s="11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x14ac:dyDescent="0.2">
      <c r="A2596" s="11">
        <v>2594</v>
      </c>
      <c r="B2596" s="11" t="s">
        <v>2594</v>
      </c>
      <c r="C2596" s="11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2">
        <f t="shared" si="160"/>
        <v>1</v>
      </c>
      <c r="P2596" s="13">
        <f t="shared" si="161"/>
        <v>1</v>
      </c>
      <c r="Q2596" s="11" t="s">
        <v>8336</v>
      </c>
      <c r="R2596" s="11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x14ac:dyDescent="0.2">
      <c r="A2597" s="11">
        <v>2595</v>
      </c>
      <c r="B2597" s="11" t="s">
        <v>2595</v>
      </c>
      <c r="C2597" s="11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2">
        <f t="shared" si="160"/>
        <v>13</v>
      </c>
      <c r="P2597" s="13">
        <f t="shared" si="161"/>
        <v>96.05</v>
      </c>
      <c r="Q2597" s="11" t="s">
        <v>8336</v>
      </c>
      <c r="R2597" s="11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x14ac:dyDescent="0.2">
      <c r="A2598" s="11">
        <v>2596</v>
      </c>
      <c r="B2598" s="11" t="s">
        <v>2596</v>
      </c>
      <c r="C2598" s="11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2">
        <f t="shared" si="160"/>
        <v>24</v>
      </c>
      <c r="P2598" s="13">
        <f t="shared" si="161"/>
        <v>305.77999999999997</v>
      </c>
      <c r="Q2598" s="11" t="s">
        <v>8336</v>
      </c>
      <c r="R2598" s="11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x14ac:dyDescent="0.2">
      <c r="A2599" s="11">
        <v>2597</v>
      </c>
      <c r="B2599" s="11" t="s">
        <v>2597</v>
      </c>
      <c r="C2599" s="11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2">
        <f t="shared" si="160"/>
        <v>6</v>
      </c>
      <c r="P2599" s="13">
        <f t="shared" si="161"/>
        <v>12.14</v>
      </c>
      <c r="Q2599" s="11" t="s">
        <v>8336</v>
      </c>
      <c r="R2599" s="11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x14ac:dyDescent="0.2">
      <c r="A2600" s="11">
        <v>2598</v>
      </c>
      <c r="B2600" s="11" t="s">
        <v>2598</v>
      </c>
      <c r="C2600" s="11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2">
        <f t="shared" si="160"/>
        <v>39</v>
      </c>
      <c r="P2600" s="13">
        <f t="shared" si="161"/>
        <v>83.57</v>
      </c>
      <c r="Q2600" s="11" t="s">
        <v>8336</v>
      </c>
      <c r="R2600" s="11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x14ac:dyDescent="0.2">
      <c r="A2601" s="11">
        <v>2599</v>
      </c>
      <c r="B2601" s="11" t="s">
        <v>2599</v>
      </c>
      <c r="C2601" s="11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2">
        <f t="shared" si="160"/>
        <v>1</v>
      </c>
      <c r="P2601" s="13">
        <f t="shared" si="161"/>
        <v>18</v>
      </c>
      <c r="Q2601" s="11" t="s">
        <v>8336</v>
      </c>
      <c r="R2601" s="1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x14ac:dyDescent="0.2">
      <c r="A2602" s="11">
        <v>2600</v>
      </c>
      <c r="B2602" s="11" t="s">
        <v>2600</v>
      </c>
      <c r="C2602" s="11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2">
        <f t="shared" si="160"/>
        <v>7</v>
      </c>
      <c r="P2602" s="13">
        <f t="shared" si="161"/>
        <v>115.53</v>
      </c>
      <c r="Q2602" s="11" t="s">
        <v>8336</v>
      </c>
      <c r="R2602" s="11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x14ac:dyDescent="0.2">
      <c r="A2603" s="11">
        <v>2601</v>
      </c>
      <c r="B2603" s="11" t="s">
        <v>2601</v>
      </c>
      <c r="C2603" s="11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2">
        <f t="shared" si="160"/>
        <v>662</v>
      </c>
      <c r="P2603" s="13">
        <f t="shared" si="161"/>
        <v>21.9</v>
      </c>
      <c r="Q2603" s="11" t="s">
        <v>8319</v>
      </c>
      <c r="R2603" s="11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x14ac:dyDescent="0.2">
      <c r="A2604" s="11">
        <v>2602</v>
      </c>
      <c r="B2604" s="11" t="s">
        <v>2602</v>
      </c>
      <c r="C2604" s="11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2">
        <f t="shared" si="160"/>
        <v>327</v>
      </c>
      <c r="P2604" s="13">
        <f t="shared" si="161"/>
        <v>80.02</v>
      </c>
      <c r="Q2604" s="11" t="s">
        <v>8319</v>
      </c>
      <c r="R2604" s="11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x14ac:dyDescent="0.2">
      <c r="A2605" s="11">
        <v>2603</v>
      </c>
      <c r="B2605" s="11" t="s">
        <v>2603</v>
      </c>
      <c r="C2605" s="11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2">
        <f t="shared" si="160"/>
        <v>102</v>
      </c>
      <c r="P2605" s="13">
        <f t="shared" si="161"/>
        <v>35.520000000000003</v>
      </c>
      <c r="Q2605" s="11" t="s">
        <v>8319</v>
      </c>
      <c r="R2605" s="11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x14ac:dyDescent="0.2">
      <c r="A2606" s="11">
        <v>2604</v>
      </c>
      <c r="B2606" s="11" t="s">
        <v>2604</v>
      </c>
      <c r="C2606" s="11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2">
        <f t="shared" si="160"/>
        <v>105</v>
      </c>
      <c r="P2606" s="13">
        <f t="shared" si="161"/>
        <v>64.930000000000007</v>
      </c>
      <c r="Q2606" s="11" t="s">
        <v>8319</v>
      </c>
      <c r="R2606" s="11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x14ac:dyDescent="0.2">
      <c r="A2607" s="11">
        <v>2605</v>
      </c>
      <c r="B2607" s="11" t="s">
        <v>2605</v>
      </c>
      <c r="C2607" s="11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2">
        <f t="shared" si="160"/>
        <v>108</v>
      </c>
      <c r="P2607" s="13">
        <f t="shared" si="161"/>
        <v>60.97</v>
      </c>
      <c r="Q2607" s="11" t="s">
        <v>8319</v>
      </c>
      <c r="R2607" s="11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x14ac:dyDescent="0.2">
      <c r="A2608" s="11">
        <v>2606</v>
      </c>
      <c r="B2608" s="11" t="s">
        <v>2606</v>
      </c>
      <c r="C2608" s="11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2">
        <f t="shared" si="160"/>
        <v>111</v>
      </c>
      <c r="P2608" s="13">
        <f t="shared" si="161"/>
        <v>31.44</v>
      </c>
      <c r="Q2608" s="11" t="s">
        <v>8319</v>
      </c>
      <c r="R2608" s="11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x14ac:dyDescent="0.2">
      <c r="A2609" s="11">
        <v>2607</v>
      </c>
      <c r="B2609" s="11" t="s">
        <v>2607</v>
      </c>
      <c r="C2609" s="11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2">
        <f t="shared" si="160"/>
        <v>408</v>
      </c>
      <c r="P2609" s="13">
        <f t="shared" si="161"/>
        <v>81.95</v>
      </c>
      <c r="Q2609" s="11" t="s">
        <v>8319</v>
      </c>
      <c r="R2609" s="11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x14ac:dyDescent="0.2">
      <c r="A2610" s="11">
        <v>2608</v>
      </c>
      <c r="B2610" s="11" t="s">
        <v>2608</v>
      </c>
      <c r="C2610" s="11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2">
        <f t="shared" si="160"/>
        <v>224</v>
      </c>
      <c r="P2610" s="13">
        <f t="shared" si="161"/>
        <v>58.93</v>
      </c>
      <c r="Q2610" s="11" t="s">
        <v>8319</v>
      </c>
      <c r="R2610" s="11" t="s">
        <v>8355</v>
      </c>
      <c r="S2610" s="14">
        <f t="shared" si="162"/>
        <v>42767.801712962959</v>
      </c>
      <c r="T2610" s="14">
        <f t="shared" si="163"/>
        <v>42809</v>
      </c>
    </row>
    <row r="2611" spans="1:20" x14ac:dyDescent="0.2">
      <c r="A2611" s="11">
        <v>2609</v>
      </c>
      <c r="B2611" s="11" t="s">
        <v>2609</v>
      </c>
      <c r="C2611" s="11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2">
        <f t="shared" si="160"/>
        <v>304</v>
      </c>
      <c r="P2611" s="13">
        <f t="shared" si="161"/>
        <v>157.29</v>
      </c>
      <c r="Q2611" s="11" t="s">
        <v>8319</v>
      </c>
      <c r="R2611" s="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x14ac:dyDescent="0.2">
      <c r="A2612" s="11">
        <v>2610</v>
      </c>
      <c r="B2612" s="11" t="s">
        <v>2610</v>
      </c>
      <c r="C2612" s="11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2">
        <f t="shared" si="160"/>
        <v>142</v>
      </c>
      <c r="P2612" s="13">
        <f t="shared" si="161"/>
        <v>55.76</v>
      </c>
      <c r="Q2612" s="11" t="s">
        <v>8319</v>
      </c>
      <c r="R2612" s="11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x14ac:dyDescent="0.2">
      <c r="A2613" s="11">
        <v>2611</v>
      </c>
      <c r="B2613" s="11" t="s">
        <v>2611</v>
      </c>
      <c r="C2613" s="11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2">
        <f t="shared" si="160"/>
        <v>2791</v>
      </c>
      <c r="P2613" s="13">
        <f t="shared" si="161"/>
        <v>83.8</v>
      </c>
      <c r="Q2613" s="11" t="s">
        <v>8319</v>
      </c>
      <c r="R2613" s="11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x14ac:dyDescent="0.2">
      <c r="A2614" s="11">
        <v>2612</v>
      </c>
      <c r="B2614" s="11" t="s">
        <v>2612</v>
      </c>
      <c r="C2614" s="11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2">
        <f t="shared" si="160"/>
        <v>172</v>
      </c>
      <c r="P2614" s="13">
        <f t="shared" si="161"/>
        <v>58.42</v>
      </c>
      <c r="Q2614" s="11" t="s">
        <v>8319</v>
      </c>
      <c r="R2614" s="11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x14ac:dyDescent="0.2">
      <c r="A2615" s="11">
        <v>2613</v>
      </c>
      <c r="B2615" s="11" t="s">
        <v>2613</v>
      </c>
      <c r="C2615" s="11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2">
        <f t="shared" si="160"/>
        <v>102</v>
      </c>
      <c r="P2615" s="13">
        <f t="shared" si="161"/>
        <v>270.57</v>
      </c>
      <c r="Q2615" s="11" t="s">
        <v>8319</v>
      </c>
      <c r="R2615" s="11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x14ac:dyDescent="0.2">
      <c r="A2616" s="11">
        <v>2614</v>
      </c>
      <c r="B2616" s="11" t="s">
        <v>2614</v>
      </c>
      <c r="C2616" s="11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2">
        <f t="shared" si="160"/>
        <v>102</v>
      </c>
      <c r="P2616" s="13">
        <f t="shared" si="161"/>
        <v>107.1</v>
      </c>
      <c r="Q2616" s="11" t="s">
        <v>8319</v>
      </c>
      <c r="R2616" s="11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x14ac:dyDescent="0.2">
      <c r="A2617" s="11">
        <v>2615</v>
      </c>
      <c r="B2617" s="11" t="s">
        <v>2615</v>
      </c>
      <c r="C2617" s="11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2">
        <f t="shared" si="160"/>
        <v>170</v>
      </c>
      <c r="P2617" s="13">
        <f t="shared" si="161"/>
        <v>47.18</v>
      </c>
      <c r="Q2617" s="11" t="s">
        <v>8319</v>
      </c>
      <c r="R2617" s="11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x14ac:dyDescent="0.2">
      <c r="A2618" s="11">
        <v>2616</v>
      </c>
      <c r="B2618" s="11" t="s">
        <v>2616</v>
      </c>
      <c r="C2618" s="11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2">
        <f t="shared" si="160"/>
        <v>115</v>
      </c>
      <c r="P2618" s="13">
        <f t="shared" si="161"/>
        <v>120.31</v>
      </c>
      <c r="Q2618" s="11" t="s">
        <v>8319</v>
      </c>
      <c r="R2618" s="11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x14ac:dyDescent="0.2">
      <c r="A2619" s="11">
        <v>2617</v>
      </c>
      <c r="B2619" s="11" t="s">
        <v>2617</v>
      </c>
      <c r="C2619" s="11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2">
        <f t="shared" si="160"/>
        <v>878</v>
      </c>
      <c r="P2619" s="13">
        <f t="shared" si="161"/>
        <v>27.6</v>
      </c>
      <c r="Q2619" s="11" t="s">
        <v>8319</v>
      </c>
      <c r="R2619" s="11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x14ac:dyDescent="0.2">
      <c r="A2620" s="11">
        <v>2618</v>
      </c>
      <c r="B2620" s="11" t="s">
        <v>2618</v>
      </c>
      <c r="C2620" s="11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2">
        <f t="shared" si="160"/>
        <v>106</v>
      </c>
      <c r="P2620" s="13">
        <f t="shared" si="161"/>
        <v>205.3</v>
      </c>
      <c r="Q2620" s="11" t="s">
        <v>8319</v>
      </c>
      <c r="R2620" s="11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x14ac:dyDescent="0.2">
      <c r="A2621" s="11">
        <v>2619</v>
      </c>
      <c r="B2621" s="11" t="s">
        <v>2619</v>
      </c>
      <c r="C2621" s="11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2">
        <f t="shared" si="160"/>
        <v>189</v>
      </c>
      <c r="P2621" s="13">
        <f t="shared" si="161"/>
        <v>35.549999999999997</v>
      </c>
      <c r="Q2621" s="11" t="s">
        <v>8319</v>
      </c>
      <c r="R2621" s="1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x14ac:dyDescent="0.2">
      <c r="A2622" s="11">
        <v>2620</v>
      </c>
      <c r="B2622" s="11" t="s">
        <v>2620</v>
      </c>
      <c r="C2622" s="11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2">
        <f t="shared" si="160"/>
        <v>144</v>
      </c>
      <c r="P2622" s="13">
        <f t="shared" si="161"/>
        <v>74.64</v>
      </c>
      <c r="Q2622" s="11" t="s">
        <v>8319</v>
      </c>
      <c r="R2622" s="11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x14ac:dyDescent="0.2">
      <c r="A2623" s="11">
        <v>2621</v>
      </c>
      <c r="B2623" s="11" t="s">
        <v>2621</v>
      </c>
      <c r="C2623" s="11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2">
        <f t="shared" si="160"/>
        <v>146</v>
      </c>
      <c r="P2623" s="13">
        <f t="shared" si="161"/>
        <v>47.06</v>
      </c>
      <c r="Q2623" s="11" t="s">
        <v>8319</v>
      </c>
      <c r="R2623" s="11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x14ac:dyDescent="0.2">
      <c r="A2624" s="11">
        <v>2622</v>
      </c>
      <c r="B2624" s="11" t="s">
        <v>2622</v>
      </c>
      <c r="C2624" s="11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2">
        <f t="shared" si="160"/>
        <v>132</v>
      </c>
      <c r="P2624" s="13">
        <f t="shared" si="161"/>
        <v>26.59</v>
      </c>
      <c r="Q2624" s="11" t="s">
        <v>8319</v>
      </c>
      <c r="R2624" s="11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x14ac:dyDescent="0.2">
      <c r="A2625" s="11">
        <v>2623</v>
      </c>
      <c r="B2625" s="11" t="s">
        <v>2623</v>
      </c>
      <c r="C2625" s="11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2">
        <f t="shared" si="160"/>
        <v>114</v>
      </c>
      <c r="P2625" s="13">
        <f t="shared" si="161"/>
        <v>36.770000000000003</v>
      </c>
      <c r="Q2625" s="11" t="s">
        <v>8319</v>
      </c>
      <c r="R2625" s="11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x14ac:dyDescent="0.2">
      <c r="A2626" s="11">
        <v>2624</v>
      </c>
      <c r="B2626" s="11" t="s">
        <v>2624</v>
      </c>
      <c r="C2626" s="11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2">
        <f t="shared" ref="O2626:O2689" si="164">ROUNDUP(SUM(E2626/D2626*100),0)</f>
        <v>1380</v>
      </c>
      <c r="P2626" s="13">
        <f t="shared" ref="P2626:P2689" si="165">ROUND(SUM(E2626/L2626),2)</f>
        <v>31.82</v>
      </c>
      <c r="Q2626" s="11" t="s">
        <v>8319</v>
      </c>
      <c r="R2626" s="11" t="s">
        <v>8355</v>
      </c>
      <c r="S2626" s="14">
        <f t="shared" ref="S2626:S2689" si="166">(((J2626/60)/60)/24)+DATE(1970,1,1)</f>
        <v>41144.42155092593</v>
      </c>
      <c r="T2626" s="14">
        <f t="shared" ref="T2626:T2689" si="167">(((I2626/60)/60)/24)+DATE(1970,1,1)</f>
        <v>41165.42155092593</v>
      </c>
    </row>
    <row r="2627" spans="1:20" x14ac:dyDescent="0.2">
      <c r="A2627" s="11">
        <v>2625</v>
      </c>
      <c r="B2627" s="11" t="s">
        <v>2625</v>
      </c>
      <c r="C2627" s="11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2">
        <f t="shared" si="164"/>
        <v>956</v>
      </c>
      <c r="P2627" s="13">
        <f t="shared" si="165"/>
        <v>27.58</v>
      </c>
      <c r="Q2627" s="11" t="s">
        <v>8319</v>
      </c>
      <c r="R2627" s="11" t="s">
        <v>8355</v>
      </c>
      <c r="S2627" s="14">
        <f t="shared" si="166"/>
        <v>42658.810277777782</v>
      </c>
      <c r="T2627" s="14">
        <f t="shared" si="167"/>
        <v>42683.851944444439</v>
      </c>
    </row>
    <row r="2628" spans="1:20" x14ac:dyDescent="0.2">
      <c r="A2628" s="11">
        <v>2626</v>
      </c>
      <c r="B2628" s="11" t="s">
        <v>2626</v>
      </c>
      <c r="C2628" s="11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2">
        <f t="shared" si="164"/>
        <v>112</v>
      </c>
      <c r="P2628" s="13">
        <f t="shared" si="165"/>
        <v>56</v>
      </c>
      <c r="Q2628" s="11" t="s">
        <v>8319</v>
      </c>
      <c r="R2628" s="11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x14ac:dyDescent="0.2">
      <c r="A2629" s="11">
        <v>2627</v>
      </c>
      <c r="B2629" s="11" t="s">
        <v>2627</v>
      </c>
      <c r="C2629" s="11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2">
        <f t="shared" si="164"/>
        <v>647</v>
      </c>
      <c r="P2629" s="13">
        <f t="shared" si="165"/>
        <v>21.56</v>
      </c>
      <c r="Q2629" s="11" t="s">
        <v>8319</v>
      </c>
      <c r="R2629" s="11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x14ac:dyDescent="0.2">
      <c r="A2630" s="11">
        <v>2628</v>
      </c>
      <c r="B2630" s="11" t="s">
        <v>2628</v>
      </c>
      <c r="C2630" s="11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2">
        <f t="shared" si="164"/>
        <v>111</v>
      </c>
      <c r="P2630" s="13">
        <f t="shared" si="165"/>
        <v>44.1</v>
      </c>
      <c r="Q2630" s="11" t="s">
        <v>8319</v>
      </c>
      <c r="R2630" s="11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x14ac:dyDescent="0.2">
      <c r="A2631" s="11">
        <v>2629</v>
      </c>
      <c r="B2631" s="11" t="s">
        <v>2629</v>
      </c>
      <c r="C2631" s="11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2">
        <f t="shared" si="164"/>
        <v>128</v>
      </c>
      <c r="P2631" s="13">
        <f t="shared" si="165"/>
        <v>63.87</v>
      </c>
      <c r="Q2631" s="11" t="s">
        <v>8319</v>
      </c>
      <c r="R2631" s="1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x14ac:dyDescent="0.2">
      <c r="A2632" s="11">
        <v>2630</v>
      </c>
      <c r="B2632" s="11" t="s">
        <v>2630</v>
      </c>
      <c r="C2632" s="11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2">
        <f t="shared" si="164"/>
        <v>158</v>
      </c>
      <c r="P2632" s="13">
        <f t="shared" si="165"/>
        <v>38.99</v>
      </c>
      <c r="Q2632" s="11" t="s">
        <v>8319</v>
      </c>
      <c r="R2632" s="11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x14ac:dyDescent="0.2">
      <c r="A2633" s="11">
        <v>2631</v>
      </c>
      <c r="B2633" s="11" t="s">
        <v>2631</v>
      </c>
      <c r="C2633" s="11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2">
        <f t="shared" si="164"/>
        <v>115</v>
      </c>
      <c r="P2633" s="13">
        <f t="shared" si="165"/>
        <v>80.19</v>
      </c>
      <c r="Q2633" s="11" t="s">
        <v>8319</v>
      </c>
      <c r="R2633" s="11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x14ac:dyDescent="0.2">
      <c r="A2634" s="11">
        <v>2632</v>
      </c>
      <c r="B2634" s="11" t="s">
        <v>2632</v>
      </c>
      <c r="C2634" s="11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2">
        <f t="shared" si="164"/>
        <v>138</v>
      </c>
      <c r="P2634" s="13">
        <f t="shared" si="165"/>
        <v>34.9</v>
      </c>
      <c r="Q2634" s="11" t="s">
        <v>8319</v>
      </c>
      <c r="R2634" s="11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x14ac:dyDescent="0.2">
      <c r="A2635" s="11">
        <v>2633</v>
      </c>
      <c r="B2635" s="11" t="s">
        <v>2633</v>
      </c>
      <c r="C2635" s="11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2">
        <f t="shared" si="164"/>
        <v>355</v>
      </c>
      <c r="P2635" s="13">
        <f t="shared" si="165"/>
        <v>89.1</v>
      </c>
      <c r="Q2635" s="11" t="s">
        <v>8319</v>
      </c>
      <c r="R2635" s="11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x14ac:dyDescent="0.2">
      <c r="A2636" s="11">
        <v>2634</v>
      </c>
      <c r="B2636" s="11" t="s">
        <v>2634</v>
      </c>
      <c r="C2636" s="11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2">
        <f t="shared" si="164"/>
        <v>107</v>
      </c>
      <c r="P2636" s="13">
        <f t="shared" si="165"/>
        <v>39.44</v>
      </c>
      <c r="Q2636" s="11" t="s">
        <v>8319</v>
      </c>
      <c r="R2636" s="11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x14ac:dyDescent="0.2">
      <c r="A2637" s="11">
        <v>2635</v>
      </c>
      <c r="B2637" s="11" t="s">
        <v>2635</v>
      </c>
      <c r="C2637" s="11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2">
        <f t="shared" si="164"/>
        <v>100</v>
      </c>
      <c r="P2637" s="13">
        <f t="shared" si="165"/>
        <v>136.9</v>
      </c>
      <c r="Q2637" s="11" t="s">
        <v>8319</v>
      </c>
      <c r="R2637" s="11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x14ac:dyDescent="0.2">
      <c r="A2638" s="11">
        <v>2636</v>
      </c>
      <c r="B2638" s="11" t="s">
        <v>2636</v>
      </c>
      <c r="C2638" s="11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2">
        <f t="shared" si="164"/>
        <v>188</v>
      </c>
      <c r="P2638" s="13">
        <f t="shared" si="165"/>
        <v>37.46</v>
      </c>
      <c r="Q2638" s="11" t="s">
        <v>8319</v>
      </c>
      <c r="R2638" s="11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x14ac:dyDescent="0.2">
      <c r="A2639" s="11">
        <v>2637</v>
      </c>
      <c r="B2639" s="11" t="s">
        <v>2637</v>
      </c>
      <c r="C2639" s="11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2">
        <f t="shared" si="164"/>
        <v>167</v>
      </c>
      <c r="P2639" s="13">
        <f t="shared" si="165"/>
        <v>31.96</v>
      </c>
      <c r="Q2639" s="11" t="s">
        <v>8319</v>
      </c>
      <c r="R2639" s="11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x14ac:dyDescent="0.2">
      <c r="A2640" s="11">
        <v>2638</v>
      </c>
      <c r="B2640" s="11" t="s">
        <v>2638</v>
      </c>
      <c r="C2640" s="11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2">
        <f t="shared" si="164"/>
        <v>102</v>
      </c>
      <c r="P2640" s="13">
        <f t="shared" si="165"/>
        <v>25.21</v>
      </c>
      <c r="Q2640" s="11" t="s">
        <v>8319</v>
      </c>
      <c r="R2640" s="11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x14ac:dyDescent="0.2">
      <c r="A2641" s="11">
        <v>2639</v>
      </c>
      <c r="B2641" s="11" t="s">
        <v>2639</v>
      </c>
      <c r="C2641" s="11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2">
        <f t="shared" si="164"/>
        <v>164</v>
      </c>
      <c r="P2641" s="13">
        <f t="shared" si="165"/>
        <v>10.039999999999999</v>
      </c>
      <c r="Q2641" s="11" t="s">
        <v>8319</v>
      </c>
      <c r="R2641" s="1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x14ac:dyDescent="0.2">
      <c r="A2642" s="11">
        <v>2640</v>
      </c>
      <c r="B2642" s="11" t="s">
        <v>2640</v>
      </c>
      <c r="C2642" s="11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2">
        <f t="shared" si="164"/>
        <v>106</v>
      </c>
      <c r="P2642" s="13">
        <f t="shared" si="165"/>
        <v>45.94</v>
      </c>
      <c r="Q2642" s="11" t="s">
        <v>8319</v>
      </c>
      <c r="R2642" s="11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x14ac:dyDescent="0.2">
      <c r="A2643" s="11">
        <v>2641</v>
      </c>
      <c r="B2643" s="11" t="s">
        <v>2641</v>
      </c>
      <c r="C2643" s="11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2">
        <f t="shared" si="164"/>
        <v>1</v>
      </c>
      <c r="P2643" s="13">
        <f t="shared" si="165"/>
        <v>15</v>
      </c>
      <c r="Q2643" s="11" t="s">
        <v>8319</v>
      </c>
      <c r="R2643" s="11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x14ac:dyDescent="0.2">
      <c r="A2644" s="11">
        <v>2642</v>
      </c>
      <c r="B2644" s="11" t="s">
        <v>2642</v>
      </c>
      <c r="C2644" s="11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2">
        <f t="shared" si="164"/>
        <v>0</v>
      </c>
      <c r="P2644" s="13" t="e">
        <f t="shared" si="165"/>
        <v>#DIV/0!</v>
      </c>
      <c r="Q2644" s="11" t="s">
        <v>8319</v>
      </c>
      <c r="R2644" s="11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x14ac:dyDescent="0.2">
      <c r="A2645" s="11">
        <v>2643</v>
      </c>
      <c r="B2645" s="11" t="s">
        <v>2643</v>
      </c>
      <c r="C2645" s="11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2">
        <f t="shared" si="164"/>
        <v>34</v>
      </c>
      <c r="P2645" s="13">
        <f t="shared" si="165"/>
        <v>223.58</v>
      </c>
      <c r="Q2645" s="11" t="s">
        <v>8319</v>
      </c>
      <c r="R2645" s="11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x14ac:dyDescent="0.2">
      <c r="A2646" s="11">
        <v>2644</v>
      </c>
      <c r="B2646" s="11" t="s">
        <v>2644</v>
      </c>
      <c r="C2646" s="11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2">
        <f t="shared" si="164"/>
        <v>3</v>
      </c>
      <c r="P2646" s="13">
        <f t="shared" si="165"/>
        <v>39.479999999999997</v>
      </c>
      <c r="Q2646" s="11" t="s">
        <v>8319</v>
      </c>
      <c r="R2646" s="11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x14ac:dyDescent="0.2">
      <c r="A2647" s="11">
        <v>2645</v>
      </c>
      <c r="B2647" s="11" t="s">
        <v>2645</v>
      </c>
      <c r="C2647" s="11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2">
        <f t="shared" si="164"/>
        <v>11</v>
      </c>
      <c r="P2647" s="13">
        <f t="shared" si="165"/>
        <v>91.3</v>
      </c>
      <c r="Q2647" s="11" t="s">
        <v>8319</v>
      </c>
      <c r="R2647" s="11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x14ac:dyDescent="0.2">
      <c r="A2648" s="11">
        <v>2646</v>
      </c>
      <c r="B2648" s="11" t="s">
        <v>2646</v>
      </c>
      <c r="C2648" s="11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2">
        <f t="shared" si="164"/>
        <v>9</v>
      </c>
      <c r="P2648" s="13">
        <f t="shared" si="165"/>
        <v>78.67</v>
      </c>
      <c r="Q2648" s="11" t="s">
        <v>8319</v>
      </c>
      <c r="R2648" s="11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x14ac:dyDescent="0.2">
      <c r="A2649" s="11">
        <v>2647</v>
      </c>
      <c r="B2649" s="11" t="s">
        <v>2647</v>
      </c>
      <c r="C2649" s="11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2">
        <f t="shared" si="164"/>
        <v>2</v>
      </c>
      <c r="P2649" s="13">
        <f t="shared" si="165"/>
        <v>12</v>
      </c>
      <c r="Q2649" s="11" t="s">
        <v>8319</v>
      </c>
      <c r="R2649" s="11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x14ac:dyDescent="0.2">
      <c r="A2650" s="11">
        <v>2648</v>
      </c>
      <c r="B2650" s="11" t="s">
        <v>2648</v>
      </c>
      <c r="C2650" s="11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2">
        <f t="shared" si="164"/>
        <v>1</v>
      </c>
      <c r="P2650" s="13">
        <f t="shared" si="165"/>
        <v>17.670000000000002</v>
      </c>
      <c r="Q2650" s="11" t="s">
        <v>8319</v>
      </c>
      <c r="R2650" s="11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x14ac:dyDescent="0.2">
      <c r="A2651" s="11">
        <v>2649</v>
      </c>
      <c r="B2651" s="11" t="s">
        <v>2649</v>
      </c>
      <c r="C2651" s="11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2">
        <f t="shared" si="164"/>
        <v>1</v>
      </c>
      <c r="P2651" s="13">
        <f t="shared" si="165"/>
        <v>41.33</v>
      </c>
      <c r="Q2651" s="11" t="s">
        <v>8319</v>
      </c>
      <c r="R2651" s="1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x14ac:dyDescent="0.2">
      <c r="A2652" s="11">
        <v>2650</v>
      </c>
      <c r="B2652" s="11" t="s">
        <v>2650</v>
      </c>
      <c r="C2652" s="11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2">
        <f t="shared" si="164"/>
        <v>1</v>
      </c>
      <c r="P2652" s="13">
        <f t="shared" si="165"/>
        <v>71.599999999999994</v>
      </c>
      <c r="Q2652" s="11" t="s">
        <v>8319</v>
      </c>
      <c r="R2652" s="11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x14ac:dyDescent="0.2">
      <c r="A2653" s="11">
        <v>2651</v>
      </c>
      <c r="B2653" s="11" t="s">
        <v>2651</v>
      </c>
      <c r="C2653" s="11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2">
        <f t="shared" si="164"/>
        <v>2</v>
      </c>
      <c r="P2653" s="13">
        <f t="shared" si="165"/>
        <v>307.82</v>
      </c>
      <c r="Q2653" s="11" t="s">
        <v>8319</v>
      </c>
      <c r="R2653" s="11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x14ac:dyDescent="0.2">
      <c r="A2654" s="11">
        <v>2652</v>
      </c>
      <c r="B2654" s="11" t="s">
        <v>2652</v>
      </c>
      <c r="C2654" s="11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2">
        <f t="shared" si="164"/>
        <v>1</v>
      </c>
      <c r="P2654" s="13">
        <f t="shared" si="165"/>
        <v>80.45</v>
      </c>
      <c r="Q2654" s="11" t="s">
        <v>8319</v>
      </c>
      <c r="R2654" s="11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x14ac:dyDescent="0.2">
      <c r="A2655" s="11">
        <v>2653</v>
      </c>
      <c r="B2655" s="11" t="s">
        <v>2653</v>
      </c>
      <c r="C2655" s="11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2">
        <f t="shared" si="164"/>
        <v>12</v>
      </c>
      <c r="P2655" s="13">
        <f t="shared" si="165"/>
        <v>83.94</v>
      </c>
      <c r="Q2655" s="11" t="s">
        <v>8319</v>
      </c>
      <c r="R2655" s="11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x14ac:dyDescent="0.2">
      <c r="A2656" s="11">
        <v>2654</v>
      </c>
      <c r="B2656" s="11" t="s">
        <v>2654</v>
      </c>
      <c r="C2656" s="11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2">
        <f t="shared" si="164"/>
        <v>1</v>
      </c>
      <c r="P2656" s="13">
        <f t="shared" si="165"/>
        <v>8.5</v>
      </c>
      <c r="Q2656" s="11" t="s">
        <v>8319</v>
      </c>
      <c r="R2656" s="11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">
      <c r="A2657" s="11">
        <v>2655</v>
      </c>
      <c r="B2657" s="11" t="s">
        <v>2655</v>
      </c>
      <c r="C2657" s="11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2">
        <f t="shared" si="164"/>
        <v>22</v>
      </c>
      <c r="P2657" s="13">
        <f t="shared" si="165"/>
        <v>73.37</v>
      </c>
      <c r="Q2657" s="11" t="s">
        <v>8319</v>
      </c>
      <c r="R2657" s="11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x14ac:dyDescent="0.2">
      <c r="A2658" s="11">
        <v>2656</v>
      </c>
      <c r="B2658" s="11" t="s">
        <v>2656</v>
      </c>
      <c r="C2658" s="11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2">
        <f t="shared" si="164"/>
        <v>12</v>
      </c>
      <c r="P2658" s="13">
        <f t="shared" si="165"/>
        <v>112.86</v>
      </c>
      <c r="Q2658" s="11" t="s">
        <v>8319</v>
      </c>
      <c r="R2658" s="11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x14ac:dyDescent="0.2">
      <c r="A2659" s="11">
        <v>2657</v>
      </c>
      <c r="B2659" s="11" t="s">
        <v>2657</v>
      </c>
      <c r="C2659" s="11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2">
        <f t="shared" si="164"/>
        <v>19</v>
      </c>
      <c r="P2659" s="13">
        <f t="shared" si="165"/>
        <v>95.28</v>
      </c>
      <c r="Q2659" s="11" t="s">
        <v>8319</v>
      </c>
      <c r="R2659" s="11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x14ac:dyDescent="0.2">
      <c r="A2660" s="11">
        <v>2658</v>
      </c>
      <c r="B2660" s="11" t="s">
        <v>2658</v>
      </c>
      <c r="C2660" s="11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2">
        <f t="shared" si="164"/>
        <v>1</v>
      </c>
      <c r="P2660" s="13">
        <f t="shared" si="165"/>
        <v>22.75</v>
      </c>
      <c r="Q2660" s="11" t="s">
        <v>8319</v>
      </c>
      <c r="R2660" s="11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">
      <c r="A2661" s="11">
        <v>2659</v>
      </c>
      <c r="B2661" s="11" t="s">
        <v>2659</v>
      </c>
      <c r="C2661" s="11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2">
        <f t="shared" si="164"/>
        <v>3</v>
      </c>
      <c r="P2661" s="13">
        <f t="shared" si="165"/>
        <v>133.30000000000001</v>
      </c>
      <c r="Q2661" s="11" t="s">
        <v>8319</v>
      </c>
      <c r="R2661" s="1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x14ac:dyDescent="0.2">
      <c r="A2662" s="11">
        <v>2660</v>
      </c>
      <c r="B2662" s="11" t="s">
        <v>2660</v>
      </c>
      <c r="C2662" s="11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2">
        <f t="shared" si="164"/>
        <v>1</v>
      </c>
      <c r="P2662" s="13">
        <f t="shared" si="165"/>
        <v>3.8</v>
      </c>
      <c r="Q2662" s="11" t="s">
        <v>8319</v>
      </c>
      <c r="R2662" s="11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x14ac:dyDescent="0.2">
      <c r="A2663" s="11">
        <v>2661</v>
      </c>
      <c r="B2663" s="11" t="s">
        <v>2661</v>
      </c>
      <c r="C2663" s="11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2">
        <f t="shared" si="164"/>
        <v>103</v>
      </c>
      <c r="P2663" s="13">
        <f t="shared" si="165"/>
        <v>85.75</v>
      </c>
      <c r="Q2663" s="11" t="s">
        <v>8319</v>
      </c>
      <c r="R2663" s="11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x14ac:dyDescent="0.2">
      <c r="A2664" s="11">
        <v>2662</v>
      </c>
      <c r="B2664" s="11" t="s">
        <v>2662</v>
      </c>
      <c r="C2664" s="11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2">
        <f t="shared" si="164"/>
        <v>107</v>
      </c>
      <c r="P2664" s="13">
        <f t="shared" si="165"/>
        <v>267</v>
      </c>
      <c r="Q2664" s="11" t="s">
        <v>8319</v>
      </c>
      <c r="R2664" s="11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x14ac:dyDescent="0.2">
      <c r="A2665" s="11">
        <v>2663</v>
      </c>
      <c r="B2665" s="11" t="s">
        <v>2663</v>
      </c>
      <c r="C2665" s="11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2">
        <f t="shared" si="164"/>
        <v>105</v>
      </c>
      <c r="P2665" s="13">
        <f t="shared" si="165"/>
        <v>373.56</v>
      </c>
      <c r="Q2665" s="11" t="s">
        <v>8319</v>
      </c>
      <c r="R2665" s="11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x14ac:dyDescent="0.2">
      <c r="A2666" s="11">
        <v>2664</v>
      </c>
      <c r="B2666" s="11" t="s">
        <v>2664</v>
      </c>
      <c r="C2666" s="11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2">
        <f t="shared" si="164"/>
        <v>104</v>
      </c>
      <c r="P2666" s="13">
        <f t="shared" si="165"/>
        <v>174.04</v>
      </c>
      <c r="Q2666" s="11" t="s">
        <v>8319</v>
      </c>
      <c r="R2666" s="11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x14ac:dyDescent="0.2">
      <c r="A2667" s="11">
        <v>2665</v>
      </c>
      <c r="B2667" s="11" t="s">
        <v>2665</v>
      </c>
      <c r="C2667" s="11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2">
        <f t="shared" si="164"/>
        <v>124</v>
      </c>
      <c r="P2667" s="13">
        <f t="shared" si="165"/>
        <v>93.7</v>
      </c>
      <c r="Q2667" s="11" t="s">
        <v>8319</v>
      </c>
      <c r="R2667" s="11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x14ac:dyDescent="0.2">
      <c r="A2668" s="11">
        <v>2666</v>
      </c>
      <c r="B2668" s="11" t="s">
        <v>2666</v>
      </c>
      <c r="C2668" s="11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2">
        <f t="shared" si="164"/>
        <v>160</v>
      </c>
      <c r="P2668" s="13">
        <f t="shared" si="165"/>
        <v>77.33</v>
      </c>
      <c r="Q2668" s="11" t="s">
        <v>8319</v>
      </c>
      <c r="R2668" s="11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x14ac:dyDescent="0.2">
      <c r="A2669" s="11">
        <v>2667</v>
      </c>
      <c r="B2669" s="11" t="s">
        <v>2667</v>
      </c>
      <c r="C2669" s="11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2">
        <f t="shared" si="164"/>
        <v>111</v>
      </c>
      <c r="P2669" s="13">
        <f t="shared" si="165"/>
        <v>92.22</v>
      </c>
      <c r="Q2669" s="11" t="s">
        <v>8319</v>
      </c>
      <c r="R2669" s="11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x14ac:dyDescent="0.2">
      <c r="A2670" s="11">
        <v>2668</v>
      </c>
      <c r="B2670" s="11" t="s">
        <v>2668</v>
      </c>
      <c r="C2670" s="11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2">
        <f t="shared" si="164"/>
        <v>171</v>
      </c>
      <c r="P2670" s="13">
        <f t="shared" si="165"/>
        <v>60.96</v>
      </c>
      <c r="Q2670" s="11" t="s">
        <v>8319</v>
      </c>
      <c r="R2670" s="11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x14ac:dyDescent="0.2">
      <c r="A2671" s="11">
        <v>2669</v>
      </c>
      <c r="B2671" s="11" t="s">
        <v>2669</v>
      </c>
      <c r="C2671" s="11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2">
        <f t="shared" si="164"/>
        <v>126</v>
      </c>
      <c r="P2671" s="13">
        <f t="shared" si="165"/>
        <v>91</v>
      </c>
      <c r="Q2671" s="11" t="s">
        <v>8319</v>
      </c>
      <c r="R2671" s="1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x14ac:dyDescent="0.2">
      <c r="A2672" s="11">
        <v>2670</v>
      </c>
      <c r="B2672" s="11" t="s">
        <v>2670</v>
      </c>
      <c r="C2672" s="11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2">
        <f t="shared" si="164"/>
        <v>7</v>
      </c>
      <c r="P2672" s="13">
        <f t="shared" si="165"/>
        <v>41.58</v>
      </c>
      <c r="Q2672" s="11" t="s">
        <v>8319</v>
      </c>
      <c r="R2672" s="11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x14ac:dyDescent="0.2">
      <c r="A2673" s="11">
        <v>2671</v>
      </c>
      <c r="B2673" s="11" t="s">
        <v>2671</v>
      </c>
      <c r="C2673" s="11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2">
        <f t="shared" si="164"/>
        <v>12</v>
      </c>
      <c r="P2673" s="13">
        <f t="shared" si="165"/>
        <v>33.76</v>
      </c>
      <c r="Q2673" s="11" t="s">
        <v>8319</v>
      </c>
      <c r="R2673" s="11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x14ac:dyDescent="0.2">
      <c r="A2674" s="11">
        <v>2672</v>
      </c>
      <c r="B2674" s="11" t="s">
        <v>2672</v>
      </c>
      <c r="C2674" s="11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2">
        <f t="shared" si="164"/>
        <v>34</v>
      </c>
      <c r="P2674" s="13">
        <f t="shared" si="165"/>
        <v>70.62</v>
      </c>
      <c r="Q2674" s="11" t="s">
        <v>8319</v>
      </c>
      <c r="R2674" s="11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x14ac:dyDescent="0.2">
      <c r="A2675" s="11">
        <v>2673</v>
      </c>
      <c r="B2675" s="11" t="s">
        <v>2673</v>
      </c>
      <c r="C2675" s="11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2">
        <f t="shared" si="164"/>
        <v>28</v>
      </c>
      <c r="P2675" s="13">
        <f t="shared" si="165"/>
        <v>167.15</v>
      </c>
      <c r="Q2675" s="11" t="s">
        <v>8319</v>
      </c>
      <c r="R2675" s="11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x14ac:dyDescent="0.2">
      <c r="A2676" s="11">
        <v>2674</v>
      </c>
      <c r="B2676" s="11" t="s">
        <v>2674</v>
      </c>
      <c r="C2676" s="11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2">
        <f t="shared" si="164"/>
        <v>63</v>
      </c>
      <c r="P2676" s="13">
        <f t="shared" si="165"/>
        <v>128.62</v>
      </c>
      <c r="Q2676" s="11" t="s">
        <v>8319</v>
      </c>
      <c r="R2676" s="11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x14ac:dyDescent="0.2">
      <c r="A2677" s="11">
        <v>2675</v>
      </c>
      <c r="B2677" s="11" t="s">
        <v>2675</v>
      </c>
      <c r="C2677" s="11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2">
        <f t="shared" si="164"/>
        <v>8</v>
      </c>
      <c r="P2677" s="13">
        <f t="shared" si="165"/>
        <v>65.41</v>
      </c>
      <c r="Q2677" s="11" t="s">
        <v>8319</v>
      </c>
      <c r="R2677" s="11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x14ac:dyDescent="0.2">
      <c r="A2678" s="11">
        <v>2676</v>
      </c>
      <c r="B2678" s="11" t="s">
        <v>2676</v>
      </c>
      <c r="C2678" s="11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2">
        <f t="shared" si="164"/>
        <v>51</v>
      </c>
      <c r="P2678" s="13">
        <f t="shared" si="165"/>
        <v>117.56</v>
      </c>
      <c r="Q2678" s="11" t="s">
        <v>8319</v>
      </c>
      <c r="R2678" s="11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x14ac:dyDescent="0.2">
      <c r="A2679" s="11">
        <v>2677</v>
      </c>
      <c r="B2679" s="11" t="s">
        <v>2677</v>
      </c>
      <c r="C2679" s="11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2">
        <f t="shared" si="164"/>
        <v>18</v>
      </c>
      <c r="P2679" s="13">
        <f t="shared" si="165"/>
        <v>126.48</v>
      </c>
      <c r="Q2679" s="11" t="s">
        <v>8319</v>
      </c>
      <c r="R2679" s="11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x14ac:dyDescent="0.2">
      <c r="A2680" s="11">
        <v>2678</v>
      </c>
      <c r="B2680" s="11" t="s">
        <v>2678</v>
      </c>
      <c r="C2680" s="11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2">
        <f t="shared" si="164"/>
        <v>1</v>
      </c>
      <c r="P2680" s="13">
        <f t="shared" si="165"/>
        <v>550</v>
      </c>
      <c r="Q2680" s="11" t="s">
        <v>8319</v>
      </c>
      <c r="R2680" s="11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x14ac:dyDescent="0.2">
      <c r="A2681" s="11">
        <v>2679</v>
      </c>
      <c r="B2681" s="11" t="s">
        <v>2679</v>
      </c>
      <c r="C2681" s="11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2">
        <f t="shared" si="164"/>
        <v>1</v>
      </c>
      <c r="P2681" s="13">
        <f t="shared" si="165"/>
        <v>44</v>
      </c>
      <c r="Q2681" s="11" t="s">
        <v>8319</v>
      </c>
      <c r="R2681" s="1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">
      <c r="A2682" s="11">
        <v>2680</v>
      </c>
      <c r="B2682" s="11" t="s">
        <v>2680</v>
      </c>
      <c r="C2682" s="11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2">
        <f t="shared" si="164"/>
        <v>1</v>
      </c>
      <c r="P2682" s="13">
        <f t="shared" si="165"/>
        <v>69</v>
      </c>
      <c r="Q2682" s="11" t="s">
        <v>8319</v>
      </c>
      <c r="R2682" s="11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x14ac:dyDescent="0.2">
      <c r="A2683" s="11">
        <v>2681</v>
      </c>
      <c r="B2683" s="11" t="s">
        <v>2681</v>
      </c>
      <c r="C2683" s="11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2">
        <f t="shared" si="164"/>
        <v>1</v>
      </c>
      <c r="P2683" s="13">
        <f t="shared" si="165"/>
        <v>27.5</v>
      </c>
      <c r="Q2683" s="11" t="s">
        <v>8336</v>
      </c>
      <c r="R2683" s="11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x14ac:dyDescent="0.2">
      <c r="A2684" s="11">
        <v>2682</v>
      </c>
      <c r="B2684" s="11" t="s">
        <v>2682</v>
      </c>
      <c r="C2684" s="11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2">
        <f t="shared" si="164"/>
        <v>29</v>
      </c>
      <c r="P2684" s="13">
        <f t="shared" si="165"/>
        <v>84.9</v>
      </c>
      <c r="Q2684" s="11" t="s">
        <v>8336</v>
      </c>
      <c r="R2684" s="11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x14ac:dyDescent="0.2">
      <c r="A2685" s="11">
        <v>2683</v>
      </c>
      <c r="B2685" s="11" t="s">
        <v>2683</v>
      </c>
      <c r="C2685" s="11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2">
        <f t="shared" si="164"/>
        <v>1</v>
      </c>
      <c r="P2685" s="13">
        <f t="shared" si="165"/>
        <v>12</v>
      </c>
      <c r="Q2685" s="11" t="s">
        <v>8336</v>
      </c>
      <c r="R2685" s="11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x14ac:dyDescent="0.2">
      <c r="A2686" s="11">
        <v>2684</v>
      </c>
      <c r="B2686" s="11" t="s">
        <v>2684</v>
      </c>
      <c r="C2686" s="11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2">
        <f t="shared" si="164"/>
        <v>2</v>
      </c>
      <c r="P2686" s="13">
        <f t="shared" si="165"/>
        <v>200</v>
      </c>
      <c r="Q2686" s="11" t="s">
        <v>8336</v>
      </c>
      <c r="R2686" s="11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x14ac:dyDescent="0.2">
      <c r="A2687" s="11">
        <v>2685</v>
      </c>
      <c r="B2687" s="11" t="s">
        <v>2685</v>
      </c>
      <c r="C2687" s="11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2">
        <f t="shared" si="164"/>
        <v>1</v>
      </c>
      <c r="P2687" s="13">
        <f t="shared" si="165"/>
        <v>10</v>
      </c>
      <c r="Q2687" s="11" t="s">
        <v>8336</v>
      </c>
      <c r="R2687" s="11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x14ac:dyDescent="0.2">
      <c r="A2688" s="11">
        <v>2686</v>
      </c>
      <c r="B2688" s="11" t="s">
        <v>2686</v>
      </c>
      <c r="C2688" s="11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2">
        <f t="shared" si="164"/>
        <v>0</v>
      </c>
      <c r="P2688" s="13" t="e">
        <f t="shared" si="165"/>
        <v>#DIV/0!</v>
      </c>
      <c r="Q2688" s="11" t="s">
        <v>8336</v>
      </c>
      <c r="R2688" s="11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x14ac:dyDescent="0.2">
      <c r="A2689" s="11">
        <v>2687</v>
      </c>
      <c r="B2689" s="11" t="s">
        <v>2687</v>
      </c>
      <c r="C2689" s="11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2">
        <f t="shared" si="164"/>
        <v>0</v>
      </c>
      <c r="P2689" s="13" t="e">
        <f t="shared" si="165"/>
        <v>#DIV/0!</v>
      </c>
      <c r="Q2689" s="11" t="s">
        <v>8336</v>
      </c>
      <c r="R2689" s="11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x14ac:dyDescent="0.2">
      <c r="A2690" s="11">
        <v>2688</v>
      </c>
      <c r="B2690" s="11" t="s">
        <v>2688</v>
      </c>
      <c r="C2690" s="11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2">
        <f t="shared" ref="O2690:O2753" si="168">ROUNDUP(SUM(E2690/D2690*100),0)</f>
        <v>1</v>
      </c>
      <c r="P2690" s="13">
        <f t="shared" ref="P2690:P2753" si="169">ROUND(SUM(E2690/L2690),2)</f>
        <v>5.29</v>
      </c>
      <c r="Q2690" s="11" t="s">
        <v>8336</v>
      </c>
      <c r="R2690" s="11" t="s">
        <v>8337</v>
      </c>
      <c r="S2690" s="14">
        <f t="shared" ref="S2690:S2753" si="170">(((J2690/60)/60)/24)+DATE(1970,1,1)</f>
        <v>42028.118865740747</v>
      </c>
      <c r="T2690" s="14">
        <f t="shared" ref="T2690:T2753" si="171">(((I2690/60)/60)/24)+DATE(1970,1,1)</f>
        <v>42059.125</v>
      </c>
    </row>
    <row r="2691" spans="1:20" x14ac:dyDescent="0.2">
      <c r="A2691" s="11">
        <v>2689</v>
      </c>
      <c r="B2691" s="11" t="s">
        <v>2689</v>
      </c>
      <c r="C2691" s="11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2">
        <f t="shared" si="168"/>
        <v>1</v>
      </c>
      <c r="P2691" s="13">
        <f t="shared" si="169"/>
        <v>1</v>
      </c>
      <c r="Q2691" s="11" t="s">
        <v>8336</v>
      </c>
      <c r="R2691" s="11" t="s">
        <v>8337</v>
      </c>
      <c r="S2691" s="14">
        <f t="shared" si="170"/>
        <v>42551.961689814809</v>
      </c>
      <c r="T2691" s="14">
        <f t="shared" si="171"/>
        <v>42581.961689814809</v>
      </c>
    </row>
    <row r="2692" spans="1:20" x14ac:dyDescent="0.2">
      <c r="A2692" s="11">
        <v>2690</v>
      </c>
      <c r="B2692" s="11" t="s">
        <v>2690</v>
      </c>
      <c r="C2692" s="11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2">
        <f t="shared" si="168"/>
        <v>11</v>
      </c>
      <c r="P2692" s="13">
        <f t="shared" si="169"/>
        <v>72.760000000000005</v>
      </c>
      <c r="Q2692" s="11" t="s">
        <v>8336</v>
      </c>
      <c r="R2692" s="11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x14ac:dyDescent="0.2">
      <c r="A2693" s="11">
        <v>2691</v>
      </c>
      <c r="B2693" s="11" t="s">
        <v>2691</v>
      </c>
      <c r="C2693" s="11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2">
        <f t="shared" si="168"/>
        <v>1</v>
      </c>
      <c r="P2693" s="13">
        <f t="shared" si="169"/>
        <v>17.5</v>
      </c>
      <c r="Q2693" s="11" t="s">
        <v>8336</v>
      </c>
      <c r="R2693" s="11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x14ac:dyDescent="0.2">
      <c r="A2694" s="11">
        <v>2692</v>
      </c>
      <c r="B2694" s="11" t="s">
        <v>2692</v>
      </c>
      <c r="C2694" s="11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2">
        <f t="shared" si="168"/>
        <v>1</v>
      </c>
      <c r="P2694" s="13">
        <f t="shared" si="169"/>
        <v>25</v>
      </c>
      <c r="Q2694" s="11" t="s">
        <v>8336</v>
      </c>
      <c r="R2694" s="11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x14ac:dyDescent="0.2">
      <c r="A2695" s="11">
        <v>2693</v>
      </c>
      <c r="B2695" s="11" t="s">
        <v>2693</v>
      </c>
      <c r="C2695" s="11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2">
        <f t="shared" si="168"/>
        <v>1</v>
      </c>
      <c r="P2695" s="13">
        <f t="shared" si="169"/>
        <v>13.33</v>
      </c>
      <c r="Q2695" s="11" t="s">
        <v>8336</v>
      </c>
      <c r="R2695" s="11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x14ac:dyDescent="0.2">
      <c r="A2696" s="11">
        <v>2694</v>
      </c>
      <c r="B2696" s="11" t="s">
        <v>2694</v>
      </c>
      <c r="C2696" s="11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2">
        <f t="shared" si="168"/>
        <v>1</v>
      </c>
      <c r="P2696" s="13">
        <f t="shared" si="169"/>
        <v>1</v>
      </c>
      <c r="Q2696" s="11" t="s">
        <v>8336</v>
      </c>
      <c r="R2696" s="11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x14ac:dyDescent="0.2">
      <c r="A2697" s="11">
        <v>2695</v>
      </c>
      <c r="B2697" s="11" t="s">
        <v>2695</v>
      </c>
      <c r="C2697" s="11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2">
        <f t="shared" si="168"/>
        <v>1</v>
      </c>
      <c r="P2697" s="13">
        <f t="shared" si="169"/>
        <v>23.67</v>
      </c>
      <c r="Q2697" s="11" t="s">
        <v>8336</v>
      </c>
      <c r="R2697" s="11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x14ac:dyDescent="0.2">
      <c r="A2698" s="11">
        <v>2696</v>
      </c>
      <c r="B2698" s="11" t="s">
        <v>2696</v>
      </c>
      <c r="C2698" s="11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2">
        <f t="shared" si="168"/>
        <v>6</v>
      </c>
      <c r="P2698" s="13">
        <f t="shared" si="169"/>
        <v>89.21</v>
      </c>
      <c r="Q2698" s="11" t="s">
        <v>8336</v>
      </c>
      <c r="R2698" s="11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x14ac:dyDescent="0.2">
      <c r="A2699" s="11">
        <v>2697</v>
      </c>
      <c r="B2699" s="11" t="s">
        <v>2697</v>
      </c>
      <c r="C2699" s="11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2">
        <f t="shared" si="168"/>
        <v>27</v>
      </c>
      <c r="P2699" s="13">
        <f t="shared" si="169"/>
        <v>116.56</v>
      </c>
      <c r="Q2699" s="11" t="s">
        <v>8336</v>
      </c>
      <c r="R2699" s="11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x14ac:dyDescent="0.2">
      <c r="A2700" s="11">
        <v>2698</v>
      </c>
      <c r="B2700" s="11" t="s">
        <v>2698</v>
      </c>
      <c r="C2700" s="11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2">
        <f t="shared" si="168"/>
        <v>1</v>
      </c>
      <c r="P2700" s="13">
        <f t="shared" si="169"/>
        <v>13.01</v>
      </c>
      <c r="Q2700" s="11" t="s">
        <v>8336</v>
      </c>
      <c r="R2700" s="11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x14ac:dyDescent="0.2">
      <c r="A2701" s="11">
        <v>2699</v>
      </c>
      <c r="B2701" s="11" t="s">
        <v>2699</v>
      </c>
      <c r="C2701" s="11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2">
        <f t="shared" si="168"/>
        <v>0</v>
      </c>
      <c r="P2701" s="13" t="e">
        <f t="shared" si="169"/>
        <v>#DIV/0!</v>
      </c>
      <c r="Q2701" s="11" t="s">
        <v>8336</v>
      </c>
      <c r="R2701" s="1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x14ac:dyDescent="0.2">
      <c r="A2702" s="11">
        <v>2700</v>
      </c>
      <c r="B2702" s="11" t="s">
        <v>2700</v>
      </c>
      <c r="C2702" s="11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2">
        <f t="shared" si="168"/>
        <v>1</v>
      </c>
      <c r="P2702" s="13">
        <f t="shared" si="169"/>
        <v>17.5</v>
      </c>
      <c r="Q2702" s="11" t="s">
        <v>8336</v>
      </c>
      <c r="R2702" s="11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x14ac:dyDescent="0.2">
      <c r="A2703" s="11">
        <v>2701</v>
      </c>
      <c r="B2703" s="11" t="s">
        <v>2701</v>
      </c>
      <c r="C2703" s="11" t="s">
        <v>6811</v>
      </c>
      <c r="D2703" s="11">
        <v>3400</v>
      </c>
      <c r="E2703" s="11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2">
        <f t="shared" si="168"/>
        <v>47</v>
      </c>
      <c r="P2703" s="13">
        <f t="shared" si="169"/>
        <v>34.130000000000003</v>
      </c>
      <c r="Q2703" s="11" t="s">
        <v>8317</v>
      </c>
      <c r="R2703" s="11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x14ac:dyDescent="0.2">
      <c r="A2704" s="11">
        <v>2702</v>
      </c>
      <c r="B2704" s="11" t="s">
        <v>2702</v>
      </c>
      <c r="C2704" s="11" t="s">
        <v>6812</v>
      </c>
      <c r="D2704" s="11">
        <v>10000</v>
      </c>
      <c r="E2704" s="11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2">
        <f t="shared" si="168"/>
        <v>35</v>
      </c>
      <c r="P2704" s="13">
        <f t="shared" si="169"/>
        <v>132.35</v>
      </c>
      <c r="Q2704" s="11" t="s">
        <v>8317</v>
      </c>
      <c r="R2704" s="11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x14ac:dyDescent="0.2">
      <c r="A2705" s="11">
        <v>2703</v>
      </c>
      <c r="B2705" s="11" t="s">
        <v>2703</v>
      </c>
      <c r="C2705" s="11" t="s">
        <v>6813</v>
      </c>
      <c r="D2705" s="11">
        <v>40000</v>
      </c>
      <c r="E2705" s="11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2">
        <f t="shared" si="168"/>
        <v>104</v>
      </c>
      <c r="P2705" s="13">
        <f t="shared" si="169"/>
        <v>922.22</v>
      </c>
      <c r="Q2705" s="11" t="s">
        <v>8317</v>
      </c>
      <c r="R2705" s="11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x14ac:dyDescent="0.2">
      <c r="A2706" s="11">
        <v>2704</v>
      </c>
      <c r="B2706" s="11" t="s">
        <v>2704</v>
      </c>
      <c r="C2706" s="11" t="s">
        <v>6814</v>
      </c>
      <c r="D2706" s="11">
        <v>19000</v>
      </c>
      <c r="E2706" s="11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2">
        <f t="shared" si="168"/>
        <v>7</v>
      </c>
      <c r="P2706" s="13">
        <f t="shared" si="169"/>
        <v>163.57</v>
      </c>
      <c r="Q2706" s="11" t="s">
        <v>8317</v>
      </c>
      <c r="R2706" s="11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x14ac:dyDescent="0.2">
      <c r="A2707" s="11">
        <v>2705</v>
      </c>
      <c r="B2707" s="11" t="s">
        <v>2705</v>
      </c>
      <c r="C2707" s="11" t="s">
        <v>6815</v>
      </c>
      <c r="D2707" s="11">
        <v>16500</v>
      </c>
      <c r="E2707" s="11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2">
        <f t="shared" si="168"/>
        <v>11</v>
      </c>
      <c r="P2707" s="13">
        <f t="shared" si="169"/>
        <v>217.38</v>
      </c>
      <c r="Q2707" s="11" t="s">
        <v>8317</v>
      </c>
      <c r="R2707" s="11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x14ac:dyDescent="0.2">
      <c r="A2708" s="11">
        <v>2706</v>
      </c>
      <c r="B2708" s="11" t="s">
        <v>2706</v>
      </c>
      <c r="C2708" s="11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2">
        <f t="shared" si="168"/>
        <v>113</v>
      </c>
      <c r="P2708" s="13">
        <f t="shared" si="169"/>
        <v>149.44</v>
      </c>
      <c r="Q2708" s="11" t="s">
        <v>8317</v>
      </c>
      <c r="R2708" s="11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x14ac:dyDescent="0.2">
      <c r="A2709" s="11">
        <v>2707</v>
      </c>
      <c r="B2709" s="11" t="s">
        <v>2707</v>
      </c>
      <c r="C2709" s="11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2">
        <f t="shared" si="168"/>
        <v>351</v>
      </c>
      <c r="P2709" s="13">
        <f t="shared" si="169"/>
        <v>71.239999999999995</v>
      </c>
      <c r="Q2709" s="11" t="s">
        <v>8317</v>
      </c>
      <c r="R2709" s="11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x14ac:dyDescent="0.2">
      <c r="A2710" s="11">
        <v>2708</v>
      </c>
      <c r="B2710" s="11" t="s">
        <v>2708</v>
      </c>
      <c r="C2710" s="11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2">
        <f t="shared" si="168"/>
        <v>234</v>
      </c>
      <c r="P2710" s="13">
        <f t="shared" si="169"/>
        <v>44.46</v>
      </c>
      <c r="Q2710" s="11" t="s">
        <v>8317</v>
      </c>
      <c r="R2710" s="11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x14ac:dyDescent="0.2">
      <c r="A2711" s="11">
        <v>2709</v>
      </c>
      <c r="B2711" s="11" t="s">
        <v>2709</v>
      </c>
      <c r="C2711" s="11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2">
        <f t="shared" si="168"/>
        <v>102</v>
      </c>
      <c r="P2711" s="13">
        <f t="shared" si="169"/>
        <v>164.94</v>
      </c>
      <c r="Q2711" s="11" t="s">
        <v>8317</v>
      </c>
      <c r="R2711" s="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x14ac:dyDescent="0.2">
      <c r="A2712" s="11">
        <v>2710</v>
      </c>
      <c r="B2712" s="11" t="s">
        <v>2710</v>
      </c>
      <c r="C2712" s="11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2">
        <f t="shared" si="168"/>
        <v>154</v>
      </c>
      <c r="P2712" s="13">
        <f t="shared" si="169"/>
        <v>84.87</v>
      </c>
      <c r="Q2712" s="11" t="s">
        <v>8317</v>
      </c>
      <c r="R2712" s="11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x14ac:dyDescent="0.2">
      <c r="A2713" s="11">
        <v>2711</v>
      </c>
      <c r="B2713" s="11" t="s">
        <v>2711</v>
      </c>
      <c r="C2713" s="11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2">
        <f t="shared" si="168"/>
        <v>101</v>
      </c>
      <c r="P2713" s="13">
        <f t="shared" si="169"/>
        <v>53.95</v>
      </c>
      <c r="Q2713" s="11" t="s">
        <v>8317</v>
      </c>
      <c r="R2713" s="11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x14ac:dyDescent="0.2">
      <c r="A2714" s="11">
        <v>2712</v>
      </c>
      <c r="B2714" s="11" t="s">
        <v>2712</v>
      </c>
      <c r="C2714" s="11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2">
        <f t="shared" si="168"/>
        <v>132</v>
      </c>
      <c r="P2714" s="13">
        <f t="shared" si="169"/>
        <v>50.53</v>
      </c>
      <c r="Q2714" s="11" t="s">
        <v>8317</v>
      </c>
      <c r="R2714" s="11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x14ac:dyDescent="0.2">
      <c r="A2715" s="11">
        <v>2713</v>
      </c>
      <c r="B2715" s="11" t="s">
        <v>2713</v>
      </c>
      <c r="C2715" s="11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2">
        <f t="shared" si="168"/>
        <v>103</v>
      </c>
      <c r="P2715" s="13">
        <f t="shared" si="169"/>
        <v>108</v>
      </c>
      <c r="Q2715" s="11" t="s">
        <v>8317</v>
      </c>
      <c r="R2715" s="11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x14ac:dyDescent="0.2">
      <c r="A2716" s="11">
        <v>2714</v>
      </c>
      <c r="B2716" s="11" t="s">
        <v>2714</v>
      </c>
      <c r="C2716" s="11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2">
        <f t="shared" si="168"/>
        <v>117</v>
      </c>
      <c r="P2716" s="13">
        <f t="shared" si="169"/>
        <v>95.37</v>
      </c>
      <c r="Q2716" s="11" t="s">
        <v>8317</v>
      </c>
      <c r="R2716" s="11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x14ac:dyDescent="0.2">
      <c r="A2717" s="11">
        <v>2715</v>
      </c>
      <c r="B2717" s="11" t="s">
        <v>2715</v>
      </c>
      <c r="C2717" s="11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2">
        <f t="shared" si="168"/>
        <v>265</v>
      </c>
      <c r="P2717" s="13">
        <f t="shared" si="169"/>
        <v>57.63</v>
      </c>
      <c r="Q2717" s="11" t="s">
        <v>8317</v>
      </c>
      <c r="R2717" s="11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x14ac:dyDescent="0.2">
      <c r="A2718" s="11">
        <v>2716</v>
      </c>
      <c r="B2718" s="11" t="s">
        <v>2716</v>
      </c>
      <c r="C2718" s="11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2">
        <f t="shared" si="168"/>
        <v>120</v>
      </c>
      <c r="P2718" s="13">
        <f t="shared" si="169"/>
        <v>64.16</v>
      </c>
      <c r="Q2718" s="11" t="s">
        <v>8317</v>
      </c>
      <c r="R2718" s="11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x14ac:dyDescent="0.2">
      <c r="A2719" s="11">
        <v>2717</v>
      </c>
      <c r="B2719" s="11" t="s">
        <v>2717</v>
      </c>
      <c r="C2719" s="11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2">
        <f t="shared" si="168"/>
        <v>121</v>
      </c>
      <c r="P2719" s="13">
        <f t="shared" si="169"/>
        <v>92.39</v>
      </c>
      <c r="Q2719" s="11" t="s">
        <v>8317</v>
      </c>
      <c r="R2719" s="11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x14ac:dyDescent="0.2">
      <c r="A2720" s="11">
        <v>2718</v>
      </c>
      <c r="B2720" s="11" t="s">
        <v>2718</v>
      </c>
      <c r="C2720" s="11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2">
        <f t="shared" si="168"/>
        <v>104</v>
      </c>
      <c r="P2720" s="13">
        <f t="shared" si="169"/>
        <v>125.98</v>
      </c>
      <c r="Q2720" s="11" t="s">
        <v>8317</v>
      </c>
      <c r="R2720" s="11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x14ac:dyDescent="0.2">
      <c r="A2721" s="11">
        <v>2719</v>
      </c>
      <c r="B2721" s="11" t="s">
        <v>2719</v>
      </c>
      <c r="C2721" s="11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2">
        <f t="shared" si="168"/>
        <v>109</v>
      </c>
      <c r="P2721" s="13">
        <f t="shared" si="169"/>
        <v>94.64</v>
      </c>
      <c r="Q2721" s="11" t="s">
        <v>8317</v>
      </c>
      <c r="R2721" s="1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x14ac:dyDescent="0.2">
      <c r="A2722" s="11">
        <v>2720</v>
      </c>
      <c r="B2722" s="11" t="s">
        <v>2720</v>
      </c>
      <c r="C2722" s="11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2">
        <f t="shared" si="168"/>
        <v>119</v>
      </c>
      <c r="P2722" s="13">
        <f t="shared" si="169"/>
        <v>170.7</v>
      </c>
      <c r="Q2722" s="11" t="s">
        <v>8317</v>
      </c>
      <c r="R2722" s="11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x14ac:dyDescent="0.2">
      <c r="A2723" s="11">
        <v>2721</v>
      </c>
      <c r="B2723" s="11" t="s">
        <v>2721</v>
      </c>
      <c r="C2723" s="11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2">
        <f t="shared" si="168"/>
        <v>1462</v>
      </c>
      <c r="P2723" s="13">
        <f t="shared" si="169"/>
        <v>40.76</v>
      </c>
      <c r="Q2723" s="11" t="s">
        <v>8319</v>
      </c>
      <c r="R2723" s="11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x14ac:dyDescent="0.2">
      <c r="A2724" s="11">
        <v>2722</v>
      </c>
      <c r="B2724" s="11" t="s">
        <v>2722</v>
      </c>
      <c r="C2724" s="11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2">
        <f t="shared" si="168"/>
        <v>253</v>
      </c>
      <c r="P2724" s="13">
        <f t="shared" si="169"/>
        <v>68.25</v>
      </c>
      <c r="Q2724" s="11" t="s">
        <v>8319</v>
      </c>
      <c r="R2724" s="11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x14ac:dyDescent="0.2">
      <c r="A2725" s="11">
        <v>2723</v>
      </c>
      <c r="B2725" s="11" t="s">
        <v>2723</v>
      </c>
      <c r="C2725" s="11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2">
        <f t="shared" si="168"/>
        <v>141</v>
      </c>
      <c r="P2725" s="13">
        <f t="shared" si="169"/>
        <v>95.49</v>
      </c>
      <c r="Q2725" s="11" t="s">
        <v>8319</v>
      </c>
      <c r="R2725" s="11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x14ac:dyDescent="0.2">
      <c r="A2726" s="11">
        <v>2724</v>
      </c>
      <c r="B2726" s="11" t="s">
        <v>2724</v>
      </c>
      <c r="C2726" s="11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2">
        <f t="shared" si="168"/>
        <v>297</v>
      </c>
      <c r="P2726" s="13">
        <f t="shared" si="169"/>
        <v>7.19</v>
      </c>
      <c r="Q2726" s="11" t="s">
        <v>8319</v>
      </c>
      <c r="R2726" s="11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x14ac:dyDescent="0.2">
      <c r="A2727" s="11">
        <v>2725</v>
      </c>
      <c r="B2727" s="11" t="s">
        <v>2725</v>
      </c>
      <c r="C2727" s="11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2">
        <f t="shared" si="168"/>
        <v>145</v>
      </c>
      <c r="P2727" s="13">
        <f t="shared" si="169"/>
        <v>511.65</v>
      </c>
      <c r="Q2727" s="11" t="s">
        <v>8319</v>
      </c>
      <c r="R2727" s="11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">
      <c r="A2728" s="11">
        <v>2726</v>
      </c>
      <c r="B2728" s="11" t="s">
        <v>2726</v>
      </c>
      <c r="C2728" s="11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2">
        <f t="shared" si="168"/>
        <v>106</v>
      </c>
      <c r="P2728" s="13">
        <f t="shared" si="169"/>
        <v>261.75</v>
      </c>
      <c r="Q2728" s="11" t="s">
        <v>8319</v>
      </c>
      <c r="R2728" s="11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x14ac:dyDescent="0.2">
      <c r="A2729" s="11">
        <v>2727</v>
      </c>
      <c r="B2729" s="11" t="s">
        <v>2727</v>
      </c>
      <c r="C2729" s="11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2">
        <f t="shared" si="168"/>
        <v>494</v>
      </c>
      <c r="P2729" s="13">
        <f t="shared" si="169"/>
        <v>69.760000000000005</v>
      </c>
      <c r="Q2729" s="11" t="s">
        <v>8319</v>
      </c>
      <c r="R2729" s="11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x14ac:dyDescent="0.2">
      <c r="A2730" s="11">
        <v>2728</v>
      </c>
      <c r="B2730" s="11" t="s">
        <v>2728</v>
      </c>
      <c r="C2730" s="11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2">
        <f t="shared" si="168"/>
        <v>202</v>
      </c>
      <c r="P2730" s="13">
        <f t="shared" si="169"/>
        <v>77.23</v>
      </c>
      <c r="Q2730" s="11" t="s">
        <v>8319</v>
      </c>
      <c r="R2730" s="11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x14ac:dyDescent="0.2">
      <c r="A2731" s="11">
        <v>2729</v>
      </c>
      <c r="B2731" s="11" t="s">
        <v>2729</v>
      </c>
      <c r="C2731" s="11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2">
        <f t="shared" si="168"/>
        <v>105</v>
      </c>
      <c r="P2731" s="13">
        <f t="shared" si="169"/>
        <v>340.57</v>
      </c>
      <c r="Q2731" s="11" t="s">
        <v>8319</v>
      </c>
      <c r="R2731" s="1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x14ac:dyDescent="0.2">
      <c r="A2732" s="11">
        <v>2730</v>
      </c>
      <c r="B2732" s="11" t="s">
        <v>2730</v>
      </c>
      <c r="C2732" s="11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2">
        <f t="shared" si="168"/>
        <v>171</v>
      </c>
      <c r="P2732" s="13">
        <f t="shared" si="169"/>
        <v>67.42</v>
      </c>
      <c r="Q2732" s="11" t="s">
        <v>8319</v>
      </c>
      <c r="R2732" s="11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x14ac:dyDescent="0.2">
      <c r="A2733" s="11">
        <v>2731</v>
      </c>
      <c r="B2733" s="11" t="s">
        <v>2731</v>
      </c>
      <c r="C2733" s="11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2">
        <f t="shared" si="168"/>
        <v>105</v>
      </c>
      <c r="P2733" s="13">
        <f t="shared" si="169"/>
        <v>845.7</v>
      </c>
      <c r="Q2733" s="11" t="s">
        <v>8319</v>
      </c>
      <c r="R2733" s="11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x14ac:dyDescent="0.2">
      <c r="A2734" s="11">
        <v>2732</v>
      </c>
      <c r="B2734" s="11" t="s">
        <v>2732</v>
      </c>
      <c r="C2734" s="11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2">
        <f t="shared" si="168"/>
        <v>119</v>
      </c>
      <c r="P2734" s="13">
        <f t="shared" si="169"/>
        <v>97.19</v>
      </c>
      <c r="Q2734" s="11" t="s">
        <v>8319</v>
      </c>
      <c r="R2734" s="11" t="s">
        <v>8349</v>
      </c>
      <c r="S2734" s="14">
        <f t="shared" si="170"/>
        <v>41389.808194444442</v>
      </c>
      <c r="T2734" s="14">
        <f t="shared" si="171"/>
        <v>41422</v>
      </c>
    </row>
    <row r="2735" spans="1:20" x14ac:dyDescent="0.2">
      <c r="A2735" s="11">
        <v>2733</v>
      </c>
      <c r="B2735" s="11" t="s">
        <v>2733</v>
      </c>
      <c r="C2735" s="11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2">
        <f t="shared" si="168"/>
        <v>108</v>
      </c>
      <c r="P2735" s="13">
        <f t="shared" si="169"/>
        <v>451.84</v>
      </c>
      <c r="Q2735" s="11" t="s">
        <v>8319</v>
      </c>
      <c r="R2735" s="11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x14ac:dyDescent="0.2">
      <c r="A2736" s="11">
        <v>2734</v>
      </c>
      <c r="B2736" s="11" t="s">
        <v>2734</v>
      </c>
      <c r="C2736" s="11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2">
        <f t="shared" si="168"/>
        <v>2260300</v>
      </c>
      <c r="P2736" s="13">
        <f t="shared" si="169"/>
        <v>138.66999999999999</v>
      </c>
      <c r="Q2736" s="11" t="s">
        <v>8319</v>
      </c>
      <c r="R2736" s="11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x14ac:dyDescent="0.2">
      <c r="A2737" s="11">
        <v>2735</v>
      </c>
      <c r="B2737" s="11" t="s">
        <v>2735</v>
      </c>
      <c r="C2737" s="11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2">
        <f t="shared" si="168"/>
        <v>979</v>
      </c>
      <c r="P2737" s="13">
        <f t="shared" si="169"/>
        <v>21.64</v>
      </c>
      <c r="Q2737" s="11" t="s">
        <v>8319</v>
      </c>
      <c r="R2737" s="11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x14ac:dyDescent="0.2">
      <c r="A2738" s="11">
        <v>2736</v>
      </c>
      <c r="B2738" s="11" t="s">
        <v>2736</v>
      </c>
      <c r="C2738" s="11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2">
        <f t="shared" si="168"/>
        <v>123</v>
      </c>
      <c r="P2738" s="13">
        <f t="shared" si="169"/>
        <v>169.52</v>
      </c>
      <c r="Q2738" s="11" t="s">
        <v>8319</v>
      </c>
      <c r="R2738" s="11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x14ac:dyDescent="0.2">
      <c r="A2739" s="11">
        <v>2737</v>
      </c>
      <c r="B2739" s="11" t="s">
        <v>2737</v>
      </c>
      <c r="C2739" s="11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2">
        <f t="shared" si="168"/>
        <v>247</v>
      </c>
      <c r="P2739" s="13">
        <f t="shared" si="169"/>
        <v>161.88</v>
      </c>
      <c r="Q2739" s="11" t="s">
        <v>8319</v>
      </c>
      <c r="R2739" s="11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x14ac:dyDescent="0.2">
      <c r="A2740" s="11">
        <v>2738</v>
      </c>
      <c r="B2740" s="11" t="s">
        <v>2738</v>
      </c>
      <c r="C2740" s="11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2">
        <f t="shared" si="168"/>
        <v>148</v>
      </c>
      <c r="P2740" s="13">
        <f t="shared" si="169"/>
        <v>493.13</v>
      </c>
      <c r="Q2740" s="11" t="s">
        <v>8319</v>
      </c>
      <c r="R2740" s="11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x14ac:dyDescent="0.2">
      <c r="A2741" s="11">
        <v>2739</v>
      </c>
      <c r="B2741" s="11" t="s">
        <v>2739</v>
      </c>
      <c r="C2741" s="11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2">
        <f t="shared" si="168"/>
        <v>385</v>
      </c>
      <c r="P2741" s="13">
        <f t="shared" si="169"/>
        <v>22.12</v>
      </c>
      <c r="Q2741" s="11" t="s">
        <v>8319</v>
      </c>
      <c r="R2741" s="1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x14ac:dyDescent="0.2">
      <c r="A2742" s="11">
        <v>2740</v>
      </c>
      <c r="B2742" s="11" t="s">
        <v>2740</v>
      </c>
      <c r="C2742" s="11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2">
        <f t="shared" si="168"/>
        <v>104</v>
      </c>
      <c r="P2742" s="13">
        <f t="shared" si="169"/>
        <v>18.239999999999998</v>
      </c>
      <c r="Q2742" s="11" t="s">
        <v>8319</v>
      </c>
      <c r="R2742" s="11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x14ac:dyDescent="0.2">
      <c r="A2743" s="11">
        <v>2741</v>
      </c>
      <c r="B2743" s="11" t="s">
        <v>2741</v>
      </c>
      <c r="C2743" s="11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2">
        <f t="shared" si="168"/>
        <v>1</v>
      </c>
      <c r="P2743" s="13">
        <f t="shared" si="169"/>
        <v>8.75</v>
      </c>
      <c r="Q2743" s="11" t="s">
        <v>8322</v>
      </c>
      <c r="R2743" s="11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x14ac:dyDescent="0.2">
      <c r="A2744" s="11">
        <v>2742</v>
      </c>
      <c r="B2744" s="11" t="s">
        <v>2742</v>
      </c>
      <c r="C2744" s="11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2">
        <f t="shared" si="168"/>
        <v>30</v>
      </c>
      <c r="P2744" s="13">
        <f t="shared" si="169"/>
        <v>40.61</v>
      </c>
      <c r="Q2744" s="11" t="s">
        <v>8322</v>
      </c>
      <c r="R2744" s="11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x14ac:dyDescent="0.2">
      <c r="A2745" s="11">
        <v>2743</v>
      </c>
      <c r="B2745" s="11" t="s">
        <v>2743</v>
      </c>
      <c r="C2745" s="11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2">
        <f t="shared" si="168"/>
        <v>0</v>
      </c>
      <c r="P2745" s="13" t="e">
        <f t="shared" si="169"/>
        <v>#DIV/0!</v>
      </c>
      <c r="Q2745" s="11" t="s">
        <v>8322</v>
      </c>
      <c r="R2745" s="11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x14ac:dyDescent="0.2">
      <c r="A2746" s="11">
        <v>2744</v>
      </c>
      <c r="B2746" s="11" t="s">
        <v>2744</v>
      </c>
      <c r="C2746" s="11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2">
        <f t="shared" si="168"/>
        <v>6</v>
      </c>
      <c r="P2746" s="13">
        <f t="shared" si="169"/>
        <v>37.950000000000003</v>
      </c>
      <c r="Q2746" s="11" t="s">
        <v>8322</v>
      </c>
      <c r="R2746" s="11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x14ac:dyDescent="0.2">
      <c r="A2747" s="11">
        <v>2745</v>
      </c>
      <c r="B2747" s="11" t="s">
        <v>2745</v>
      </c>
      <c r="C2747" s="11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2">
        <f t="shared" si="168"/>
        <v>22</v>
      </c>
      <c r="P2747" s="13">
        <f t="shared" si="169"/>
        <v>35.729999999999997</v>
      </c>
      <c r="Q2747" s="11" t="s">
        <v>8322</v>
      </c>
      <c r="R2747" s="11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x14ac:dyDescent="0.2">
      <c r="A2748" s="11">
        <v>2746</v>
      </c>
      <c r="B2748" s="11" t="s">
        <v>2746</v>
      </c>
      <c r="C2748" s="11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2">
        <f t="shared" si="168"/>
        <v>27</v>
      </c>
      <c r="P2748" s="13">
        <f t="shared" si="169"/>
        <v>42.16</v>
      </c>
      <c r="Q2748" s="11" t="s">
        <v>8322</v>
      </c>
      <c r="R2748" s="11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x14ac:dyDescent="0.2">
      <c r="A2749" s="11">
        <v>2747</v>
      </c>
      <c r="B2749" s="11" t="s">
        <v>2747</v>
      </c>
      <c r="C2749" s="11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2">
        <f t="shared" si="168"/>
        <v>28</v>
      </c>
      <c r="P2749" s="13">
        <f t="shared" si="169"/>
        <v>35</v>
      </c>
      <c r="Q2749" s="11" t="s">
        <v>8322</v>
      </c>
      <c r="R2749" s="11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x14ac:dyDescent="0.2">
      <c r="A2750" s="11">
        <v>2748</v>
      </c>
      <c r="B2750" s="11" t="s">
        <v>2748</v>
      </c>
      <c r="C2750" s="11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2">
        <f t="shared" si="168"/>
        <v>2</v>
      </c>
      <c r="P2750" s="13">
        <f t="shared" si="169"/>
        <v>13.25</v>
      </c>
      <c r="Q2750" s="11" t="s">
        <v>8322</v>
      </c>
      <c r="R2750" s="11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x14ac:dyDescent="0.2">
      <c r="A2751" s="11">
        <v>2749</v>
      </c>
      <c r="B2751" s="11" t="s">
        <v>2749</v>
      </c>
      <c r="C2751" s="11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2">
        <f t="shared" si="168"/>
        <v>2</v>
      </c>
      <c r="P2751" s="13">
        <f t="shared" si="169"/>
        <v>55</v>
      </c>
      <c r="Q2751" s="11" t="s">
        <v>8322</v>
      </c>
      <c r="R2751" s="1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x14ac:dyDescent="0.2">
      <c r="A2752" s="11">
        <v>2750</v>
      </c>
      <c r="B2752" s="11" t="s">
        <v>2750</v>
      </c>
      <c r="C2752" s="11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2">
        <f t="shared" si="168"/>
        <v>0</v>
      </c>
      <c r="P2752" s="13" t="e">
        <f t="shared" si="169"/>
        <v>#DIV/0!</v>
      </c>
      <c r="Q2752" s="11" t="s">
        <v>8322</v>
      </c>
      <c r="R2752" s="11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x14ac:dyDescent="0.2">
      <c r="A2753" s="11">
        <v>2751</v>
      </c>
      <c r="B2753" s="11" t="s">
        <v>2751</v>
      </c>
      <c r="C2753" s="11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2">
        <f t="shared" si="168"/>
        <v>0</v>
      </c>
      <c r="P2753" s="13" t="e">
        <f t="shared" si="169"/>
        <v>#DIV/0!</v>
      </c>
      <c r="Q2753" s="11" t="s">
        <v>8322</v>
      </c>
      <c r="R2753" s="11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x14ac:dyDescent="0.2">
      <c r="A2754" s="11">
        <v>2752</v>
      </c>
      <c r="B2754" s="11" t="s">
        <v>2752</v>
      </c>
      <c r="C2754" s="11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2">
        <f t="shared" ref="O2754:O2817" si="172">ROUNDUP(SUM(E2754/D2754*100),0)</f>
        <v>12</v>
      </c>
      <c r="P2754" s="13">
        <f t="shared" ref="P2754:P2817" si="173">ROUND(SUM(E2754/L2754),2)</f>
        <v>39.29</v>
      </c>
      <c r="Q2754" s="11" t="s">
        <v>8322</v>
      </c>
      <c r="R2754" s="11" t="s">
        <v>8358</v>
      </c>
      <c r="S2754" s="14">
        <f t="shared" ref="S2754:S2817" si="174">(((J2754/60)/60)/24)+DATE(1970,1,1)</f>
        <v>40855.765092592592</v>
      </c>
      <c r="T2754" s="14">
        <f t="shared" ref="T2754:T2817" si="175">(((I2754/60)/60)/24)+DATE(1970,1,1)</f>
        <v>40895.765092592592</v>
      </c>
    </row>
    <row r="2755" spans="1:20" x14ac:dyDescent="0.2">
      <c r="A2755" s="11">
        <v>2753</v>
      </c>
      <c r="B2755" s="11" t="s">
        <v>2753</v>
      </c>
      <c r="C2755" s="11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2">
        <f t="shared" si="172"/>
        <v>19</v>
      </c>
      <c r="P2755" s="13">
        <f t="shared" si="173"/>
        <v>47.5</v>
      </c>
      <c r="Q2755" s="11" t="s">
        <v>8322</v>
      </c>
      <c r="R2755" s="11" t="s">
        <v>8358</v>
      </c>
      <c r="S2755" s="14">
        <f t="shared" si="174"/>
        <v>41117.900729166664</v>
      </c>
      <c r="T2755" s="14">
        <f t="shared" si="175"/>
        <v>41147.900729166664</v>
      </c>
    </row>
    <row r="2756" spans="1:20" x14ac:dyDescent="0.2">
      <c r="A2756" s="11">
        <v>2754</v>
      </c>
      <c r="B2756" s="11" t="s">
        <v>2754</v>
      </c>
      <c r="C2756" s="11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2">
        <f t="shared" si="172"/>
        <v>0</v>
      </c>
      <c r="P2756" s="13" t="e">
        <f t="shared" si="173"/>
        <v>#DIV/0!</v>
      </c>
      <c r="Q2756" s="11" t="s">
        <v>8322</v>
      </c>
      <c r="R2756" s="11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x14ac:dyDescent="0.2">
      <c r="A2757" s="11">
        <v>2755</v>
      </c>
      <c r="B2757" s="11" t="s">
        <v>2755</v>
      </c>
      <c r="C2757" s="11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2">
        <f t="shared" si="172"/>
        <v>52</v>
      </c>
      <c r="P2757" s="13">
        <f t="shared" si="173"/>
        <v>17.329999999999998</v>
      </c>
      <c r="Q2757" s="11" t="s">
        <v>8322</v>
      </c>
      <c r="R2757" s="11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x14ac:dyDescent="0.2">
      <c r="A2758" s="11">
        <v>2756</v>
      </c>
      <c r="B2758" s="11" t="s">
        <v>2756</v>
      </c>
      <c r="C2758" s="11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2">
        <f t="shared" si="172"/>
        <v>11</v>
      </c>
      <c r="P2758" s="13">
        <f t="shared" si="173"/>
        <v>31.76</v>
      </c>
      <c r="Q2758" s="11" t="s">
        <v>8322</v>
      </c>
      <c r="R2758" s="11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x14ac:dyDescent="0.2">
      <c r="A2759" s="11">
        <v>2757</v>
      </c>
      <c r="B2759" s="11" t="s">
        <v>2757</v>
      </c>
      <c r="C2759" s="11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2">
        <f t="shared" si="172"/>
        <v>1</v>
      </c>
      <c r="P2759" s="13">
        <f t="shared" si="173"/>
        <v>5</v>
      </c>
      <c r="Q2759" s="11" t="s">
        <v>8322</v>
      </c>
      <c r="R2759" s="11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x14ac:dyDescent="0.2">
      <c r="A2760" s="11">
        <v>2758</v>
      </c>
      <c r="B2760" s="11" t="s">
        <v>2758</v>
      </c>
      <c r="C2760" s="11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2">
        <f t="shared" si="172"/>
        <v>12</v>
      </c>
      <c r="P2760" s="13">
        <f t="shared" si="173"/>
        <v>39</v>
      </c>
      <c r="Q2760" s="11" t="s">
        <v>8322</v>
      </c>
      <c r="R2760" s="11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x14ac:dyDescent="0.2">
      <c r="A2761" s="11">
        <v>2759</v>
      </c>
      <c r="B2761" s="11" t="s">
        <v>2759</v>
      </c>
      <c r="C2761" s="11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2">
        <f t="shared" si="172"/>
        <v>11</v>
      </c>
      <c r="P2761" s="13">
        <f t="shared" si="173"/>
        <v>52.5</v>
      </c>
      <c r="Q2761" s="11" t="s">
        <v>8322</v>
      </c>
      <c r="R2761" s="1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x14ac:dyDescent="0.2">
      <c r="A2762" s="11">
        <v>2760</v>
      </c>
      <c r="B2762" s="11" t="s">
        <v>2760</v>
      </c>
      <c r="C2762" s="11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2">
        <f t="shared" si="172"/>
        <v>0</v>
      </c>
      <c r="P2762" s="13" t="e">
        <f t="shared" si="173"/>
        <v>#DIV/0!</v>
      </c>
      <c r="Q2762" s="11" t="s">
        <v>8322</v>
      </c>
      <c r="R2762" s="11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x14ac:dyDescent="0.2">
      <c r="A2763" s="11">
        <v>2761</v>
      </c>
      <c r="B2763" s="11" t="s">
        <v>2761</v>
      </c>
      <c r="C2763" s="11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2">
        <f t="shared" si="172"/>
        <v>1</v>
      </c>
      <c r="P2763" s="13">
        <f t="shared" si="173"/>
        <v>9</v>
      </c>
      <c r="Q2763" s="11" t="s">
        <v>8322</v>
      </c>
      <c r="R2763" s="11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x14ac:dyDescent="0.2">
      <c r="A2764" s="11">
        <v>2762</v>
      </c>
      <c r="B2764" s="11" t="s">
        <v>2762</v>
      </c>
      <c r="C2764" s="11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2">
        <f t="shared" si="172"/>
        <v>1</v>
      </c>
      <c r="P2764" s="13">
        <f t="shared" si="173"/>
        <v>25</v>
      </c>
      <c r="Q2764" s="11" t="s">
        <v>8322</v>
      </c>
      <c r="R2764" s="11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x14ac:dyDescent="0.2">
      <c r="A2765" s="11">
        <v>2763</v>
      </c>
      <c r="B2765" s="11" t="s">
        <v>2763</v>
      </c>
      <c r="C2765" s="11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2">
        <f t="shared" si="172"/>
        <v>1</v>
      </c>
      <c r="P2765" s="13">
        <f t="shared" si="173"/>
        <v>30</v>
      </c>
      <c r="Q2765" s="11" t="s">
        <v>8322</v>
      </c>
      <c r="R2765" s="11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x14ac:dyDescent="0.2">
      <c r="A2766" s="11">
        <v>2764</v>
      </c>
      <c r="B2766" s="11" t="s">
        <v>2764</v>
      </c>
      <c r="C2766" s="11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2">
        <f t="shared" si="172"/>
        <v>2</v>
      </c>
      <c r="P2766" s="13">
        <f t="shared" si="173"/>
        <v>11.25</v>
      </c>
      <c r="Q2766" s="11" t="s">
        <v>8322</v>
      </c>
      <c r="R2766" s="11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x14ac:dyDescent="0.2">
      <c r="A2767" s="11">
        <v>2765</v>
      </c>
      <c r="B2767" s="11" t="s">
        <v>2765</v>
      </c>
      <c r="C2767" s="11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2">
        <f t="shared" si="172"/>
        <v>0</v>
      </c>
      <c r="P2767" s="13" t="e">
        <f t="shared" si="173"/>
        <v>#DIV/0!</v>
      </c>
      <c r="Q2767" s="11" t="s">
        <v>8322</v>
      </c>
      <c r="R2767" s="11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x14ac:dyDescent="0.2">
      <c r="A2768" s="11">
        <v>2766</v>
      </c>
      <c r="B2768" s="11" t="s">
        <v>2766</v>
      </c>
      <c r="C2768" s="11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2">
        <f t="shared" si="172"/>
        <v>2</v>
      </c>
      <c r="P2768" s="13">
        <f t="shared" si="173"/>
        <v>25</v>
      </c>
      <c r="Q2768" s="11" t="s">
        <v>8322</v>
      </c>
      <c r="R2768" s="11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x14ac:dyDescent="0.2">
      <c r="A2769" s="11">
        <v>2767</v>
      </c>
      <c r="B2769" s="11" t="s">
        <v>2767</v>
      </c>
      <c r="C2769" s="11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2">
        <f t="shared" si="172"/>
        <v>1</v>
      </c>
      <c r="P2769" s="13">
        <f t="shared" si="173"/>
        <v>11.33</v>
      </c>
      <c r="Q2769" s="11" t="s">
        <v>8322</v>
      </c>
      <c r="R2769" s="11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x14ac:dyDescent="0.2">
      <c r="A2770" s="11">
        <v>2768</v>
      </c>
      <c r="B2770" s="11" t="s">
        <v>2768</v>
      </c>
      <c r="C2770" s="11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2">
        <f t="shared" si="172"/>
        <v>15</v>
      </c>
      <c r="P2770" s="13">
        <f t="shared" si="173"/>
        <v>29.47</v>
      </c>
      <c r="Q2770" s="11" t="s">
        <v>8322</v>
      </c>
      <c r="R2770" s="11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x14ac:dyDescent="0.2">
      <c r="A2771" s="11">
        <v>2769</v>
      </c>
      <c r="B2771" s="11" t="s">
        <v>2769</v>
      </c>
      <c r="C2771" s="11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2">
        <f t="shared" si="172"/>
        <v>1</v>
      </c>
      <c r="P2771" s="13">
        <f t="shared" si="173"/>
        <v>1</v>
      </c>
      <c r="Q2771" s="11" t="s">
        <v>8322</v>
      </c>
      <c r="R2771" s="1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x14ac:dyDescent="0.2">
      <c r="A2772" s="11">
        <v>2770</v>
      </c>
      <c r="B2772" s="11" t="s">
        <v>2770</v>
      </c>
      <c r="C2772" s="11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2">
        <f t="shared" si="172"/>
        <v>11</v>
      </c>
      <c r="P2772" s="13">
        <f t="shared" si="173"/>
        <v>63.1</v>
      </c>
      <c r="Q2772" s="11" t="s">
        <v>8322</v>
      </c>
      <c r="R2772" s="11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x14ac:dyDescent="0.2">
      <c r="A2773" s="11">
        <v>2771</v>
      </c>
      <c r="B2773" s="11" t="s">
        <v>2771</v>
      </c>
      <c r="C2773" s="11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2">
        <f t="shared" si="172"/>
        <v>0</v>
      </c>
      <c r="P2773" s="13" t="e">
        <f t="shared" si="173"/>
        <v>#DIV/0!</v>
      </c>
      <c r="Q2773" s="11" t="s">
        <v>8322</v>
      </c>
      <c r="R2773" s="11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x14ac:dyDescent="0.2">
      <c r="A2774" s="11">
        <v>2772</v>
      </c>
      <c r="B2774" s="11" t="s">
        <v>2772</v>
      </c>
      <c r="C2774" s="11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2">
        <f t="shared" si="172"/>
        <v>0</v>
      </c>
      <c r="P2774" s="13" t="e">
        <f t="shared" si="173"/>
        <v>#DIV/0!</v>
      </c>
      <c r="Q2774" s="11" t="s">
        <v>8322</v>
      </c>
      <c r="R2774" s="11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x14ac:dyDescent="0.2">
      <c r="A2775" s="11">
        <v>2773</v>
      </c>
      <c r="B2775" s="11" t="s">
        <v>2773</v>
      </c>
      <c r="C2775" s="11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2">
        <f t="shared" si="172"/>
        <v>1</v>
      </c>
      <c r="P2775" s="13">
        <f t="shared" si="173"/>
        <v>1</v>
      </c>
      <c r="Q2775" s="11" t="s">
        <v>8322</v>
      </c>
      <c r="R2775" s="11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x14ac:dyDescent="0.2">
      <c r="A2776" s="11">
        <v>2774</v>
      </c>
      <c r="B2776" s="11" t="s">
        <v>2774</v>
      </c>
      <c r="C2776" s="11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2">
        <f t="shared" si="172"/>
        <v>15</v>
      </c>
      <c r="P2776" s="13">
        <f t="shared" si="173"/>
        <v>43.85</v>
      </c>
      <c r="Q2776" s="11" t="s">
        <v>8322</v>
      </c>
      <c r="R2776" s="11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x14ac:dyDescent="0.2">
      <c r="A2777" s="11">
        <v>2775</v>
      </c>
      <c r="B2777" s="11" t="s">
        <v>2775</v>
      </c>
      <c r="C2777" s="11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2">
        <f t="shared" si="172"/>
        <v>3</v>
      </c>
      <c r="P2777" s="13">
        <f t="shared" si="173"/>
        <v>75</v>
      </c>
      <c r="Q2777" s="11" t="s">
        <v>8322</v>
      </c>
      <c r="R2777" s="11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x14ac:dyDescent="0.2">
      <c r="A2778" s="11">
        <v>2776</v>
      </c>
      <c r="B2778" s="11" t="s">
        <v>2776</v>
      </c>
      <c r="C2778" s="11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2">
        <f t="shared" si="172"/>
        <v>8</v>
      </c>
      <c r="P2778" s="13">
        <f t="shared" si="173"/>
        <v>45.97</v>
      </c>
      <c r="Q2778" s="11" t="s">
        <v>8322</v>
      </c>
      <c r="R2778" s="11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x14ac:dyDescent="0.2">
      <c r="A2779" s="11">
        <v>2777</v>
      </c>
      <c r="B2779" s="11" t="s">
        <v>2777</v>
      </c>
      <c r="C2779" s="11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2">
        <f t="shared" si="172"/>
        <v>1</v>
      </c>
      <c r="P2779" s="13">
        <f t="shared" si="173"/>
        <v>10</v>
      </c>
      <c r="Q2779" s="11" t="s">
        <v>8322</v>
      </c>
      <c r="R2779" s="11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x14ac:dyDescent="0.2">
      <c r="A2780" s="11">
        <v>2778</v>
      </c>
      <c r="B2780" s="11" t="s">
        <v>2778</v>
      </c>
      <c r="C2780" s="11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2">
        <f t="shared" si="172"/>
        <v>26</v>
      </c>
      <c r="P2780" s="13">
        <f t="shared" si="173"/>
        <v>93.67</v>
      </c>
      <c r="Q2780" s="11" t="s">
        <v>8322</v>
      </c>
      <c r="R2780" s="11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x14ac:dyDescent="0.2">
      <c r="A2781" s="11">
        <v>2779</v>
      </c>
      <c r="B2781" s="11" t="s">
        <v>2779</v>
      </c>
      <c r="C2781" s="11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2">
        <f t="shared" si="172"/>
        <v>3</v>
      </c>
      <c r="P2781" s="13">
        <f t="shared" si="173"/>
        <v>53</v>
      </c>
      <c r="Q2781" s="11" t="s">
        <v>8322</v>
      </c>
      <c r="R2781" s="1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x14ac:dyDescent="0.2">
      <c r="A2782" s="11">
        <v>2780</v>
      </c>
      <c r="B2782" s="11" t="s">
        <v>2780</v>
      </c>
      <c r="C2782" s="11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2">
        <f t="shared" si="172"/>
        <v>0</v>
      </c>
      <c r="P2782" s="13" t="e">
        <f t="shared" si="173"/>
        <v>#DIV/0!</v>
      </c>
      <c r="Q2782" s="11" t="s">
        <v>8322</v>
      </c>
      <c r="R2782" s="11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x14ac:dyDescent="0.2">
      <c r="A2783" s="11">
        <v>2781</v>
      </c>
      <c r="B2783" s="11" t="s">
        <v>2781</v>
      </c>
      <c r="C2783" s="11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2">
        <f t="shared" si="172"/>
        <v>106</v>
      </c>
      <c r="P2783" s="13">
        <f t="shared" si="173"/>
        <v>47</v>
      </c>
      <c r="Q2783" s="11" t="s">
        <v>8317</v>
      </c>
      <c r="R2783" s="11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x14ac:dyDescent="0.2">
      <c r="A2784" s="11">
        <v>2782</v>
      </c>
      <c r="B2784" s="11" t="s">
        <v>2782</v>
      </c>
      <c r="C2784" s="11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2">
        <f t="shared" si="172"/>
        <v>120</v>
      </c>
      <c r="P2784" s="13">
        <f t="shared" si="173"/>
        <v>66.67</v>
      </c>
      <c r="Q2784" s="11" t="s">
        <v>8317</v>
      </c>
      <c r="R2784" s="11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x14ac:dyDescent="0.2">
      <c r="A2785" s="11">
        <v>2783</v>
      </c>
      <c r="B2785" s="11" t="s">
        <v>2783</v>
      </c>
      <c r="C2785" s="11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2">
        <f t="shared" si="172"/>
        <v>115</v>
      </c>
      <c r="P2785" s="13">
        <f t="shared" si="173"/>
        <v>18.77</v>
      </c>
      <c r="Q2785" s="11" t="s">
        <v>8317</v>
      </c>
      <c r="R2785" s="11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x14ac:dyDescent="0.2">
      <c r="A2786" s="11">
        <v>2784</v>
      </c>
      <c r="B2786" s="11" t="s">
        <v>2784</v>
      </c>
      <c r="C2786" s="11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2">
        <f t="shared" si="172"/>
        <v>119</v>
      </c>
      <c r="P2786" s="13">
        <f t="shared" si="173"/>
        <v>66.11</v>
      </c>
      <c r="Q2786" s="11" t="s">
        <v>8317</v>
      </c>
      <c r="R2786" s="11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x14ac:dyDescent="0.2">
      <c r="A2787" s="11">
        <v>2785</v>
      </c>
      <c r="B2787" s="11" t="s">
        <v>2785</v>
      </c>
      <c r="C2787" s="11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2">
        <f t="shared" si="172"/>
        <v>105</v>
      </c>
      <c r="P2787" s="13">
        <f t="shared" si="173"/>
        <v>36.86</v>
      </c>
      <c r="Q2787" s="11" t="s">
        <v>8317</v>
      </c>
      <c r="R2787" s="11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x14ac:dyDescent="0.2">
      <c r="A2788" s="11">
        <v>2786</v>
      </c>
      <c r="B2788" s="11" t="s">
        <v>2786</v>
      </c>
      <c r="C2788" s="11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2">
        <f t="shared" si="172"/>
        <v>118</v>
      </c>
      <c r="P2788" s="13">
        <f t="shared" si="173"/>
        <v>39.81</v>
      </c>
      <c r="Q2788" s="11" t="s">
        <v>8317</v>
      </c>
      <c r="R2788" s="11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x14ac:dyDescent="0.2">
      <c r="A2789" s="11">
        <v>2787</v>
      </c>
      <c r="B2789" s="11" t="s">
        <v>2787</v>
      </c>
      <c r="C2789" s="11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2">
        <f t="shared" si="172"/>
        <v>120</v>
      </c>
      <c r="P2789" s="13">
        <f t="shared" si="173"/>
        <v>31.5</v>
      </c>
      <c r="Q2789" s="11" t="s">
        <v>8317</v>
      </c>
      <c r="R2789" s="11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x14ac:dyDescent="0.2">
      <c r="A2790" s="11">
        <v>2788</v>
      </c>
      <c r="B2790" s="11" t="s">
        <v>2788</v>
      </c>
      <c r="C2790" s="11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2">
        <f t="shared" si="172"/>
        <v>103</v>
      </c>
      <c r="P2790" s="13">
        <f t="shared" si="173"/>
        <v>102.5</v>
      </c>
      <c r="Q2790" s="11" t="s">
        <v>8317</v>
      </c>
      <c r="R2790" s="11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x14ac:dyDescent="0.2">
      <c r="A2791" s="11">
        <v>2789</v>
      </c>
      <c r="B2791" s="11" t="s">
        <v>2789</v>
      </c>
      <c r="C2791" s="11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2">
        <f t="shared" si="172"/>
        <v>102</v>
      </c>
      <c r="P2791" s="13">
        <f t="shared" si="173"/>
        <v>126.46</v>
      </c>
      <c r="Q2791" s="11" t="s">
        <v>8317</v>
      </c>
      <c r="R2791" s="1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x14ac:dyDescent="0.2">
      <c r="A2792" s="11">
        <v>2790</v>
      </c>
      <c r="B2792" s="11" t="s">
        <v>2790</v>
      </c>
      <c r="C2792" s="11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2">
        <f t="shared" si="172"/>
        <v>106</v>
      </c>
      <c r="P2792" s="13">
        <f t="shared" si="173"/>
        <v>47.88</v>
      </c>
      <c r="Q2792" s="11" t="s">
        <v>8317</v>
      </c>
      <c r="R2792" s="11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x14ac:dyDescent="0.2">
      <c r="A2793" s="11">
        <v>2791</v>
      </c>
      <c r="B2793" s="11" t="s">
        <v>2791</v>
      </c>
      <c r="C2793" s="11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2">
        <f t="shared" si="172"/>
        <v>103</v>
      </c>
      <c r="P2793" s="13">
        <f t="shared" si="173"/>
        <v>73.209999999999994</v>
      </c>
      <c r="Q2793" s="11" t="s">
        <v>8317</v>
      </c>
      <c r="R2793" s="11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x14ac:dyDescent="0.2">
      <c r="A2794" s="11">
        <v>2792</v>
      </c>
      <c r="B2794" s="11" t="s">
        <v>2792</v>
      </c>
      <c r="C2794" s="11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2">
        <f t="shared" si="172"/>
        <v>108</v>
      </c>
      <c r="P2794" s="13">
        <f t="shared" si="173"/>
        <v>89.67</v>
      </c>
      <c r="Q2794" s="11" t="s">
        <v>8317</v>
      </c>
      <c r="R2794" s="11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x14ac:dyDescent="0.2">
      <c r="A2795" s="11">
        <v>2793</v>
      </c>
      <c r="B2795" s="11" t="s">
        <v>2793</v>
      </c>
      <c r="C2795" s="11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2">
        <f t="shared" si="172"/>
        <v>111</v>
      </c>
      <c r="P2795" s="13">
        <f t="shared" si="173"/>
        <v>151.46</v>
      </c>
      <c r="Q2795" s="11" t="s">
        <v>8317</v>
      </c>
      <c r="R2795" s="11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x14ac:dyDescent="0.2">
      <c r="A2796" s="11">
        <v>2794</v>
      </c>
      <c r="B2796" s="11" t="s">
        <v>2794</v>
      </c>
      <c r="C2796" s="11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2">
        <f t="shared" si="172"/>
        <v>150</v>
      </c>
      <c r="P2796" s="13">
        <f t="shared" si="173"/>
        <v>25</v>
      </c>
      <c r="Q2796" s="11" t="s">
        <v>8317</v>
      </c>
      <c r="R2796" s="11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x14ac:dyDescent="0.2">
      <c r="A2797" s="11">
        <v>2795</v>
      </c>
      <c r="B2797" s="11" t="s">
        <v>2795</v>
      </c>
      <c r="C2797" s="11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2">
        <f t="shared" si="172"/>
        <v>105</v>
      </c>
      <c r="P2797" s="13">
        <f t="shared" si="173"/>
        <v>36.5</v>
      </c>
      <c r="Q2797" s="11" t="s">
        <v>8317</v>
      </c>
      <c r="R2797" s="11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x14ac:dyDescent="0.2">
      <c r="A2798" s="11">
        <v>2796</v>
      </c>
      <c r="B2798" s="11" t="s">
        <v>2796</v>
      </c>
      <c r="C2798" s="11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2">
        <f t="shared" si="172"/>
        <v>116</v>
      </c>
      <c r="P2798" s="13">
        <f t="shared" si="173"/>
        <v>44</v>
      </c>
      <c r="Q2798" s="11" t="s">
        <v>8317</v>
      </c>
      <c r="R2798" s="11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x14ac:dyDescent="0.2">
      <c r="A2799" s="11">
        <v>2797</v>
      </c>
      <c r="B2799" s="11" t="s">
        <v>2797</v>
      </c>
      <c r="C2799" s="11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2">
        <f t="shared" si="172"/>
        <v>103</v>
      </c>
      <c r="P2799" s="13">
        <f t="shared" si="173"/>
        <v>87.36</v>
      </c>
      <c r="Q2799" s="11" t="s">
        <v>8317</v>
      </c>
      <c r="R2799" s="11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x14ac:dyDescent="0.2">
      <c r="A2800" s="11">
        <v>2798</v>
      </c>
      <c r="B2800" s="11" t="s">
        <v>2798</v>
      </c>
      <c r="C2800" s="11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2">
        <f t="shared" si="172"/>
        <v>102</v>
      </c>
      <c r="P2800" s="13">
        <f t="shared" si="173"/>
        <v>36.47</v>
      </c>
      <c r="Q2800" s="11" t="s">
        <v>8317</v>
      </c>
      <c r="R2800" s="11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x14ac:dyDescent="0.2">
      <c r="A2801" s="11">
        <v>2799</v>
      </c>
      <c r="B2801" s="11" t="s">
        <v>2799</v>
      </c>
      <c r="C2801" s="11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2">
        <f t="shared" si="172"/>
        <v>117</v>
      </c>
      <c r="P2801" s="13">
        <f t="shared" si="173"/>
        <v>44.86</v>
      </c>
      <c r="Q2801" s="11" t="s">
        <v>8317</v>
      </c>
      <c r="R2801" s="1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x14ac:dyDescent="0.2">
      <c r="A2802" s="11">
        <v>2800</v>
      </c>
      <c r="B2802" s="11" t="s">
        <v>2800</v>
      </c>
      <c r="C2802" s="11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2">
        <f t="shared" si="172"/>
        <v>133</v>
      </c>
      <c r="P2802" s="13">
        <f t="shared" si="173"/>
        <v>42.9</v>
      </c>
      <c r="Q2802" s="11" t="s">
        <v>8317</v>
      </c>
      <c r="R2802" s="11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x14ac:dyDescent="0.2">
      <c r="A2803" s="11">
        <v>2801</v>
      </c>
      <c r="B2803" s="11" t="s">
        <v>2801</v>
      </c>
      <c r="C2803" s="11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2">
        <f t="shared" si="172"/>
        <v>134</v>
      </c>
      <c r="P2803" s="13">
        <f t="shared" si="173"/>
        <v>51.23</v>
      </c>
      <c r="Q2803" s="11" t="s">
        <v>8317</v>
      </c>
      <c r="R2803" s="11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x14ac:dyDescent="0.2">
      <c r="A2804" s="11">
        <v>2802</v>
      </c>
      <c r="B2804" s="11" t="s">
        <v>2802</v>
      </c>
      <c r="C2804" s="11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2">
        <f t="shared" si="172"/>
        <v>102</v>
      </c>
      <c r="P2804" s="13">
        <f t="shared" si="173"/>
        <v>33.94</v>
      </c>
      <c r="Q2804" s="11" t="s">
        <v>8317</v>
      </c>
      <c r="R2804" s="11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x14ac:dyDescent="0.2">
      <c r="A2805" s="11">
        <v>2803</v>
      </c>
      <c r="B2805" s="11" t="s">
        <v>2803</v>
      </c>
      <c r="C2805" s="11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2">
        <f t="shared" si="172"/>
        <v>128</v>
      </c>
      <c r="P2805" s="13">
        <f t="shared" si="173"/>
        <v>90.74</v>
      </c>
      <c r="Q2805" s="11" t="s">
        <v>8317</v>
      </c>
      <c r="R2805" s="11" t="s">
        <v>8318</v>
      </c>
      <c r="S2805" s="14">
        <f t="shared" si="174"/>
        <v>42158.065694444449</v>
      </c>
      <c r="T2805" s="14">
        <f t="shared" si="175"/>
        <v>42201</v>
      </c>
    </row>
    <row r="2806" spans="1:20" x14ac:dyDescent="0.2">
      <c r="A2806" s="11">
        <v>2804</v>
      </c>
      <c r="B2806" s="11" t="s">
        <v>2804</v>
      </c>
      <c r="C2806" s="11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2">
        <f t="shared" si="172"/>
        <v>115</v>
      </c>
      <c r="P2806" s="13">
        <f t="shared" si="173"/>
        <v>50</v>
      </c>
      <c r="Q2806" s="11" t="s">
        <v>8317</v>
      </c>
      <c r="R2806" s="11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x14ac:dyDescent="0.2">
      <c r="A2807" s="11">
        <v>2805</v>
      </c>
      <c r="B2807" s="11" t="s">
        <v>2805</v>
      </c>
      <c r="C2807" s="11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2">
        <f t="shared" si="172"/>
        <v>110</v>
      </c>
      <c r="P2807" s="13">
        <f t="shared" si="173"/>
        <v>24.44</v>
      </c>
      <c r="Q2807" s="11" t="s">
        <v>8317</v>
      </c>
      <c r="R2807" s="11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x14ac:dyDescent="0.2">
      <c r="A2808" s="11">
        <v>2806</v>
      </c>
      <c r="B2808" s="11" t="s">
        <v>2806</v>
      </c>
      <c r="C2808" s="11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2">
        <f t="shared" si="172"/>
        <v>113</v>
      </c>
      <c r="P2808" s="13">
        <f t="shared" si="173"/>
        <v>44.25</v>
      </c>
      <c r="Q2808" s="11" t="s">
        <v>8317</v>
      </c>
      <c r="R2808" s="11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2">
      <c r="A2809" s="11">
        <v>2807</v>
      </c>
      <c r="B2809" s="11" t="s">
        <v>2807</v>
      </c>
      <c r="C2809" s="11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2">
        <f t="shared" si="172"/>
        <v>126</v>
      </c>
      <c r="P2809" s="13">
        <f t="shared" si="173"/>
        <v>67.739999999999995</v>
      </c>
      <c r="Q2809" s="11" t="s">
        <v>8317</v>
      </c>
      <c r="R2809" s="11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x14ac:dyDescent="0.2">
      <c r="A2810" s="11">
        <v>2808</v>
      </c>
      <c r="B2810" s="11" t="s">
        <v>2808</v>
      </c>
      <c r="C2810" s="11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2">
        <f t="shared" si="172"/>
        <v>101</v>
      </c>
      <c r="P2810" s="13">
        <f t="shared" si="173"/>
        <v>65.38</v>
      </c>
      <c r="Q2810" s="11" t="s">
        <v>8317</v>
      </c>
      <c r="R2810" s="11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x14ac:dyDescent="0.2">
      <c r="A2811" s="11">
        <v>2809</v>
      </c>
      <c r="B2811" s="11" t="s">
        <v>2809</v>
      </c>
      <c r="C2811" s="11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2">
        <f t="shared" si="172"/>
        <v>103</v>
      </c>
      <c r="P2811" s="13">
        <f t="shared" si="173"/>
        <v>121.9</v>
      </c>
      <c r="Q2811" s="11" t="s">
        <v>8317</v>
      </c>
      <c r="R2811" s="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x14ac:dyDescent="0.2">
      <c r="A2812" s="11">
        <v>2810</v>
      </c>
      <c r="B2812" s="11" t="s">
        <v>2810</v>
      </c>
      <c r="C2812" s="11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2">
        <f t="shared" si="172"/>
        <v>109</v>
      </c>
      <c r="P2812" s="13">
        <f t="shared" si="173"/>
        <v>47.46</v>
      </c>
      <c r="Q2812" s="11" t="s">
        <v>8317</v>
      </c>
      <c r="R2812" s="11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x14ac:dyDescent="0.2">
      <c r="A2813" s="11">
        <v>2811</v>
      </c>
      <c r="B2813" s="11" t="s">
        <v>2811</v>
      </c>
      <c r="C2813" s="11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2">
        <f t="shared" si="172"/>
        <v>101</v>
      </c>
      <c r="P2813" s="13">
        <f t="shared" si="173"/>
        <v>92.84</v>
      </c>
      <c r="Q2813" s="11" t="s">
        <v>8317</v>
      </c>
      <c r="R2813" s="11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x14ac:dyDescent="0.2">
      <c r="A2814" s="11">
        <v>2812</v>
      </c>
      <c r="B2814" s="11" t="s">
        <v>2812</v>
      </c>
      <c r="C2814" s="11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2">
        <f t="shared" si="172"/>
        <v>114</v>
      </c>
      <c r="P2814" s="13">
        <f t="shared" si="173"/>
        <v>68.25</v>
      </c>
      <c r="Q2814" s="11" t="s">
        <v>8317</v>
      </c>
      <c r="R2814" s="11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x14ac:dyDescent="0.2">
      <c r="A2815" s="11">
        <v>2813</v>
      </c>
      <c r="B2815" s="11" t="s">
        <v>2813</v>
      </c>
      <c r="C2815" s="11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2">
        <f t="shared" si="172"/>
        <v>128</v>
      </c>
      <c r="P2815" s="13">
        <f t="shared" si="173"/>
        <v>37.21</v>
      </c>
      <c r="Q2815" s="11" t="s">
        <v>8317</v>
      </c>
      <c r="R2815" s="11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x14ac:dyDescent="0.2">
      <c r="A2816" s="11">
        <v>2814</v>
      </c>
      <c r="B2816" s="11" t="s">
        <v>2814</v>
      </c>
      <c r="C2816" s="11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2">
        <f t="shared" si="172"/>
        <v>108</v>
      </c>
      <c r="P2816" s="13">
        <f t="shared" si="173"/>
        <v>25.25</v>
      </c>
      <c r="Q2816" s="11" t="s">
        <v>8317</v>
      </c>
      <c r="R2816" s="11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x14ac:dyDescent="0.2">
      <c r="A2817" s="11">
        <v>2815</v>
      </c>
      <c r="B2817" s="11" t="s">
        <v>2815</v>
      </c>
      <c r="C2817" s="11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2">
        <f t="shared" si="172"/>
        <v>242</v>
      </c>
      <c r="P2817" s="13">
        <f t="shared" si="173"/>
        <v>43.21</v>
      </c>
      <c r="Q2817" s="11" t="s">
        <v>8317</v>
      </c>
      <c r="R2817" s="11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x14ac:dyDescent="0.2">
      <c r="A2818" s="11">
        <v>2816</v>
      </c>
      <c r="B2818" s="11" t="s">
        <v>2816</v>
      </c>
      <c r="C2818" s="11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2">
        <f t="shared" ref="O2818:O2881" si="176">ROUNDUP(SUM(E2818/D2818*100),0)</f>
        <v>142</v>
      </c>
      <c r="P2818" s="13">
        <f t="shared" ref="P2818:P2881" si="177">ROUND(SUM(E2818/L2818),2)</f>
        <v>25.13</v>
      </c>
      <c r="Q2818" s="11" t="s">
        <v>8317</v>
      </c>
      <c r="R2818" s="11" t="s">
        <v>8318</v>
      </c>
      <c r="S2818" s="14">
        <f t="shared" ref="S2818:S2881" si="178">(((J2818/60)/60)/24)+DATE(1970,1,1)</f>
        <v>42188.467499999999</v>
      </c>
      <c r="T2818" s="14">
        <f t="shared" ref="T2818:T2881" si="179">(((I2818/60)/60)/24)+DATE(1970,1,1)</f>
        <v>42218.666666666672</v>
      </c>
    </row>
    <row r="2819" spans="1:20" x14ac:dyDescent="0.2">
      <c r="A2819" s="11">
        <v>2817</v>
      </c>
      <c r="B2819" s="11" t="s">
        <v>2817</v>
      </c>
      <c r="C2819" s="11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2">
        <f t="shared" si="176"/>
        <v>130</v>
      </c>
      <c r="P2819" s="13">
        <f t="shared" si="177"/>
        <v>23.64</v>
      </c>
      <c r="Q2819" s="11" t="s">
        <v>8317</v>
      </c>
      <c r="R2819" s="11" t="s">
        <v>8318</v>
      </c>
      <c r="S2819" s="14">
        <f t="shared" si="178"/>
        <v>42023.634976851856</v>
      </c>
      <c r="T2819" s="14">
        <f t="shared" si="179"/>
        <v>42063.634976851856</v>
      </c>
    </row>
    <row r="2820" spans="1:20" x14ac:dyDescent="0.2">
      <c r="A2820" s="11">
        <v>2818</v>
      </c>
      <c r="B2820" s="11" t="s">
        <v>2818</v>
      </c>
      <c r="C2820" s="11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2">
        <f t="shared" si="176"/>
        <v>107</v>
      </c>
      <c r="P2820" s="13">
        <f t="shared" si="177"/>
        <v>103.95</v>
      </c>
      <c r="Q2820" s="11" t="s">
        <v>8317</v>
      </c>
      <c r="R2820" s="11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x14ac:dyDescent="0.2">
      <c r="A2821" s="11">
        <v>2819</v>
      </c>
      <c r="B2821" s="11" t="s">
        <v>2819</v>
      </c>
      <c r="C2821" s="11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2">
        <f t="shared" si="176"/>
        <v>105</v>
      </c>
      <c r="P2821" s="13">
        <f t="shared" si="177"/>
        <v>50.38</v>
      </c>
      <c r="Q2821" s="11" t="s">
        <v>8317</v>
      </c>
      <c r="R2821" s="1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x14ac:dyDescent="0.2">
      <c r="A2822" s="11">
        <v>2820</v>
      </c>
      <c r="B2822" s="11" t="s">
        <v>2820</v>
      </c>
      <c r="C2822" s="11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2">
        <f t="shared" si="176"/>
        <v>136</v>
      </c>
      <c r="P2822" s="13">
        <f t="shared" si="177"/>
        <v>13.6</v>
      </c>
      <c r="Q2822" s="11" t="s">
        <v>8317</v>
      </c>
      <c r="R2822" s="11" t="s">
        <v>8318</v>
      </c>
      <c r="S2822" s="14">
        <f t="shared" si="178"/>
        <v>42401.610983796301</v>
      </c>
      <c r="T2822" s="14">
        <f t="shared" si="179"/>
        <v>42426</v>
      </c>
    </row>
    <row r="2823" spans="1:20" x14ac:dyDescent="0.2">
      <c r="A2823" s="11">
        <v>2821</v>
      </c>
      <c r="B2823" s="11" t="s">
        <v>2821</v>
      </c>
      <c r="C2823" s="11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2">
        <f t="shared" si="176"/>
        <v>100</v>
      </c>
      <c r="P2823" s="13">
        <f t="shared" si="177"/>
        <v>28.57</v>
      </c>
      <c r="Q2823" s="11" t="s">
        <v>8317</v>
      </c>
      <c r="R2823" s="11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x14ac:dyDescent="0.2">
      <c r="A2824" s="11">
        <v>2822</v>
      </c>
      <c r="B2824" s="11" t="s">
        <v>2822</v>
      </c>
      <c r="C2824" s="11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2">
        <f t="shared" si="176"/>
        <v>100</v>
      </c>
      <c r="P2824" s="13">
        <f t="shared" si="177"/>
        <v>63.83</v>
      </c>
      <c r="Q2824" s="11" t="s">
        <v>8317</v>
      </c>
      <c r="R2824" s="11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x14ac:dyDescent="0.2">
      <c r="A2825" s="11">
        <v>2823</v>
      </c>
      <c r="B2825" s="11" t="s">
        <v>2823</v>
      </c>
      <c r="C2825" s="11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2">
        <f t="shared" si="176"/>
        <v>124</v>
      </c>
      <c r="P2825" s="13">
        <f t="shared" si="177"/>
        <v>8.86</v>
      </c>
      <c r="Q2825" s="11" t="s">
        <v>8317</v>
      </c>
      <c r="R2825" s="11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x14ac:dyDescent="0.2">
      <c r="A2826" s="11">
        <v>2824</v>
      </c>
      <c r="B2826" s="11" t="s">
        <v>2824</v>
      </c>
      <c r="C2826" s="11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2">
        <f t="shared" si="176"/>
        <v>117</v>
      </c>
      <c r="P2826" s="13">
        <f t="shared" si="177"/>
        <v>50.67</v>
      </c>
      <c r="Q2826" s="11" t="s">
        <v>8317</v>
      </c>
      <c r="R2826" s="11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x14ac:dyDescent="0.2">
      <c r="A2827" s="11">
        <v>2825</v>
      </c>
      <c r="B2827" s="11" t="s">
        <v>2825</v>
      </c>
      <c r="C2827" s="11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2">
        <f t="shared" si="176"/>
        <v>104</v>
      </c>
      <c r="P2827" s="13">
        <f t="shared" si="177"/>
        <v>60.78</v>
      </c>
      <c r="Q2827" s="11" t="s">
        <v>8317</v>
      </c>
      <c r="R2827" s="11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x14ac:dyDescent="0.2">
      <c r="A2828" s="11">
        <v>2826</v>
      </c>
      <c r="B2828" s="11" t="s">
        <v>2826</v>
      </c>
      <c r="C2828" s="11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2">
        <f t="shared" si="176"/>
        <v>108</v>
      </c>
      <c r="P2828" s="13">
        <f t="shared" si="177"/>
        <v>113.42</v>
      </c>
      <c r="Q2828" s="11" t="s">
        <v>8317</v>
      </c>
      <c r="R2828" s="11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x14ac:dyDescent="0.2">
      <c r="A2829" s="11">
        <v>2827</v>
      </c>
      <c r="B2829" s="11" t="s">
        <v>2827</v>
      </c>
      <c r="C2829" s="11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2">
        <f t="shared" si="176"/>
        <v>121</v>
      </c>
      <c r="P2829" s="13">
        <f t="shared" si="177"/>
        <v>104.57</v>
      </c>
      <c r="Q2829" s="11" t="s">
        <v>8317</v>
      </c>
      <c r="R2829" s="11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x14ac:dyDescent="0.2">
      <c r="A2830" s="11">
        <v>2828</v>
      </c>
      <c r="B2830" s="11" t="s">
        <v>2828</v>
      </c>
      <c r="C2830" s="11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2">
        <f t="shared" si="176"/>
        <v>101</v>
      </c>
      <c r="P2830" s="13">
        <f t="shared" si="177"/>
        <v>98.31</v>
      </c>
      <c r="Q2830" s="11" t="s">
        <v>8317</v>
      </c>
      <c r="R2830" s="11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x14ac:dyDescent="0.2">
      <c r="A2831" s="11">
        <v>2829</v>
      </c>
      <c r="B2831" s="11" t="s">
        <v>2829</v>
      </c>
      <c r="C2831" s="11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2">
        <f t="shared" si="176"/>
        <v>107</v>
      </c>
      <c r="P2831" s="13">
        <f t="shared" si="177"/>
        <v>35.04</v>
      </c>
      <c r="Q2831" s="11" t="s">
        <v>8317</v>
      </c>
      <c r="R2831" s="1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x14ac:dyDescent="0.2">
      <c r="A2832" s="11">
        <v>2830</v>
      </c>
      <c r="B2832" s="11" t="s">
        <v>2830</v>
      </c>
      <c r="C2832" s="11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2">
        <f t="shared" si="176"/>
        <v>100</v>
      </c>
      <c r="P2832" s="13">
        <f t="shared" si="177"/>
        <v>272.73</v>
      </c>
      <c r="Q2832" s="11" t="s">
        <v>8317</v>
      </c>
      <c r="R2832" s="11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x14ac:dyDescent="0.2">
      <c r="A2833" s="11">
        <v>2831</v>
      </c>
      <c r="B2833" s="11" t="s">
        <v>2831</v>
      </c>
      <c r="C2833" s="11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2">
        <f t="shared" si="176"/>
        <v>111</v>
      </c>
      <c r="P2833" s="13">
        <f t="shared" si="177"/>
        <v>63.85</v>
      </c>
      <c r="Q2833" s="11" t="s">
        <v>8317</v>
      </c>
      <c r="R2833" s="11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x14ac:dyDescent="0.2">
      <c r="A2834" s="11">
        <v>2832</v>
      </c>
      <c r="B2834" s="11" t="s">
        <v>2832</v>
      </c>
      <c r="C2834" s="11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2">
        <f t="shared" si="176"/>
        <v>115</v>
      </c>
      <c r="P2834" s="13">
        <f t="shared" si="177"/>
        <v>30.19</v>
      </c>
      <c r="Q2834" s="11" t="s">
        <v>8317</v>
      </c>
      <c r="R2834" s="11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">
      <c r="A2835" s="11">
        <v>2833</v>
      </c>
      <c r="B2835" s="11" t="s">
        <v>2833</v>
      </c>
      <c r="C2835" s="11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2">
        <f t="shared" si="176"/>
        <v>109</v>
      </c>
      <c r="P2835" s="13">
        <f t="shared" si="177"/>
        <v>83.51</v>
      </c>
      <c r="Q2835" s="11" t="s">
        <v>8317</v>
      </c>
      <c r="R2835" s="11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x14ac:dyDescent="0.2">
      <c r="A2836" s="11">
        <v>2834</v>
      </c>
      <c r="B2836" s="11" t="s">
        <v>2834</v>
      </c>
      <c r="C2836" s="11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2">
        <f t="shared" si="176"/>
        <v>170</v>
      </c>
      <c r="P2836" s="13">
        <f t="shared" si="177"/>
        <v>64.760000000000005</v>
      </c>
      <c r="Q2836" s="11" t="s">
        <v>8317</v>
      </c>
      <c r="R2836" s="11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x14ac:dyDescent="0.2">
      <c r="A2837" s="11">
        <v>2835</v>
      </c>
      <c r="B2837" s="11" t="s">
        <v>2835</v>
      </c>
      <c r="C2837" s="11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2">
        <f t="shared" si="176"/>
        <v>188</v>
      </c>
      <c r="P2837" s="13">
        <f t="shared" si="177"/>
        <v>20.12</v>
      </c>
      <c r="Q2837" s="11" t="s">
        <v>8317</v>
      </c>
      <c r="R2837" s="11" t="s">
        <v>8318</v>
      </c>
      <c r="S2837" s="14">
        <f t="shared" si="178"/>
        <v>42313.703900462962</v>
      </c>
      <c r="T2837" s="14">
        <f t="shared" si="179"/>
        <v>42343</v>
      </c>
    </row>
    <row r="2838" spans="1:20" x14ac:dyDescent="0.2">
      <c r="A2838" s="11">
        <v>2836</v>
      </c>
      <c r="B2838" s="11" t="s">
        <v>2836</v>
      </c>
      <c r="C2838" s="11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2">
        <f t="shared" si="176"/>
        <v>108</v>
      </c>
      <c r="P2838" s="13">
        <f t="shared" si="177"/>
        <v>44.09</v>
      </c>
      <c r="Q2838" s="11" t="s">
        <v>8317</v>
      </c>
      <c r="R2838" s="11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x14ac:dyDescent="0.2">
      <c r="A2839" s="11">
        <v>2837</v>
      </c>
      <c r="B2839" s="11" t="s">
        <v>2837</v>
      </c>
      <c r="C2839" s="11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2">
        <f t="shared" si="176"/>
        <v>100</v>
      </c>
      <c r="P2839" s="13">
        <f t="shared" si="177"/>
        <v>40.479999999999997</v>
      </c>
      <c r="Q2839" s="11" t="s">
        <v>8317</v>
      </c>
      <c r="R2839" s="11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x14ac:dyDescent="0.2">
      <c r="A2840" s="11">
        <v>2838</v>
      </c>
      <c r="B2840" s="11" t="s">
        <v>2838</v>
      </c>
      <c r="C2840" s="11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2">
        <f t="shared" si="176"/>
        <v>121</v>
      </c>
      <c r="P2840" s="13">
        <f t="shared" si="177"/>
        <v>44.54</v>
      </c>
      <c r="Q2840" s="11" t="s">
        <v>8317</v>
      </c>
      <c r="R2840" s="11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x14ac:dyDescent="0.2">
      <c r="A2841" s="11">
        <v>2839</v>
      </c>
      <c r="B2841" s="11" t="s">
        <v>2839</v>
      </c>
      <c r="C2841" s="11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2">
        <f t="shared" si="176"/>
        <v>112</v>
      </c>
      <c r="P2841" s="13">
        <f t="shared" si="177"/>
        <v>125.81</v>
      </c>
      <c r="Q2841" s="11" t="s">
        <v>8317</v>
      </c>
      <c r="R2841" s="1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x14ac:dyDescent="0.2">
      <c r="A2842" s="11">
        <v>2840</v>
      </c>
      <c r="B2842" s="11" t="s">
        <v>2840</v>
      </c>
      <c r="C2842" s="11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2">
        <f t="shared" si="176"/>
        <v>104</v>
      </c>
      <c r="P2842" s="13">
        <f t="shared" si="177"/>
        <v>19.7</v>
      </c>
      <c r="Q2842" s="11" t="s">
        <v>8317</v>
      </c>
      <c r="R2842" s="11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x14ac:dyDescent="0.2">
      <c r="A2843" s="11">
        <v>2841</v>
      </c>
      <c r="B2843" s="11" t="s">
        <v>2841</v>
      </c>
      <c r="C2843" s="11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2">
        <f t="shared" si="176"/>
        <v>1</v>
      </c>
      <c r="P2843" s="13">
        <f t="shared" si="177"/>
        <v>10</v>
      </c>
      <c r="Q2843" s="11" t="s">
        <v>8317</v>
      </c>
      <c r="R2843" s="11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x14ac:dyDescent="0.2">
      <c r="A2844" s="11">
        <v>2842</v>
      </c>
      <c r="B2844" s="11" t="s">
        <v>2842</v>
      </c>
      <c r="C2844" s="11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2">
        <f t="shared" si="176"/>
        <v>0</v>
      </c>
      <c r="P2844" s="13" t="e">
        <f t="shared" si="177"/>
        <v>#DIV/0!</v>
      </c>
      <c r="Q2844" s="11" t="s">
        <v>8317</v>
      </c>
      <c r="R2844" s="11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x14ac:dyDescent="0.2">
      <c r="A2845" s="11">
        <v>2843</v>
      </c>
      <c r="B2845" s="11" t="s">
        <v>2843</v>
      </c>
      <c r="C2845" s="11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2">
        <f t="shared" si="176"/>
        <v>0</v>
      </c>
      <c r="P2845" s="13" t="e">
        <f t="shared" si="177"/>
        <v>#DIV/0!</v>
      </c>
      <c r="Q2845" s="11" t="s">
        <v>8317</v>
      </c>
      <c r="R2845" s="11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x14ac:dyDescent="0.2">
      <c r="A2846" s="11">
        <v>2844</v>
      </c>
      <c r="B2846" s="11" t="s">
        <v>2844</v>
      </c>
      <c r="C2846" s="11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2">
        <f t="shared" si="176"/>
        <v>6</v>
      </c>
      <c r="P2846" s="13">
        <f t="shared" si="177"/>
        <v>30</v>
      </c>
      <c r="Q2846" s="11" t="s">
        <v>8317</v>
      </c>
      <c r="R2846" s="11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x14ac:dyDescent="0.2">
      <c r="A2847" s="11">
        <v>2845</v>
      </c>
      <c r="B2847" s="11" t="s">
        <v>2845</v>
      </c>
      <c r="C2847" s="11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2">
        <f t="shared" si="176"/>
        <v>32</v>
      </c>
      <c r="P2847" s="13">
        <f t="shared" si="177"/>
        <v>60.67</v>
      </c>
      <c r="Q2847" s="11" t="s">
        <v>8317</v>
      </c>
      <c r="R2847" s="11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x14ac:dyDescent="0.2">
      <c r="A2848" s="11">
        <v>2846</v>
      </c>
      <c r="B2848" s="11" t="s">
        <v>2846</v>
      </c>
      <c r="C2848" s="11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2">
        <f t="shared" si="176"/>
        <v>0</v>
      </c>
      <c r="P2848" s="13" t="e">
        <f t="shared" si="177"/>
        <v>#DIV/0!</v>
      </c>
      <c r="Q2848" s="11" t="s">
        <v>8317</v>
      </c>
      <c r="R2848" s="11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x14ac:dyDescent="0.2">
      <c r="A2849" s="11">
        <v>2847</v>
      </c>
      <c r="B2849" s="11" t="s">
        <v>2847</v>
      </c>
      <c r="C2849" s="11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2">
        <f t="shared" si="176"/>
        <v>0</v>
      </c>
      <c r="P2849" s="13" t="e">
        <f t="shared" si="177"/>
        <v>#DIV/0!</v>
      </c>
      <c r="Q2849" s="11" t="s">
        <v>8317</v>
      </c>
      <c r="R2849" s="11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x14ac:dyDescent="0.2">
      <c r="A2850" s="11">
        <v>2848</v>
      </c>
      <c r="B2850" s="11" t="s">
        <v>2848</v>
      </c>
      <c r="C2850" s="11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2">
        <f t="shared" si="176"/>
        <v>1</v>
      </c>
      <c r="P2850" s="13">
        <f t="shared" si="177"/>
        <v>23.33</v>
      </c>
      <c r="Q2850" s="11" t="s">
        <v>8317</v>
      </c>
      <c r="R2850" s="11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x14ac:dyDescent="0.2">
      <c r="A2851" s="11">
        <v>2849</v>
      </c>
      <c r="B2851" s="11" t="s">
        <v>2849</v>
      </c>
      <c r="C2851" s="11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2">
        <f t="shared" si="176"/>
        <v>1</v>
      </c>
      <c r="P2851" s="13">
        <f t="shared" si="177"/>
        <v>5</v>
      </c>
      <c r="Q2851" s="11" t="s">
        <v>8317</v>
      </c>
      <c r="R2851" s="1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x14ac:dyDescent="0.2">
      <c r="A2852" s="11">
        <v>2850</v>
      </c>
      <c r="B2852" s="11" t="s">
        <v>2850</v>
      </c>
      <c r="C2852" s="11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2">
        <f t="shared" si="176"/>
        <v>4</v>
      </c>
      <c r="P2852" s="13">
        <f t="shared" si="177"/>
        <v>23.92</v>
      </c>
      <c r="Q2852" s="11" t="s">
        <v>8317</v>
      </c>
      <c r="R2852" s="11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x14ac:dyDescent="0.2">
      <c r="A2853" s="11">
        <v>2851</v>
      </c>
      <c r="B2853" s="11" t="s">
        <v>2851</v>
      </c>
      <c r="C2853" s="11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2">
        <f t="shared" si="176"/>
        <v>0</v>
      </c>
      <c r="P2853" s="13" t="e">
        <f t="shared" si="177"/>
        <v>#DIV/0!</v>
      </c>
      <c r="Q2853" s="11" t="s">
        <v>8317</v>
      </c>
      <c r="R2853" s="11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x14ac:dyDescent="0.2">
      <c r="A2854" s="11">
        <v>2852</v>
      </c>
      <c r="B2854" s="11" t="s">
        <v>2852</v>
      </c>
      <c r="C2854" s="11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2">
        <f t="shared" si="176"/>
        <v>2</v>
      </c>
      <c r="P2854" s="13">
        <f t="shared" si="177"/>
        <v>15.83</v>
      </c>
      <c r="Q2854" s="11" t="s">
        <v>8317</v>
      </c>
      <c r="R2854" s="11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x14ac:dyDescent="0.2">
      <c r="A2855" s="11">
        <v>2853</v>
      </c>
      <c r="B2855" s="11" t="s">
        <v>2853</v>
      </c>
      <c r="C2855" s="11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2">
        <f t="shared" si="176"/>
        <v>0</v>
      </c>
      <c r="P2855" s="13" t="e">
        <f t="shared" si="177"/>
        <v>#DIV/0!</v>
      </c>
      <c r="Q2855" s="11" t="s">
        <v>8317</v>
      </c>
      <c r="R2855" s="11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x14ac:dyDescent="0.2">
      <c r="A2856" s="11">
        <v>2854</v>
      </c>
      <c r="B2856" s="11" t="s">
        <v>2854</v>
      </c>
      <c r="C2856" s="11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2">
        <f t="shared" si="176"/>
        <v>42</v>
      </c>
      <c r="P2856" s="13">
        <f t="shared" si="177"/>
        <v>29.79</v>
      </c>
      <c r="Q2856" s="11" t="s">
        <v>8317</v>
      </c>
      <c r="R2856" s="11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x14ac:dyDescent="0.2">
      <c r="A2857" s="11">
        <v>2855</v>
      </c>
      <c r="B2857" s="11" t="s">
        <v>2855</v>
      </c>
      <c r="C2857" s="11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2">
        <f t="shared" si="176"/>
        <v>50</v>
      </c>
      <c r="P2857" s="13">
        <f t="shared" si="177"/>
        <v>60</v>
      </c>
      <c r="Q2857" s="11" t="s">
        <v>8317</v>
      </c>
      <c r="R2857" s="11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x14ac:dyDescent="0.2">
      <c r="A2858" s="11">
        <v>2856</v>
      </c>
      <c r="B2858" s="11" t="s">
        <v>2856</v>
      </c>
      <c r="C2858" s="11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2">
        <f t="shared" si="176"/>
        <v>5</v>
      </c>
      <c r="P2858" s="13">
        <f t="shared" si="177"/>
        <v>24.33</v>
      </c>
      <c r="Q2858" s="11" t="s">
        <v>8317</v>
      </c>
      <c r="R2858" s="11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x14ac:dyDescent="0.2">
      <c r="A2859" s="11">
        <v>2857</v>
      </c>
      <c r="B2859" s="11" t="s">
        <v>2857</v>
      </c>
      <c r="C2859" s="11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2">
        <f t="shared" si="176"/>
        <v>20</v>
      </c>
      <c r="P2859" s="13">
        <f t="shared" si="177"/>
        <v>500</v>
      </c>
      <c r="Q2859" s="11" t="s">
        <v>8317</v>
      </c>
      <c r="R2859" s="11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x14ac:dyDescent="0.2">
      <c r="A2860" s="11">
        <v>2858</v>
      </c>
      <c r="B2860" s="11" t="s">
        <v>2858</v>
      </c>
      <c r="C2860" s="11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2">
        <f t="shared" si="176"/>
        <v>0</v>
      </c>
      <c r="P2860" s="13" t="e">
        <f t="shared" si="177"/>
        <v>#DIV/0!</v>
      </c>
      <c r="Q2860" s="11" t="s">
        <v>8317</v>
      </c>
      <c r="R2860" s="11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x14ac:dyDescent="0.2">
      <c r="A2861" s="11">
        <v>2859</v>
      </c>
      <c r="B2861" s="11" t="s">
        <v>2859</v>
      </c>
      <c r="C2861" s="11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2">
        <f t="shared" si="176"/>
        <v>2</v>
      </c>
      <c r="P2861" s="13">
        <f t="shared" si="177"/>
        <v>35</v>
      </c>
      <c r="Q2861" s="11" t="s">
        <v>8317</v>
      </c>
      <c r="R2861" s="1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x14ac:dyDescent="0.2">
      <c r="A2862" s="11">
        <v>2860</v>
      </c>
      <c r="B2862" s="11" t="s">
        <v>2860</v>
      </c>
      <c r="C2862" s="11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2">
        <f t="shared" si="176"/>
        <v>7</v>
      </c>
      <c r="P2862" s="13">
        <f t="shared" si="177"/>
        <v>29.56</v>
      </c>
      <c r="Q2862" s="11" t="s">
        <v>8317</v>
      </c>
      <c r="R2862" s="11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x14ac:dyDescent="0.2">
      <c r="A2863" s="11">
        <v>2861</v>
      </c>
      <c r="B2863" s="11" t="s">
        <v>2861</v>
      </c>
      <c r="C2863" s="11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2">
        <f t="shared" si="176"/>
        <v>32</v>
      </c>
      <c r="P2863" s="13">
        <f t="shared" si="177"/>
        <v>26.67</v>
      </c>
      <c r="Q2863" s="11" t="s">
        <v>8317</v>
      </c>
      <c r="R2863" s="11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x14ac:dyDescent="0.2">
      <c r="A2864" s="11">
        <v>2862</v>
      </c>
      <c r="B2864" s="11" t="s">
        <v>2862</v>
      </c>
      <c r="C2864" s="11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2">
        <f t="shared" si="176"/>
        <v>1</v>
      </c>
      <c r="P2864" s="13">
        <f t="shared" si="177"/>
        <v>18.329999999999998</v>
      </c>
      <c r="Q2864" s="11" t="s">
        <v>8317</v>
      </c>
      <c r="R2864" s="11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x14ac:dyDescent="0.2">
      <c r="A2865" s="11">
        <v>2863</v>
      </c>
      <c r="B2865" s="11" t="s">
        <v>2863</v>
      </c>
      <c r="C2865" s="11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2">
        <f t="shared" si="176"/>
        <v>1</v>
      </c>
      <c r="P2865" s="13">
        <f t="shared" si="177"/>
        <v>20</v>
      </c>
      <c r="Q2865" s="11" t="s">
        <v>8317</v>
      </c>
      <c r="R2865" s="11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">
      <c r="A2866" s="11">
        <v>2864</v>
      </c>
      <c r="B2866" s="11" t="s">
        <v>2864</v>
      </c>
      <c r="C2866" s="11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2">
        <f t="shared" si="176"/>
        <v>2</v>
      </c>
      <c r="P2866" s="13">
        <f t="shared" si="177"/>
        <v>13.33</v>
      </c>
      <c r="Q2866" s="11" t="s">
        <v>8317</v>
      </c>
      <c r="R2866" s="11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x14ac:dyDescent="0.2">
      <c r="A2867" s="11">
        <v>2865</v>
      </c>
      <c r="B2867" s="11" t="s">
        <v>2865</v>
      </c>
      <c r="C2867" s="11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2">
        <f t="shared" si="176"/>
        <v>0</v>
      </c>
      <c r="P2867" s="13" t="e">
        <f t="shared" si="177"/>
        <v>#DIV/0!</v>
      </c>
      <c r="Q2867" s="11" t="s">
        <v>8317</v>
      </c>
      <c r="R2867" s="11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x14ac:dyDescent="0.2">
      <c r="A2868" s="11">
        <v>2866</v>
      </c>
      <c r="B2868" s="11" t="s">
        <v>2866</v>
      </c>
      <c r="C2868" s="11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2">
        <f t="shared" si="176"/>
        <v>1</v>
      </c>
      <c r="P2868" s="13">
        <f t="shared" si="177"/>
        <v>22.5</v>
      </c>
      <c r="Q2868" s="11" t="s">
        <v>8317</v>
      </c>
      <c r="R2868" s="11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x14ac:dyDescent="0.2">
      <c r="A2869" s="11">
        <v>2867</v>
      </c>
      <c r="B2869" s="11" t="s">
        <v>2867</v>
      </c>
      <c r="C2869" s="11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2">
        <f t="shared" si="176"/>
        <v>21</v>
      </c>
      <c r="P2869" s="13">
        <f t="shared" si="177"/>
        <v>50.4</v>
      </c>
      <c r="Q2869" s="11" t="s">
        <v>8317</v>
      </c>
      <c r="R2869" s="11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x14ac:dyDescent="0.2">
      <c r="A2870" s="11">
        <v>2868</v>
      </c>
      <c r="B2870" s="11" t="s">
        <v>2868</v>
      </c>
      <c r="C2870" s="11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2">
        <f t="shared" si="176"/>
        <v>43</v>
      </c>
      <c r="P2870" s="13">
        <f t="shared" si="177"/>
        <v>105.03</v>
      </c>
      <c r="Q2870" s="11" t="s">
        <v>8317</v>
      </c>
      <c r="R2870" s="11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x14ac:dyDescent="0.2">
      <c r="A2871" s="11">
        <v>2869</v>
      </c>
      <c r="B2871" s="11" t="s">
        <v>2869</v>
      </c>
      <c r="C2871" s="11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2">
        <f t="shared" si="176"/>
        <v>1</v>
      </c>
      <c r="P2871" s="13">
        <f t="shared" si="177"/>
        <v>35.4</v>
      </c>
      <c r="Q2871" s="11" t="s">
        <v>8317</v>
      </c>
      <c r="R2871" s="1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x14ac:dyDescent="0.2">
      <c r="A2872" s="11">
        <v>2870</v>
      </c>
      <c r="B2872" s="11" t="s">
        <v>2870</v>
      </c>
      <c r="C2872" s="11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2">
        <f t="shared" si="176"/>
        <v>15</v>
      </c>
      <c r="P2872" s="13">
        <f t="shared" si="177"/>
        <v>83.33</v>
      </c>
      <c r="Q2872" s="11" t="s">
        <v>8317</v>
      </c>
      <c r="R2872" s="11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x14ac:dyDescent="0.2">
      <c r="A2873" s="11">
        <v>2871</v>
      </c>
      <c r="B2873" s="11" t="s">
        <v>2871</v>
      </c>
      <c r="C2873" s="11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2">
        <f t="shared" si="176"/>
        <v>5</v>
      </c>
      <c r="P2873" s="13">
        <f t="shared" si="177"/>
        <v>35.92</v>
      </c>
      <c r="Q2873" s="11" t="s">
        <v>8317</v>
      </c>
      <c r="R2873" s="11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x14ac:dyDescent="0.2">
      <c r="A2874" s="11">
        <v>2872</v>
      </c>
      <c r="B2874" s="11" t="s">
        <v>2872</v>
      </c>
      <c r="C2874" s="11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2">
        <f t="shared" si="176"/>
        <v>0</v>
      </c>
      <c r="P2874" s="13" t="e">
        <f t="shared" si="177"/>
        <v>#DIV/0!</v>
      </c>
      <c r="Q2874" s="11" t="s">
        <v>8317</v>
      </c>
      <c r="R2874" s="11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x14ac:dyDescent="0.2">
      <c r="A2875" s="11">
        <v>2873</v>
      </c>
      <c r="B2875" s="11" t="s">
        <v>2873</v>
      </c>
      <c r="C2875" s="11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2">
        <f t="shared" si="176"/>
        <v>39</v>
      </c>
      <c r="P2875" s="13">
        <f t="shared" si="177"/>
        <v>119.13</v>
      </c>
      <c r="Q2875" s="11" t="s">
        <v>8317</v>
      </c>
      <c r="R2875" s="11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x14ac:dyDescent="0.2">
      <c r="A2876" s="11">
        <v>2874</v>
      </c>
      <c r="B2876" s="11" t="s">
        <v>2874</v>
      </c>
      <c r="C2876" s="11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2">
        <f t="shared" si="176"/>
        <v>6</v>
      </c>
      <c r="P2876" s="13">
        <f t="shared" si="177"/>
        <v>90.33</v>
      </c>
      <c r="Q2876" s="11" t="s">
        <v>8317</v>
      </c>
      <c r="R2876" s="11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x14ac:dyDescent="0.2">
      <c r="A2877" s="11">
        <v>2875</v>
      </c>
      <c r="B2877" s="11" t="s">
        <v>2875</v>
      </c>
      <c r="C2877" s="11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2">
        <f t="shared" si="176"/>
        <v>1</v>
      </c>
      <c r="P2877" s="13">
        <f t="shared" si="177"/>
        <v>2.33</v>
      </c>
      <c r="Q2877" s="11" t="s">
        <v>8317</v>
      </c>
      <c r="R2877" s="11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x14ac:dyDescent="0.2">
      <c r="A2878" s="11">
        <v>2876</v>
      </c>
      <c r="B2878" s="11" t="s">
        <v>2876</v>
      </c>
      <c r="C2878" s="11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2">
        <f t="shared" si="176"/>
        <v>0</v>
      </c>
      <c r="P2878" s="13" t="e">
        <f t="shared" si="177"/>
        <v>#DIV/0!</v>
      </c>
      <c r="Q2878" s="11" t="s">
        <v>8317</v>
      </c>
      <c r="R2878" s="11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x14ac:dyDescent="0.2">
      <c r="A2879" s="11">
        <v>2877</v>
      </c>
      <c r="B2879" s="11" t="s">
        <v>2877</v>
      </c>
      <c r="C2879" s="11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2">
        <f t="shared" si="176"/>
        <v>11</v>
      </c>
      <c r="P2879" s="13">
        <f t="shared" si="177"/>
        <v>108.33</v>
      </c>
      <c r="Q2879" s="11" t="s">
        <v>8317</v>
      </c>
      <c r="R2879" s="11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x14ac:dyDescent="0.2">
      <c r="A2880" s="11">
        <v>2878</v>
      </c>
      <c r="B2880" s="11" t="s">
        <v>2878</v>
      </c>
      <c r="C2880" s="11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2">
        <f t="shared" si="176"/>
        <v>3</v>
      </c>
      <c r="P2880" s="13">
        <f t="shared" si="177"/>
        <v>15.75</v>
      </c>
      <c r="Q2880" s="11" t="s">
        <v>8317</v>
      </c>
      <c r="R2880" s="11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x14ac:dyDescent="0.2">
      <c r="A2881" s="11">
        <v>2879</v>
      </c>
      <c r="B2881" s="11" t="s">
        <v>2879</v>
      </c>
      <c r="C2881" s="11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2">
        <f t="shared" si="176"/>
        <v>1</v>
      </c>
      <c r="P2881" s="13">
        <f t="shared" si="177"/>
        <v>29</v>
      </c>
      <c r="Q2881" s="11" t="s">
        <v>8317</v>
      </c>
      <c r="R2881" s="1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x14ac:dyDescent="0.2">
      <c r="A2882" s="11">
        <v>2880</v>
      </c>
      <c r="B2882" s="11" t="s">
        <v>2880</v>
      </c>
      <c r="C2882" s="11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2">
        <f t="shared" ref="O2882:O2945" si="180">ROUNDUP(SUM(E2882/D2882*100),0)</f>
        <v>24</v>
      </c>
      <c r="P2882" s="13">
        <f t="shared" ref="P2882:P2945" si="181">ROUND(SUM(E2882/L2882),2)</f>
        <v>96.55</v>
      </c>
      <c r="Q2882" s="11" t="s">
        <v>8317</v>
      </c>
      <c r="R2882" s="11" t="s">
        <v>8318</v>
      </c>
      <c r="S2882" s="14">
        <f t="shared" ref="S2882:S2945" si="182">(((J2882/60)/60)/24)+DATE(1970,1,1)</f>
        <v>42192.905694444446</v>
      </c>
      <c r="T2882" s="14">
        <f t="shared" ref="T2882:T2945" si="183">(((I2882/60)/60)/24)+DATE(1970,1,1)</f>
        <v>42236.711805555555</v>
      </c>
    </row>
    <row r="2883" spans="1:20" x14ac:dyDescent="0.2">
      <c r="A2883" s="11">
        <v>2881</v>
      </c>
      <c r="B2883" s="11" t="s">
        <v>2881</v>
      </c>
      <c r="C2883" s="11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2">
        <f t="shared" si="180"/>
        <v>0</v>
      </c>
      <c r="P2883" s="13" t="e">
        <f t="shared" si="181"/>
        <v>#DIV/0!</v>
      </c>
      <c r="Q2883" s="11" t="s">
        <v>8317</v>
      </c>
      <c r="R2883" s="11" t="s">
        <v>8318</v>
      </c>
      <c r="S2883" s="14">
        <f t="shared" si="182"/>
        <v>41916.597638888888</v>
      </c>
      <c r="T2883" s="14">
        <f t="shared" si="183"/>
        <v>41976.639305555553</v>
      </c>
    </row>
    <row r="2884" spans="1:20" x14ac:dyDescent="0.2">
      <c r="A2884" s="11">
        <v>2882</v>
      </c>
      <c r="B2884" s="11" t="s">
        <v>2882</v>
      </c>
      <c r="C2884" s="11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2">
        <f t="shared" si="180"/>
        <v>34</v>
      </c>
      <c r="P2884" s="13">
        <f t="shared" si="181"/>
        <v>63</v>
      </c>
      <c r="Q2884" s="11" t="s">
        <v>8317</v>
      </c>
      <c r="R2884" s="11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x14ac:dyDescent="0.2">
      <c r="A2885" s="11">
        <v>2883</v>
      </c>
      <c r="B2885" s="11" t="s">
        <v>2883</v>
      </c>
      <c r="C2885" s="11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2">
        <f t="shared" si="180"/>
        <v>20</v>
      </c>
      <c r="P2885" s="13">
        <f t="shared" si="181"/>
        <v>381.6</v>
      </c>
      <c r="Q2885" s="11" t="s">
        <v>8317</v>
      </c>
      <c r="R2885" s="11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x14ac:dyDescent="0.2">
      <c r="A2886" s="11">
        <v>2884</v>
      </c>
      <c r="B2886" s="11" t="s">
        <v>2884</v>
      </c>
      <c r="C2886" s="11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2">
        <f t="shared" si="180"/>
        <v>1</v>
      </c>
      <c r="P2886" s="13">
        <f t="shared" si="181"/>
        <v>46.25</v>
      </c>
      <c r="Q2886" s="11" t="s">
        <v>8317</v>
      </c>
      <c r="R2886" s="11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x14ac:dyDescent="0.2">
      <c r="A2887" s="11">
        <v>2885</v>
      </c>
      <c r="B2887" s="11" t="s">
        <v>2885</v>
      </c>
      <c r="C2887" s="11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2">
        <f t="shared" si="180"/>
        <v>33</v>
      </c>
      <c r="P2887" s="13">
        <f t="shared" si="181"/>
        <v>26</v>
      </c>
      <c r="Q2887" s="11" t="s">
        <v>8317</v>
      </c>
      <c r="R2887" s="11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x14ac:dyDescent="0.2">
      <c r="A2888" s="11">
        <v>2886</v>
      </c>
      <c r="B2888" s="11" t="s">
        <v>2886</v>
      </c>
      <c r="C2888" s="11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2">
        <f t="shared" si="180"/>
        <v>5</v>
      </c>
      <c r="P2888" s="13">
        <f t="shared" si="181"/>
        <v>10</v>
      </c>
      <c r="Q2888" s="11" t="s">
        <v>8317</v>
      </c>
      <c r="R2888" s="11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x14ac:dyDescent="0.2">
      <c r="A2889" s="11">
        <v>2887</v>
      </c>
      <c r="B2889" s="11" t="s">
        <v>2887</v>
      </c>
      <c r="C2889" s="11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2">
        <f t="shared" si="180"/>
        <v>1</v>
      </c>
      <c r="P2889" s="13">
        <f t="shared" si="181"/>
        <v>5</v>
      </c>
      <c r="Q2889" s="11" t="s">
        <v>8317</v>
      </c>
      <c r="R2889" s="11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x14ac:dyDescent="0.2">
      <c r="A2890" s="11">
        <v>2888</v>
      </c>
      <c r="B2890" s="11" t="s">
        <v>2888</v>
      </c>
      <c r="C2890" s="11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2">
        <f t="shared" si="180"/>
        <v>0</v>
      </c>
      <c r="P2890" s="13" t="e">
        <f t="shared" si="181"/>
        <v>#DIV/0!</v>
      </c>
      <c r="Q2890" s="11" t="s">
        <v>8317</v>
      </c>
      <c r="R2890" s="11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x14ac:dyDescent="0.2">
      <c r="A2891" s="11">
        <v>2889</v>
      </c>
      <c r="B2891" s="11" t="s">
        <v>2889</v>
      </c>
      <c r="C2891" s="11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2">
        <f t="shared" si="180"/>
        <v>39</v>
      </c>
      <c r="P2891" s="13">
        <f t="shared" si="181"/>
        <v>81.569999999999993</v>
      </c>
      <c r="Q2891" s="11" t="s">
        <v>8317</v>
      </c>
      <c r="R2891" s="1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x14ac:dyDescent="0.2">
      <c r="A2892" s="11">
        <v>2890</v>
      </c>
      <c r="B2892" s="11" t="s">
        <v>2890</v>
      </c>
      <c r="C2892" s="11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2">
        <f t="shared" si="180"/>
        <v>2</v>
      </c>
      <c r="P2892" s="13">
        <f t="shared" si="181"/>
        <v>7</v>
      </c>
      <c r="Q2892" s="11" t="s">
        <v>8317</v>
      </c>
      <c r="R2892" s="11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x14ac:dyDescent="0.2">
      <c r="A2893" s="11">
        <v>2891</v>
      </c>
      <c r="B2893" s="11" t="s">
        <v>2891</v>
      </c>
      <c r="C2893" s="11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2">
        <f t="shared" si="180"/>
        <v>3</v>
      </c>
      <c r="P2893" s="13">
        <f t="shared" si="181"/>
        <v>27.3</v>
      </c>
      <c r="Q2893" s="11" t="s">
        <v>8317</v>
      </c>
      <c r="R2893" s="11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x14ac:dyDescent="0.2">
      <c r="A2894" s="11">
        <v>2892</v>
      </c>
      <c r="B2894" s="11" t="s">
        <v>2892</v>
      </c>
      <c r="C2894" s="11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2">
        <f t="shared" si="180"/>
        <v>10</v>
      </c>
      <c r="P2894" s="13">
        <f t="shared" si="181"/>
        <v>29.41</v>
      </c>
      <c r="Q2894" s="11" t="s">
        <v>8317</v>
      </c>
      <c r="R2894" s="11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2">
      <c r="A2895" s="11">
        <v>2893</v>
      </c>
      <c r="B2895" s="11" t="s">
        <v>2893</v>
      </c>
      <c r="C2895" s="11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2">
        <f t="shared" si="180"/>
        <v>1</v>
      </c>
      <c r="P2895" s="13">
        <f t="shared" si="181"/>
        <v>12.5</v>
      </c>
      <c r="Q2895" s="11" t="s">
        <v>8317</v>
      </c>
      <c r="R2895" s="11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x14ac:dyDescent="0.2">
      <c r="A2896" s="11">
        <v>2894</v>
      </c>
      <c r="B2896" s="11" t="s">
        <v>2894</v>
      </c>
      <c r="C2896" s="11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2">
        <f t="shared" si="180"/>
        <v>0</v>
      </c>
      <c r="P2896" s="13" t="e">
        <f t="shared" si="181"/>
        <v>#DIV/0!</v>
      </c>
      <c r="Q2896" s="11" t="s">
        <v>8317</v>
      </c>
      <c r="R2896" s="11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x14ac:dyDescent="0.2">
      <c r="A2897" s="11">
        <v>2895</v>
      </c>
      <c r="B2897" s="11" t="s">
        <v>2895</v>
      </c>
      <c r="C2897" s="11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2">
        <f t="shared" si="180"/>
        <v>5</v>
      </c>
      <c r="P2897" s="13">
        <f t="shared" si="181"/>
        <v>5.75</v>
      </c>
      <c r="Q2897" s="11" t="s">
        <v>8317</v>
      </c>
      <c r="R2897" s="11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x14ac:dyDescent="0.2">
      <c r="A2898" s="11">
        <v>2896</v>
      </c>
      <c r="B2898" s="11" t="s">
        <v>2896</v>
      </c>
      <c r="C2898" s="11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2">
        <f t="shared" si="180"/>
        <v>21</v>
      </c>
      <c r="P2898" s="13">
        <f t="shared" si="181"/>
        <v>52.08</v>
      </c>
      <c r="Q2898" s="11" t="s">
        <v>8317</v>
      </c>
      <c r="R2898" s="11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x14ac:dyDescent="0.2">
      <c r="A2899" s="11">
        <v>2897</v>
      </c>
      <c r="B2899" s="11" t="s">
        <v>2897</v>
      </c>
      <c r="C2899" s="11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2">
        <f t="shared" si="180"/>
        <v>5</v>
      </c>
      <c r="P2899" s="13">
        <f t="shared" si="181"/>
        <v>183.33</v>
      </c>
      <c r="Q2899" s="11" t="s">
        <v>8317</v>
      </c>
      <c r="R2899" s="11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x14ac:dyDescent="0.2">
      <c r="A2900" s="11">
        <v>2898</v>
      </c>
      <c r="B2900" s="11" t="s">
        <v>2898</v>
      </c>
      <c r="C2900" s="11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2">
        <f t="shared" si="180"/>
        <v>5</v>
      </c>
      <c r="P2900" s="13">
        <f t="shared" si="181"/>
        <v>26.33</v>
      </c>
      <c r="Q2900" s="11" t="s">
        <v>8317</v>
      </c>
      <c r="R2900" s="11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x14ac:dyDescent="0.2">
      <c r="A2901" s="11">
        <v>2899</v>
      </c>
      <c r="B2901" s="11" t="s">
        <v>2899</v>
      </c>
      <c r="C2901" s="11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2">
        <f t="shared" si="180"/>
        <v>0</v>
      </c>
      <c r="P2901" s="13" t="e">
        <f t="shared" si="181"/>
        <v>#DIV/0!</v>
      </c>
      <c r="Q2901" s="11" t="s">
        <v>8317</v>
      </c>
      <c r="R2901" s="1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x14ac:dyDescent="0.2">
      <c r="A2902" s="11">
        <v>2900</v>
      </c>
      <c r="B2902" s="11" t="s">
        <v>2900</v>
      </c>
      <c r="C2902" s="11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2">
        <f t="shared" si="180"/>
        <v>62</v>
      </c>
      <c r="P2902" s="13">
        <f t="shared" si="181"/>
        <v>486.43</v>
      </c>
      <c r="Q2902" s="11" t="s">
        <v>8317</v>
      </c>
      <c r="R2902" s="11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x14ac:dyDescent="0.2">
      <c r="A2903" s="11">
        <v>2901</v>
      </c>
      <c r="B2903" s="11" t="s">
        <v>2901</v>
      </c>
      <c r="C2903" s="11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2">
        <f t="shared" si="180"/>
        <v>1</v>
      </c>
      <c r="P2903" s="13">
        <f t="shared" si="181"/>
        <v>3</v>
      </c>
      <c r="Q2903" s="11" t="s">
        <v>8317</v>
      </c>
      <c r="R2903" s="11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x14ac:dyDescent="0.2">
      <c r="A2904" s="11">
        <v>2902</v>
      </c>
      <c r="B2904" s="11" t="s">
        <v>2902</v>
      </c>
      <c r="C2904" s="11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2">
        <f t="shared" si="180"/>
        <v>1</v>
      </c>
      <c r="P2904" s="13">
        <f t="shared" si="181"/>
        <v>25</v>
      </c>
      <c r="Q2904" s="11" t="s">
        <v>8317</v>
      </c>
      <c r="R2904" s="11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x14ac:dyDescent="0.2">
      <c r="A2905" s="11">
        <v>2903</v>
      </c>
      <c r="B2905" s="11" t="s">
        <v>2903</v>
      </c>
      <c r="C2905" s="11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2">
        <f t="shared" si="180"/>
        <v>1</v>
      </c>
      <c r="P2905" s="13">
        <f t="shared" si="181"/>
        <v>9.75</v>
      </c>
      <c r="Q2905" s="11" t="s">
        <v>8317</v>
      </c>
      <c r="R2905" s="11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x14ac:dyDescent="0.2">
      <c r="A2906" s="11">
        <v>2904</v>
      </c>
      <c r="B2906" s="11" t="s">
        <v>2904</v>
      </c>
      <c r="C2906" s="11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2">
        <f t="shared" si="180"/>
        <v>5</v>
      </c>
      <c r="P2906" s="13">
        <f t="shared" si="181"/>
        <v>18.75</v>
      </c>
      <c r="Q2906" s="11" t="s">
        <v>8317</v>
      </c>
      <c r="R2906" s="11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x14ac:dyDescent="0.2">
      <c r="A2907" s="11">
        <v>2905</v>
      </c>
      <c r="B2907" s="11" t="s">
        <v>2905</v>
      </c>
      <c r="C2907" s="11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2">
        <f t="shared" si="180"/>
        <v>18</v>
      </c>
      <c r="P2907" s="13">
        <f t="shared" si="181"/>
        <v>36.590000000000003</v>
      </c>
      <c r="Q2907" s="11" t="s">
        <v>8317</v>
      </c>
      <c r="R2907" s="11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x14ac:dyDescent="0.2">
      <c r="A2908" s="11">
        <v>2906</v>
      </c>
      <c r="B2908" s="11" t="s">
        <v>2906</v>
      </c>
      <c r="C2908" s="11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2">
        <f t="shared" si="180"/>
        <v>10</v>
      </c>
      <c r="P2908" s="13">
        <f t="shared" si="181"/>
        <v>80.709999999999994</v>
      </c>
      <c r="Q2908" s="11" t="s">
        <v>8317</v>
      </c>
      <c r="R2908" s="11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x14ac:dyDescent="0.2">
      <c r="A2909" s="11">
        <v>2907</v>
      </c>
      <c r="B2909" s="11" t="s">
        <v>2907</v>
      </c>
      <c r="C2909" s="11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2">
        <f t="shared" si="180"/>
        <v>1</v>
      </c>
      <c r="P2909" s="13">
        <f t="shared" si="181"/>
        <v>1</v>
      </c>
      <c r="Q2909" s="11" t="s">
        <v>8317</v>
      </c>
      <c r="R2909" s="11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x14ac:dyDescent="0.2">
      <c r="A2910" s="11">
        <v>2908</v>
      </c>
      <c r="B2910" s="11" t="s">
        <v>2908</v>
      </c>
      <c r="C2910" s="11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2">
        <f t="shared" si="180"/>
        <v>3</v>
      </c>
      <c r="P2910" s="13">
        <f t="shared" si="181"/>
        <v>52.8</v>
      </c>
      <c r="Q2910" s="11" t="s">
        <v>8317</v>
      </c>
      <c r="R2910" s="11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x14ac:dyDescent="0.2">
      <c r="A2911" s="11">
        <v>2909</v>
      </c>
      <c r="B2911" s="11" t="s">
        <v>2909</v>
      </c>
      <c r="C2911" s="11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2">
        <f t="shared" si="180"/>
        <v>1</v>
      </c>
      <c r="P2911" s="13">
        <f t="shared" si="181"/>
        <v>20</v>
      </c>
      <c r="Q2911" s="11" t="s">
        <v>8317</v>
      </c>
      <c r="R2911" s="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x14ac:dyDescent="0.2">
      <c r="A2912" s="11">
        <v>2910</v>
      </c>
      <c r="B2912" s="11" t="s">
        <v>2910</v>
      </c>
      <c r="C2912" s="11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2">
        <f t="shared" si="180"/>
        <v>1</v>
      </c>
      <c r="P2912" s="13">
        <f t="shared" si="181"/>
        <v>1</v>
      </c>
      <c r="Q2912" s="11" t="s">
        <v>8317</v>
      </c>
      <c r="R2912" s="11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x14ac:dyDescent="0.2">
      <c r="A2913" s="11">
        <v>2911</v>
      </c>
      <c r="B2913" s="11" t="s">
        <v>2911</v>
      </c>
      <c r="C2913" s="11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2">
        <f t="shared" si="180"/>
        <v>37</v>
      </c>
      <c r="P2913" s="13">
        <f t="shared" si="181"/>
        <v>46.93</v>
      </c>
      <c r="Q2913" s="11" t="s">
        <v>8317</v>
      </c>
      <c r="R2913" s="11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x14ac:dyDescent="0.2">
      <c r="A2914" s="11">
        <v>2912</v>
      </c>
      <c r="B2914" s="11" t="s">
        <v>2912</v>
      </c>
      <c r="C2914" s="11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2">
        <f t="shared" si="180"/>
        <v>15</v>
      </c>
      <c r="P2914" s="13">
        <f t="shared" si="181"/>
        <v>78.08</v>
      </c>
      <c r="Q2914" s="11" t="s">
        <v>8317</v>
      </c>
      <c r="R2914" s="11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x14ac:dyDescent="0.2">
      <c r="A2915" s="11">
        <v>2913</v>
      </c>
      <c r="B2915" s="11" t="s">
        <v>2913</v>
      </c>
      <c r="C2915" s="11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2">
        <f t="shared" si="180"/>
        <v>1</v>
      </c>
      <c r="P2915" s="13">
        <f t="shared" si="181"/>
        <v>1</v>
      </c>
      <c r="Q2915" s="11" t="s">
        <v>8317</v>
      </c>
      <c r="R2915" s="11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x14ac:dyDescent="0.2">
      <c r="A2916" s="11">
        <v>2914</v>
      </c>
      <c r="B2916" s="11" t="s">
        <v>2914</v>
      </c>
      <c r="C2916" s="11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2">
        <f t="shared" si="180"/>
        <v>1</v>
      </c>
      <c r="P2916" s="13">
        <f t="shared" si="181"/>
        <v>1</v>
      </c>
      <c r="Q2916" s="11" t="s">
        <v>8317</v>
      </c>
      <c r="R2916" s="11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x14ac:dyDescent="0.2">
      <c r="A2917" s="11">
        <v>2915</v>
      </c>
      <c r="B2917" s="11" t="s">
        <v>2915</v>
      </c>
      <c r="C2917" s="11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2">
        <f t="shared" si="180"/>
        <v>62</v>
      </c>
      <c r="P2917" s="13">
        <f t="shared" si="181"/>
        <v>203.67</v>
      </c>
      <c r="Q2917" s="11" t="s">
        <v>8317</v>
      </c>
      <c r="R2917" s="11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x14ac:dyDescent="0.2">
      <c r="A2918" s="11">
        <v>2916</v>
      </c>
      <c r="B2918" s="11" t="s">
        <v>2916</v>
      </c>
      <c r="C2918" s="11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2">
        <f t="shared" si="180"/>
        <v>8</v>
      </c>
      <c r="P2918" s="13">
        <f t="shared" si="181"/>
        <v>20.71</v>
      </c>
      <c r="Q2918" s="11" t="s">
        <v>8317</v>
      </c>
      <c r="R2918" s="11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x14ac:dyDescent="0.2">
      <c r="A2919" s="11">
        <v>2917</v>
      </c>
      <c r="B2919" s="11" t="s">
        <v>2917</v>
      </c>
      <c r="C2919" s="11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2">
        <f t="shared" si="180"/>
        <v>22</v>
      </c>
      <c r="P2919" s="13">
        <f t="shared" si="181"/>
        <v>48.56</v>
      </c>
      <c r="Q2919" s="11" t="s">
        <v>8317</v>
      </c>
      <c r="R2919" s="11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x14ac:dyDescent="0.2">
      <c r="A2920" s="11">
        <v>2918</v>
      </c>
      <c r="B2920" s="11" t="s">
        <v>2918</v>
      </c>
      <c r="C2920" s="11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2">
        <f t="shared" si="180"/>
        <v>28</v>
      </c>
      <c r="P2920" s="13">
        <f t="shared" si="181"/>
        <v>68.099999999999994</v>
      </c>
      <c r="Q2920" s="11" t="s">
        <v>8317</v>
      </c>
      <c r="R2920" s="11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x14ac:dyDescent="0.2">
      <c r="A2921" s="11">
        <v>2919</v>
      </c>
      <c r="B2921" s="11" t="s">
        <v>2919</v>
      </c>
      <c r="C2921" s="11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2">
        <f t="shared" si="180"/>
        <v>9</v>
      </c>
      <c r="P2921" s="13">
        <f t="shared" si="181"/>
        <v>8.5</v>
      </c>
      <c r="Q2921" s="11" t="s">
        <v>8317</v>
      </c>
      <c r="R2921" s="1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x14ac:dyDescent="0.2">
      <c r="A2922" s="11">
        <v>2920</v>
      </c>
      <c r="B2922" s="11" t="s">
        <v>2920</v>
      </c>
      <c r="C2922" s="11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2">
        <f t="shared" si="180"/>
        <v>27</v>
      </c>
      <c r="P2922" s="13">
        <f t="shared" si="181"/>
        <v>51.62</v>
      </c>
      <c r="Q2922" s="11" t="s">
        <v>8317</v>
      </c>
      <c r="R2922" s="11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x14ac:dyDescent="0.2">
      <c r="A2923" s="11">
        <v>2921</v>
      </c>
      <c r="B2923" s="11" t="s">
        <v>2921</v>
      </c>
      <c r="C2923" s="11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2">
        <f t="shared" si="180"/>
        <v>129</v>
      </c>
      <c r="P2923" s="13">
        <f t="shared" si="181"/>
        <v>43</v>
      </c>
      <c r="Q2923" s="11" t="s">
        <v>8317</v>
      </c>
      <c r="R2923" s="11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x14ac:dyDescent="0.2">
      <c r="A2924" s="11">
        <v>2922</v>
      </c>
      <c r="B2924" s="11" t="s">
        <v>2922</v>
      </c>
      <c r="C2924" s="11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2">
        <f t="shared" si="180"/>
        <v>100</v>
      </c>
      <c r="P2924" s="13">
        <f t="shared" si="181"/>
        <v>83.33</v>
      </c>
      <c r="Q2924" s="11" t="s">
        <v>8317</v>
      </c>
      <c r="R2924" s="11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x14ac:dyDescent="0.2">
      <c r="A2925" s="11">
        <v>2923</v>
      </c>
      <c r="B2925" s="11" t="s">
        <v>2923</v>
      </c>
      <c r="C2925" s="11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2">
        <f t="shared" si="180"/>
        <v>100</v>
      </c>
      <c r="P2925" s="13">
        <f t="shared" si="181"/>
        <v>30</v>
      </c>
      <c r="Q2925" s="11" t="s">
        <v>8317</v>
      </c>
      <c r="R2925" s="11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x14ac:dyDescent="0.2">
      <c r="A2926" s="11">
        <v>2924</v>
      </c>
      <c r="B2926" s="11" t="s">
        <v>2924</v>
      </c>
      <c r="C2926" s="11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2">
        <f t="shared" si="180"/>
        <v>104</v>
      </c>
      <c r="P2926" s="13">
        <f t="shared" si="181"/>
        <v>175.51</v>
      </c>
      <c r="Q2926" s="11" t="s">
        <v>8317</v>
      </c>
      <c r="R2926" s="11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x14ac:dyDescent="0.2">
      <c r="A2927" s="11">
        <v>2925</v>
      </c>
      <c r="B2927" s="11" t="s">
        <v>2925</v>
      </c>
      <c r="C2927" s="11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2">
        <f t="shared" si="180"/>
        <v>103</v>
      </c>
      <c r="P2927" s="13">
        <f t="shared" si="181"/>
        <v>231.66</v>
      </c>
      <c r="Q2927" s="11" t="s">
        <v>8317</v>
      </c>
      <c r="R2927" s="11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x14ac:dyDescent="0.2">
      <c r="A2928" s="11">
        <v>2926</v>
      </c>
      <c r="B2928" s="11" t="s">
        <v>2926</v>
      </c>
      <c r="C2928" s="11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2">
        <f t="shared" si="180"/>
        <v>125</v>
      </c>
      <c r="P2928" s="13">
        <f t="shared" si="181"/>
        <v>75</v>
      </c>
      <c r="Q2928" s="11" t="s">
        <v>8317</v>
      </c>
      <c r="R2928" s="11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x14ac:dyDescent="0.2">
      <c r="A2929" s="11">
        <v>2927</v>
      </c>
      <c r="B2929" s="11" t="s">
        <v>2927</v>
      </c>
      <c r="C2929" s="11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2">
        <f t="shared" si="180"/>
        <v>131</v>
      </c>
      <c r="P2929" s="13">
        <f t="shared" si="181"/>
        <v>112.14</v>
      </c>
      <c r="Q2929" s="11" t="s">
        <v>8317</v>
      </c>
      <c r="R2929" s="11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x14ac:dyDescent="0.2">
      <c r="A2930" s="11">
        <v>2928</v>
      </c>
      <c r="B2930" s="11" t="s">
        <v>2928</v>
      </c>
      <c r="C2930" s="11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2">
        <f t="shared" si="180"/>
        <v>100</v>
      </c>
      <c r="P2930" s="13">
        <f t="shared" si="181"/>
        <v>41.67</v>
      </c>
      <c r="Q2930" s="11" t="s">
        <v>8317</v>
      </c>
      <c r="R2930" s="11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x14ac:dyDescent="0.2">
      <c r="A2931" s="11">
        <v>2929</v>
      </c>
      <c r="B2931" s="11" t="s">
        <v>2929</v>
      </c>
      <c r="C2931" s="11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2">
        <f t="shared" si="180"/>
        <v>103</v>
      </c>
      <c r="P2931" s="13">
        <f t="shared" si="181"/>
        <v>255.17</v>
      </c>
      <c r="Q2931" s="11" t="s">
        <v>8317</v>
      </c>
      <c r="R2931" s="1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x14ac:dyDescent="0.2">
      <c r="A2932" s="11">
        <v>2930</v>
      </c>
      <c r="B2932" s="11" t="s">
        <v>2930</v>
      </c>
      <c r="C2932" s="11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2">
        <f t="shared" si="180"/>
        <v>101</v>
      </c>
      <c r="P2932" s="13">
        <f t="shared" si="181"/>
        <v>162.77000000000001</v>
      </c>
      <c r="Q2932" s="11" t="s">
        <v>8317</v>
      </c>
      <c r="R2932" s="11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x14ac:dyDescent="0.2">
      <c r="A2933" s="11">
        <v>2931</v>
      </c>
      <c r="B2933" s="11" t="s">
        <v>2931</v>
      </c>
      <c r="C2933" s="11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2">
        <f t="shared" si="180"/>
        <v>106</v>
      </c>
      <c r="P2933" s="13">
        <f t="shared" si="181"/>
        <v>88.33</v>
      </c>
      <c r="Q2933" s="11" t="s">
        <v>8317</v>
      </c>
      <c r="R2933" s="11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x14ac:dyDescent="0.2">
      <c r="A2934" s="11">
        <v>2932</v>
      </c>
      <c r="B2934" s="11" t="s">
        <v>2932</v>
      </c>
      <c r="C2934" s="11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2">
        <f t="shared" si="180"/>
        <v>106</v>
      </c>
      <c r="P2934" s="13">
        <f t="shared" si="181"/>
        <v>85.74</v>
      </c>
      <c r="Q2934" s="11" t="s">
        <v>8317</v>
      </c>
      <c r="R2934" s="11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x14ac:dyDescent="0.2">
      <c r="A2935" s="11">
        <v>2933</v>
      </c>
      <c r="B2935" s="11" t="s">
        <v>2933</v>
      </c>
      <c r="C2935" s="11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2">
        <f t="shared" si="180"/>
        <v>103</v>
      </c>
      <c r="P2935" s="13">
        <f t="shared" si="181"/>
        <v>47.57</v>
      </c>
      <c r="Q2935" s="11" t="s">
        <v>8317</v>
      </c>
      <c r="R2935" s="11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x14ac:dyDescent="0.2">
      <c r="A2936" s="11">
        <v>2934</v>
      </c>
      <c r="B2936" s="11" t="s">
        <v>2934</v>
      </c>
      <c r="C2936" s="11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2">
        <f t="shared" si="180"/>
        <v>108</v>
      </c>
      <c r="P2936" s="13">
        <f t="shared" si="181"/>
        <v>72.97</v>
      </c>
      <c r="Q2936" s="11" t="s">
        <v>8317</v>
      </c>
      <c r="R2936" s="11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x14ac:dyDescent="0.2">
      <c r="A2937" s="11">
        <v>2935</v>
      </c>
      <c r="B2937" s="11" t="s">
        <v>2935</v>
      </c>
      <c r="C2937" s="11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2">
        <f t="shared" si="180"/>
        <v>101</v>
      </c>
      <c r="P2937" s="13">
        <f t="shared" si="181"/>
        <v>90.54</v>
      </c>
      <c r="Q2937" s="11" t="s">
        <v>8317</v>
      </c>
      <c r="R2937" s="11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x14ac:dyDescent="0.2">
      <c r="A2938" s="11">
        <v>2936</v>
      </c>
      <c r="B2938" s="11" t="s">
        <v>2936</v>
      </c>
      <c r="C2938" s="11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2">
        <f t="shared" si="180"/>
        <v>128</v>
      </c>
      <c r="P2938" s="13">
        <f t="shared" si="181"/>
        <v>37.65</v>
      </c>
      <c r="Q2938" s="11" t="s">
        <v>8317</v>
      </c>
      <c r="R2938" s="11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x14ac:dyDescent="0.2">
      <c r="A2939" s="11">
        <v>2937</v>
      </c>
      <c r="B2939" s="11" t="s">
        <v>2937</v>
      </c>
      <c r="C2939" s="11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2">
        <f t="shared" si="180"/>
        <v>134</v>
      </c>
      <c r="P2939" s="13">
        <f t="shared" si="181"/>
        <v>36.36</v>
      </c>
      <c r="Q2939" s="11" t="s">
        <v>8317</v>
      </c>
      <c r="R2939" s="11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x14ac:dyDescent="0.2">
      <c r="A2940" s="11">
        <v>2938</v>
      </c>
      <c r="B2940" s="11" t="s">
        <v>2938</v>
      </c>
      <c r="C2940" s="11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2">
        <f t="shared" si="180"/>
        <v>102</v>
      </c>
      <c r="P2940" s="13">
        <f t="shared" si="181"/>
        <v>126.72</v>
      </c>
      <c r="Q2940" s="11" t="s">
        <v>8317</v>
      </c>
      <c r="R2940" s="11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x14ac:dyDescent="0.2">
      <c r="A2941" s="11">
        <v>2939</v>
      </c>
      <c r="B2941" s="11" t="s">
        <v>2939</v>
      </c>
      <c r="C2941" s="11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2">
        <f t="shared" si="180"/>
        <v>103</v>
      </c>
      <c r="P2941" s="13">
        <f t="shared" si="181"/>
        <v>329.2</v>
      </c>
      <c r="Q2941" s="11" t="s">
        <v>8317</v>
      </c>
      <c r="R2941" s="1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x14ac:dyDescent="0.2">
      <c r="A2942" s="11">
        <v>2940</v>
      </c>
      <c r="B2942" s="11" t="s">
        <v>2940</v>
      </c>
      <c r="C2942" s="11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2">
        <f t="shared" si="180"/>
        <v>108</v>
      </c>
      <c r="P2942" s="13">
        <f t="shared" si="181"/>
        <v>81.239999999999995</v>
      </c>
      <c r="Q2942" s="11" t="s">
        <v>8317</v>
      </c>
      <c r="R2942" s="11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x14ac:dyDescent="0.2">
      <c r="A2943" s="11">
        <v>2941</v>
      </c>
      <c r="B2943" s="11" t="s">
        <v>2941</v>
      </c>
      <c r="C2943" s="11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2">
        <f t="shared" si="180"/>
        <v>1</v>
      </c>
      <c r="P2943" s="13">
        <f t="shared" si="181"/>
        <v>1</v>
      </c>
      <c r="Q2943" s="11" t="s">
        <v>8317</v>
      </c>
      <c r="R2943" s="11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x14ac:dyDescent="0.2">
      <c r="A2944" s="11">
        <v>2942</v>
      </c>
      <c r="B2944" s="11" t="s">
        <v>2942</v>
      </c>
      <c r="C2944" s="11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2">
        <f t="shared" si="180"/>
        <v>21</v>
      </c>
      <c r="P2944" s="13">
        <f t="shared" si="181"/>
        <v>202.23</v>
      </c>
      <c r="Q2944" s="11" t="s">
        <v>8317</v>
      </c>
      <c r="R2944" s="11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x14ac:dyDescent="0.2">
      <c r="A2945" s="11">
        <v>2943</v>
      </c>
      <c r="B2945" s="11" t="s">
        <v>2943</v>
      </c>
      <c r="C2945" s="11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2">
        <f t="shared" si="180"/>
        <v>0</v>
      </c>
      <c r="P2945" s="13" t="e">
        <f t="shared" si="181"/>
        <v>#DIV/0!</v>
      </c>
      <c r="Q2945" s="11" t="s">
        <v>8317</v>
      </c>
      <c r="R2945" s="11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x14ac:dyDescent="0.2">
      <c r="A2946" s="11">
        <v>2944</v>
      </c>
      <c r="B2946" s="11" t="s">
        <v>2944</v>
      </c>
      <c r="C2946" s="11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2">
        <f t="shared" ref="O2946:O3009" si="184">ROUNDUP(SUM(E2946/D2946*100),0)</f>
        <v>1</v>
      </c>
      <c r="P2946" s="13">
        <f t="shared" ref="P2946:P3009" si="185">ROUND(SUM(E2946/L2946),2)</f>
        <v>100</v>
      </c>
      <c r="Q2946" s="11" t="s">
        <v>8317</v>
      </c>
      <c r="R2946" s="11" t="s">
        <v>8357</v>
      </c>
      <c r="S2946" s="14">
        <f t="shared" ref="S2946:S3009" si="186">(((J2946/60)/60)/24)+DATE(1970,1,1)</f>
        <v>42132.9143287037</v>
      </c>
      <c r="T2946" s="14">
        <f t="shared" ref="T2946:T3009" si="187">(((I2946/60)/60)/24)+DATE(1970,1,1)</f>
        <v>42162.9143287037</v>
      </c>
    </row>
    <row r="2947" spans="1:20" x14ac:dyDescent="0.2">
      <c r="A2947" s="11">
        <v>2945</v>
      </c>
      <c r="B2947" s="11" t="s">
        <v>2945</v>
      </c>
      <c r="C2947" s="11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2">
        <f t="shared" si="184"/>
        <v>0</v>
      </c>
      <c r="P2947" s="13" t="e">
        <f t="shared" si="185"/>
        <v>#DIV/0!</v>
      </c>
      <c r="Q2947" s="11" t="s">
        <v>8317</v>
      </c>
      <c r="R2947" s="11" t="s">
        <v>8357</v>
      </c>
      <c r="S2947" s="14">
        <f t="shared" si="186"/>
        <v>42118.139583333337</v>
      </c>
      <c r="T2947" s="14">
        <f t="shared" si="187"/>
        <v>42148.139583333337</v>
      </c>
    </row>
    <row r="2948" spans="1:20" x14ac:dyDescent="0.2">
      <c r="A2948" s="11">
        <v>2946</v>
      </c>
      <c r="B2948" s="11" t="s">
        <v>2946</v>
      </c>
      <c r="C2948" s="11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2">
        <f t="shared" si="184"/>
        <v>1</v>
      </c>
      <c r="P2948" s="13">
        <f t="shared" si="185"/>
        <v>1</v>
      </c>
      <c r="Q2948" s="11" t="s">
        <v>8317</v>
      </c>
      <c r="R2948" s="11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x14ac:dyDescent="0.2">
      <c r="A2949" s="11">
        <v>2947</v>
      </c>
      <c r="B2949" s="11" t="s">
        <v>2947</v>
      </c>
      <c r="C2949" s="11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2">
        <f t="shared" si="184"/>
        <v>5</v>
      </c>
      <c r="P2949" s="13">
        <f t="shared" si="185"/>
        <v>82.46</v>
      </c>
      <c r="Q2949" s="11" t="s">
        <v>8317</v>
      </c>
      <c r="R2949" s="11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x14ac:dyDescent="0.2">
      <c r="A2950" s="11">
        <v>2948</v>
      </c>
      <c r="B2950" s="11" t="s">
        <v>2948</v>
      </c>
      <c r="C2950" s="11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2">
        <f t="shared" si="184"/>
        <v>1</v>
      </c>
      <c r="P2950" s="13">
        <f t="shared" si="185"/>
        <v>2.67</v>
      </c>
      <c r="Q2950" s="11" t="s">
        <v>8317</v>
      </c>
      <c r="R2950" s="11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x14ac:dyDescent="0.2">
      <c r="A2951" s="11">
        <v>2949</v>
      </c>
      <c r="B2951" s="11" t="s">
        <v>2949</v>
      </c>
      <c r="C2951" s="11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2">
        <f t="shared" si="184"/>
        <v>3</v>
      </c>
      <c r="P2951" s="13">
        <f t="shared" si="185"/>
        <v>12.5</v>
      </c>
      <c r="Q2951" s="11" t="s">
        <v>8317</v>
      </c>
      <c r="R2951" s="1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x14ac:dyDescent="0.2">
      <c r="A2952" s="11">
        <v>2950</v>
      </c>
      <c r="B2952" s="11" t="s">
        <v>2950</v>
      </c>
      <c r="C2952" s="11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2">
        <f t="shared" si="184"/>
        <v>0</v>
      </c>
      <c r="P2952" s="13" t="e">
        <f t="shared" si="185"/>
        <v>#DIV/0!</v>
      </c>
      <c r="Q2952" s="11" t="s">
        <v>8317</v>
      </c>
      <c r="R2952" s="11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x14ac:dyDescent="0.2">
      <c r="A2953" s="11">
        <v>2951</v>
      </c>
      <c r="B2953" s="11" t="s">
        <v>2951</v>
      </c>
      <c r="C2953" s="11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2">
        <f t="shared" si="184"/>
        <v>3</v>
      </c>
      <c r="P2953" s="13">
        <f t="shared" si="185"/>
        <v>18.899999999999999</v>
      </c>
      <c r="Q2953" s="11" t="s">
        <v>8317</v>
      </c>
      <c r="R2953" s="11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x14ac:dyDescent="0.2">
      <c r="A2954" s="11">
        <v>2952</v>
      </c>
      <c r="B2954" s="11" t="s">
        <v>2952</v>
      </c>
      <c r="C2954" s="11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2">
        <f t="shared" si="184"/>
        <v>9</v>
      </c>
      <c r="P2954" s="13">
        <f t="shared" si="185"/>
        <v>200.63</v>
      </c>
      <c r="Q2954" s="11" t="s">
        <v>8317</v>
      </c>
      <c r="R2954" s="11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x14ac:dyDescent="0.2">
      <c r="A2955" s="11">
        <v>2953</v>
      </c>
      <c r="B2955" s="11" t="s">
        <v>2953</v>
      </c>
      <c r="C2955" s="11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2">
        <f t="shared" si="184"/>
        <v>1</v>
      </c>
      <c r="P2955" s="13">
        <f t="shared" si="185"/>
        <v>201.67</v>
      </c>
      <c r="Q2955" s="11" t="s">
        <v>8317</v>
      </c>
      <c r="R2955" s="11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x14ac:dyDescent="0.2">
      <c r="A2956" s="11">
        <v>2954</v>
      </c>
      <c r="B2956" s="11" t="s">
        <v>2954</v>
      </c>
      <c r="C2956" s="11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2">
        <f t="shared" si="184"/>
        <v>0</v>
      </c>
      <c r="P2956" s="13" t="e">
        <f t="shared" si="185"/>
        <v>#DIV/0!</v>
      </c>
      <c r="Q2956" s="11" t="s">
        <v>8317</v>
      </c>
      <c r="R2956" s="11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x14ac:dyDescent="0.2">
      <c r="A2957" s="11">
        <v>2955</v>
      </c>
      <c r="B2957" s="11" t="s">
        <v>2955</v>
      </c>
      <c r="C2957" s="11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2">
        <f t="shared" si="184"/>
        <v>60</v>
      </c>
      <c r="P2957" s="13">
        <f t="shared" si="185"/>
        <v>65</v>
      </c>
      <c r="Q2957" s="11" t="s">
        <v>8317</v>
      </c>
      <c r="R2957" s="11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x14ac:dyDescent="0.2">
      <c r="A2958" s="11">
        <v>2956</v>
      </c>
      <c r="B2958" s="11" t="s">
        <v>2956</v>
      </c>
      <c r="C2958" s="11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2">
        <f t="shared" si="184"/>
        <v>17</v>
      </c>
      <c r="P2958" s="13">
        <f t="shared" si="185"/>
        <v>66.099999999999994</v>
      </c>
      <c r="Q2958" s="11" t="s">
        <v>8317</v>
      </c>
      <c r="R2958" s="11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x14ac:dyDescent="0.2">
      <c r="A2959" s="11">
        <v>2957</v>
      </c>
      <c r="B2959" s="11" t="s">
        <v>2957</v>
      </c>
      <c r="C2959" s="11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2">
        <f t="shared" si="184"/>
        <v>2</v>
      </c>
      <c r="P2959" s="13">
        <f t="shared" si="185"/>
        <v>93.33</v>
      </c>
      <c r="Q2959" s="11" t="s">
        <v>8317</v>
      </c>
      <c r="R2959" s="11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x14ac:dyDescent="0.2">
      <c r="A2960" s="11">
        <v>2958</v>
      </c>
      <c r="B2960" s="11" t="s">
        <v>2958</v>
      </c>
      <c r="C2960" s="11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2">
        <f t="shared" si="184"/>
        <v>0</v>
      </c>
      <c r="P2960" s="13" t="e">
        <f t="shared" si="185"/>
        <v>#DIV/0!</v>
      </c>
      <c r="Q2960" s="11" t="s">
        <v>8317</v>
      </c>
      <c r="R2960" s="11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x14ac:dyDescent="0.2">
      <c r="A2961" s="11">
        <v>2959</v>
      </c>
      <c r="B2961" s="11" t="s">
        <v>2959</v>
      </c>
      <c r="C2961" s="11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2">
        <f t="shared" si="184"/>
        <v>0</v>
      </c>
      <c r="P2961" s="13" t="e">
        <f t="shared" si="185"/>
        <v>#DIV/0!</v>
      </c>
      <c r="Q2961" s="11" t="s">
        <v>8317</v>
      </c>
      <c r="R2961" s="1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x14ac:dyDescent="0.2">
      <c r="A2962" s="11">
        <v>2960</v>
      </c>
      <c r="B2962" s="11" t="s">
        <v>2960</v>
      </c>
      <c r="C2962" s="11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2">
        <f t="shared" si="184"/>
        <v>0</v>
      </c>
      <c r="P2962" s="13" t="e">
        <f t="shared" si="185"/>
        <v>#DIV/0!</v>
      </c>
      <c r="Q2962" s="11" t="s">
        <v>8317</v>
      </c>
      <c r="R2962" s="11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x14ac:dyDescent="0.2">
      <c r="A2963" s="11">
        <v>2961</v>
      </c>
      <c r="B2963" s="11" t="s">
        <v>2961</v>
      </c>
      <c r="C2963" s="11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2">
        <f t="shared" si="184"/>
        <v>110</v>
      </c>
      <c r="P2963" s="13">
        <f t="shared" si="185"/>
        <v>50.75</v>
      </c>
      <c r="Q2963" s="11" t="s">
        <v>8317</v>
      </c>
      <c r="R2963" s="11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x14ac:dyDescent="0.2">
      <c r="A2964" s="11">
        <v>2962</v>
      </c>
      <c r="B2964" s="11" t="s">
        <v>2962</v>
      </c>
      <c r="C2964" s="11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2">
        <f t="shared" si="184"/>
        <v>122</v>
      </c>
      <c r="P2964" s="13">
        <f t="shared" si="185"/>
        <v>60.9</v>
      </c>
      <c r="Q2964" s="11" t="s">
        <v>8317</v>
      </c>
      <c r="R2964" s="11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x14ac:dyDescent="0.2">
      <c r="A2965" s="11">
        <v>2963</v>
      </c>
      <c r="B2965" s="11" t="s">
        <v>2963</v>
      </c>
      <c r="C2965" s="11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2">
        <f t="shared" si="184"/>
        <v>107</v>
      </c>
      <c r="P2965" s="13">
        <f t="shared" si="185"/>
        <v>109.03</v>
      </c>
      <c r="Q2965" s="11" t="s">
        <v>8317</v>
      </c>
      <c r="R2965" s="11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x14ac:dyDescent="0.2">
      <c r="A2966" s="11">
        <v>2964</v>
      </c>
      <c r="B2966" s="11" t="s">
        <v>2964</v>
      </c>
      <c r="C2966" s="11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2">
        <f t="shared" si="184"/>
        <v>101</v>
      </c>
      <c r="P2966" s="13">
        <f t="shared" si="185"/>
        <v>25.69</v>
      </c>
      <c r="Q2966" s="11" t="s">
        <v>8317</v>
      </c>
      <c r="R2966" s="11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x14ac:dyDescent="0.2">
      <c r="A2967" s="11">
        <v>2965</v>
      </c>
      <c r="B2967" s="11" t="s">
        <v>2965</v>
      </c>
      <c r="C2967" s="11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2">
        <f t="shared" si="184"/>
        <v>109</v>
      </c>
      <c r="P2967" s="13">
        <f t="shared" si="185"/>
        <v>41.92</v>
      </c>
      <c r="Q2967" s="11" t="s">
        <v>8317</v>
      </c>
      <c r="R2967" s="11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x14ac:dyDescent="0.2">
      <c r="A2968" s="11">
        <v>2966</v>
      </c>
      <c r="B2968" s="11" t="s">
        <v>2966</v>
      </c>
      <c r="C2968" s="11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2">
        <f t="shared" si="184"/>
        <v>114</v>
      </c>
      <c r="P2968" s="13">
        <f t="shared" si="185"/>
        <v>88.77</v>
      </c>
      <c r="Q2968" s="11" t="s">
        <v>8317</v>
      </c>
      <c r="R2968" s="11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x14ac:dyDescent="0.2">
      <c r="A2969" s="11">
        <v>2967</v>
      </c>
      <c r="B2969" s="11" t="s">
        <v>2967</v>
      </c>
      <c r="C2969" s="11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2">
        <f t="shared" si="184"/>
        <v>114</v>
      </c>
      <c r="P2969" s="13">
        <f t="shared" si="185"/>
        <v>80.23</v>
      </c>
      <c r="Q2969" s="11" t="s">
        <v>8317</v>
      </c>
      <c r="R2969" s="11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x14ac:dyDescent="0.2">
      <c r="A2970" s="11">
        <v>2968</v>
      </c>
      <c r="B2970" s="11" t="s">
        <v>2968</v>
      </c>
      <c r="C2970" s="11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2">
        <f t="shared" si="184"/>
        <v>106</v>
      </c>
      <c r="P2970" s="13">
        <f t="shared" si="185"/>
        <v>78.94</v>
      </c>
      <c r="Q2970" s="11" t="s">
        <v>8317</v>
      </c>
      <c r="R2970" s="11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x14ac:dyDescent="0.2">
      <c r="A2971" s="11">
        <v>2969</v>
      </c>
      <c r="B2971" s="11" t="s">
        <v>2969</v>
      </c>
      <c r="C2971" s="11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2">
        <f t="shared" si="184"/>
        <v>163</v>
      </c>
      <c r="P2971" s="13">
        <f t="shared" si="185"/>
        <v>95.59</v>
      </c>
      <c r="Q2971" s="11" t="s">
        <v>8317</v>
      </c>
      <c r="R2971" s="1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x14ac:dyDescent="0.2">
      <c r="A2972" s="11">
        <v>2970</v>
      </c>
      <c r="B2972" s="11" t="s">
        <v>2970</v>
      </c>
      <c r="C2972" s="11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2">
        <f t="shared" si="184"/>
        <v>106</v>
      </c>
      <c r="P2972" s="13">
        <f t="shared" si="185"/>
        <v>69.89</v>
      </c>
      <c r="Q2972" s="11" t="s">
        <v>8317</v>
      </c>
      <c r="R2972" s="11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x14ac:dyDescent="0.2">
      <c r="A2973" s="11">
        <v>2971</v>
      </c>
      <c r="B2973" s="11" t="s">
        <v>2971</v>
      </c>
      <c r="C2973" s="11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2">
        <f t="shared" si="184"/>
        <v>101</v>
      </c>
      <c r="P2973" s="13">
        <f t="shared" si="185"/>
        <v>74.53</v>
      </c>
      <c r="Q2973" s="11" t="s">
        <v>8317</v>
      </c>
      <c r="R2973" s="11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x14ac:dyDescent="0.2">
      <c r="A2974" s="11">
        <v>2972</v>
      </c>
      <c r="B2974" s="11" t="s">
        <v>2972</v>
      </c>
      <c r="C2974" s="11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2">
        <f t="shared" si="184"/>
        <v>106</v>
      </c>
      <c r="P2974" s="13">
        <f t="shared" si="185"/>
        <v>123.94</v>
      </c>
      <c r="Q2974" s="11" t="s">
        <v>8317</v>
      </c>
      <c r="R2974" s="11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x14ac:dyDescent="0.2">
      <c r="A2975" s="11">
        <v>2973</v>
      </c>
      <c r="B2975" s="11" t="s">
        <v>2973</v>
      </c>
      <c r="C2975" s="11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2">
        <f t="shared" si="184"/>
        <v>175</v>
      </c>
      <c r="P2975" s="13">
        <f t="shared" si="185"/>
        <v>264.85000000000002</v>
      </c>
      <c r="Q2975" s="11" t="s">
        <v>8317</v>
      </c>
      <c r="R2975" s="11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x14ac:dyDescent="0.2">
      <c r="A2976" s="11">
        <v>2974</v>
      </c>
      <c r="B2976" s="11" t="s">
        <v>2974</v>
      </c>
      <c r="C2976" s="11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2">
        <f t="shared" si="184"/>
        <v>102</v>
      </c>
      <c r="P2976" s="13">
        <f t="shared" si="185"/>
        <v>58.62</v>
      </c>
      <c r="Q2976" s="11" t="s">
        <v>8317</v>
      </c>
      <c r="R2976" s="11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x14ac:dyDescent="0.2">
      <c r="A2977" s="11">
        <v>2975</v>
      </c>
      <c r="B2977" s="11" t="s">
        <v>2975</v>
      </c>
      <c r="C2977" s="11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2">
        <f t="shared" si="184"/>
        <v>101</v>
      </c>
      <c r="P2977" s="13">
        <f t="shared" si="185"/>
        <v>70.88</v>
      </c>
      <c r="Q2977" s="11" t="s">
        <v>8317</v>
      </c>
      <c r="R2977" s="11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x14ac:dyDescent="0.2">
      <c r="A2978" s="11">
        <v>2976</v>
      </c>
      <c r="B2978" s="11" t="s">
        <v>2976</v>
      </c>
      <c r="C2978" s="11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2">
        <f t="shared" si="184"/>
        <v>172</v>
      </c>
      <c r="P2978" s="13">
        <f t="shared" si="185"/>
        <v>8.57</v>
      </c>
      <c r="Q2978" s="11" t="s">
        <v>8317</v>
      </c>
      <c r="R2978" s="11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x14ac:dyDescent="0.2">
      <c r="A2979" s="11">
        <v>2977</v>
      </c>
      <c r="B2979" s="11" t="s">
        <v>2977</v>
      </c>
      <c r="C2979" s="11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2">
        <f t="shared" si="184"/>
        <v>114</v>
      </c>
      <c r="P2979" s="13">
        <f t="shared" si="185"/>
        <v>113.57</v>
      </c>
      <c r="Q2979" s="11" t="s">
        <v>8317</v>
      </c>
      <c r="R2979" s="11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x14ac:dyDescent="0.2">
      <c r="A2980" s="11">
        <v>2978</v>
      </c>
      <c r="B2980" s="11" t="s">
        <v>2978</v>
      </c>
      <c r="C2980" s="11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2">
        <f t="shared" si="184"/>
        <v>130</v>
      </c>
      <c r="P2980" s="13">
        <f t="shared" si="185"/>
        <v>60.69</v>
      </c>
      <c r="Q2980" s="11" t="s">
        <v>8317</v>
      </c>
      <c r="R2980" s="11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x14ac:dyDescent="0.2">
      <c r="A2981" s="11">
        <v>2979</v>
      </c>
      <c r="B2981" s="11" t="s">
        <v>2979</v>
      </c>
      <c r="C2981" s="11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2">
        <f t="shared" si="184"/>
        <v>102</v>
      </c>
      <c r="P2981" s="13">
        <f t="shared" si="185"/>
        <v>110.22</v>
      </c>
      <c r="Q2981" s="11" t="s">
        <v>8317</v>
      </c>
      <c r="R2981" s="1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x14ac:dyDescent="0.2">
      <c r="A2982" s="11">
        <v>2980</v>
      </c>
      <c r="B2982" s="11" t="s">
        <v>2980</v>
      </c>
      <c r="C2982" s="11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2">
        <f t="shared" si="184"/>
        <v>110</v>
      </c>
      <c r="P2982" s="13">
        <f t="shared" si="185"/>
        <v>136.46</v>
      </c>
      <c r="Q2982" s="11" t="s">
        <v>8317</v>
      </c>
      <c r="R2982" s="11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x14ac:dyDescent="0.2">
      <c r="A2983" s="11">
        <v>2981</v>
      </c>
      <c r="B2983" s="11" t="s">
        <v>2981</v>
      </c>
      <c r="C2983" s="11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2">
        <f t="shared" si="184"/>
        <v>129</v>
      </c>
      <c r="P2983" s="13">
        <f t="shared" si="185"/>
        <v>53.16</v>
      </c>
      <c r="Q2983" s="11" t="s">
        <v>8317</v>
      </c>
      <c r="R2983" s="11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x14ac:dyDescent="0.2">
      <c r="A2984" s="11">
        <v>2982</v>
      </c>
      <c r="B2984" s="11" t="s">
        <v>2982</v>
      </c>
      <c r="C2984" s="11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2">
        <f t="shared" si="184"/>
        <v>103</v>
      </c>
      <c r="P2984" s="13">
        <f t="shared" si="185"/>
        <v>86.49</v>
      </c>
      <c r="Q2984" s="11" t="s">
        <v>8317</v>
      </c>
      <c r="R2984" s="11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x14ac:dyDescent="0.2">
      <c r="A2985" s="11">
        <v>2983</v>
      </c>
      <c r="B2985" s="11" t="s">
        <v>2983</v>
      </c>
      <c r="C2985" s="11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2">
        <f t="shared" si="184"/>
        <v>147</v>
      </c>
      <c r="P2985" s="13">
        <f t="shared" si="185"/>
        <v>155.24</v>
      </c>
      <c r="Q2985" s="11" t="s">
        <v>8317</v>
      </c>
      <c r="R2985" s="11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x14ac:dyDescent="0.2">
      <c r="A2986" s="11">
        <v>2984</v>
      </c>
      <c r="B2986" s="11" t="s">
        <v>2984</v>
      </c>
      <c r="C2986" s="11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2">
        <f t="shared" si="184"/>
        <v>101</v>
      </c>
      <c r="P2986" s="13">
        <f t="shared" si="185"/>
        <v>115.08</v>
      </c>
      <c r="Q2986" s="11" t="s">
        <v>8317</v>
      </c>
      <c r="R2986" s="11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x14ac:dyDescent="0.2">
      <c r="A2987" s="11">
        <v>2985</v>
      </c>
      <c r="B2987" s="11" t="s">
        <v>2985</v>
      </c>
      <c r="C2987" s="11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2">
        <f t="shared" si="184"/>
        <v>122</v>
      </c>
      <c r="P2987" s="13">
        <f t="shared" si="185"/>
        <v>109.59</v>
      </c>
      <c r="Q2987" s="11" t="s">
        <v>8317</v>
      </c>
      <c r="R2987" s="11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x14ac:dyDescent="0.2">
      <c r="A2988" s="11">
        <v>2986</v>
      </c>
      <c r="B2988" s="11" t="s">
        <v>2986</v>
      </c>
      <c r="C2988" s="11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2">
        <f t="shared" si="184"/>
        <v>106</v>
      </c>
      <c r="P2988" s="13">
        <f t="shared" si="185"/>
        <v>45.21</v>
      </c>
      <c r="Q2988" s="11" t="s">
        <v>8317</v>
      </c>
      <c r="R2988" s="11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x14ac:dyDescent="0.2">
      <c r="A2989" s="11">
        <v>2987</v>
      </c>
      <c r="B2989" s="11" t="s">
        <v>2987</v>
      </c>
      <c r="C2989" s="11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2">
        <f t="shared" si="184"/>
        <v>111</v>
      </c>
      <c r="P2989" s="13">
        <f t="shared" si="185"/>
        <v>104.15</v>
      </c>
      <c r="Q2989" s="11" t="s">
        <v>8317</v>
      </c>
      <c r="R2989" s="11" t="s">
        <v>8357</v>
      </c>
      <c r="S2989" s="14">
        <f t="shared" si="186"/>
        <v>42627.307303240741</v>
      </c>
      <c r="T2989" s="14">
        <f t="shared" si="187"/>
        <v>42656</v>
      </c>
    </row>
    <row r="2990" spans="1:20" x14ac:dyDescent="0.2">
      <c r="A2990" s="11">
        <v>2988</v>
      </c>
      <c r="B2990" s="11" t="s">
        <v>2988</v>
      </c>
      <c r="C2990" s="11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2">
        <f t="shared" si="184"/>
        <v>100</v>
      </c>
      <c r="P2990" s="13">
        <f t="shared" si="185"/>
        <v>35.71</v>
      </c>
      <c r="Q2990" s="11" t="s">
        <v>8317</v>
      </c>
      <c r="R2990" s="11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">
      <c r="A2991" s="11">
        <v>2989</v>
      </c>
      <c r="B2991" s="11" t="s">
        <v>2989</v>
      </c>
      <c r="C2991" s="11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2">
        <f t="shared" si="184"/>
        <v>177</v>
      </c>
      <c r="P2991" s="13">
        <f t="shared" si="185"/>
        <v>97</v>
      </c>
      <c r="Q2991" s="11" t="s">
        <v>8317</v>
      </c>
      <c r="R2991" s="1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x14ac:dyDescent="0.2">
      <c r="A2992" s="11">
        <v>2990</v>
      </c>
      <c r="B2992" s="11" t="s">
        <v>2990</v>
      </c>
      <c r="C2992" s="11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2">
        <f t="shared" si="184"/>
        <v>100</v>
      </c>
      <c r="P2992" s="13">
        <f t="shared" si="185"/>
        <v>370.37</v>
      </c>
      <c r="Q2992" s="11" t="s">
        <v>8317</v>
      </c>
      <c r="R2992" s="11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x14ac:dyDescent="0.2">
      <c r="A2993" s="11">
        <v>2991</v>
      </c>
      <c r="B2993" s="11" t="s">
        <v>2991</v>
      </c>
      <c r="C2993" s="11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2">
        <f t="shared" si="184"/>
        <v>104</v>
      </c>
      <c r="P2993" s="13">
        <f t="shared" si="185"/>
        <v>94.41</v>
      </c>
      <c r="Q2993" s="11" t="s">
        <v>8317</v>
      </c>
      <c r="R2993" s="11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x14ac:dyDescent="0.2">
      <c r="A2994" s="11">
        <v>2992</v>
      </c>
      <c r="B2994" s="11" t="s">
        <v>2992</v>
      </c>
      <c r="C2994" s="11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2">
        <f t="shared" si="184"/>
        <v>105</v>
      </c>
      <c r="P2994" s="13">
        <f t="shared" si="185"/>
        <v>48.98</v>
      </c>
      <c r="Q2994" s="11" t="s">
        <v>8317</v>
      </c>
      <c r="R2994" s="11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">
      <c r="A2995" s="11">
        <v>2993</v>
      </c>
      <c r="B2995" s="11" t="s">
        <v>2993</v>
      </c>
      <c r="C2995" s="11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2">
        <f t="shared" si="184"/>
        <v>101</v>
      </c>
      <c r="P2995" s="13">
        <f t="shared" si="185"/>
        <v>45.59</v>
      </c>
      <c r="Q2995" s="11" t="s">
        <v>8317</v>
      </c>
      <c r="R2995" s="11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x14ac:dyDescent="0.2">
      <c r="A2996" s="11">
        <v>2994</v>
      </c>
      <c r="B2996" s="11" t="s">
        <v>2994</v>
      </c>
      <c r="C2996" s="11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2">
        <f t="shared" si="184"/>
        <v>458</v>
      </c>
      <c r="P2996" s="13">
        <f t="shared" si="185"/>
        <v>23.28</v>
      </c>
      <c r="Q2996" s="11" t="s">
        <v>8317</v>
      </c>
      <c r="R2996" s="11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x14ac:dyDescent="0.2">
      <c r="A2997" s="11">
        <v>2995</v>
      </c>
      <c r="B2997" s="11" t="s">
        <v>2995</v>
      </c>
      <c r="C2997" s="11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2">
        <f t="shared" si="184"/>
        <v>105</v>
      </c>
      <c r="P2997" s="13">
        <f t="shared" si="185"/>
        <v>63.23</v>
      </c>
      <c r="Q2997" s="11" t="s">
        <v>8317</v>
      </c>
      <c r="R2997" s="11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x14ac:dyDescent="0.2">
      <c r="A2998" s="11">
        <v>2996</v>
      </c>
      <c r="B2998" s="11" t="s">
        <v>2996</v>
      </c>
      <c r="C2998" s="11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2">
        <f t="shared" si="184"/>
        <v>172</v>
      </c>
      <c r="P2998" s="13">
        <f t="shared" si="185"/>
        <v>153.52000000000001</v>
      </c>
      <c r="Q2998" s="11" t="s">
        <v>8317</v>
      </c>
      <c r="R2998" s="11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x14ac:dyDescent="0.2">
      <c r="A2999" s="11">
        <v>2997</v>
      </c>
      <c r="B2999" s="11" t="s">
        <v>2997</v>
      </c>
      <c r="C2999" s="11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2">
        <f t="shared" si="184"/>
        <v>104</v>
      </c>
      <c r="P2999" s="13">
        <f t="shared" si="185"/>
        <v>90.2</v>
      </c>
      <c r="Q2999" s="11" t="s">
        <v>8317</v>
      </c>
      <c r="R2999" s="11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x14ac:dyDescent="0.2">
      <c r="A3000" s="11">
        <v>2998</v>
      </c>
      <c r="B3000" s="11" t="s">
        <v>2998</v>
      </c>
      <c r="C3000" s="11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2">
        <f t="shared" si="184"/>
        <v>104</v>
      </c>
      <c r="P3000" s="13">
        <f t="shared" si="185"/>
        <v>118.97</v>
      </c>
      <c r="Q3000" s="11" t="s">
        <v>8317</v>
      </c>
      <c r="R3000" s="11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x14ac:dyDescent="0.2">
      <c r="A3001" s="11">
        <v>2999</v>
      </c>
      <c r="B3001" s="11" t="s">
        <v>2999</v>
      </c>
      <c r="C3001" s="11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2">
        <f t="shared" si="184"/>
        <v>119</v>
      </c>
      <c r="P3001" s="13">
        <f t="shared" si="185"/>
        <v>80.25</v>
      </c>
      <c r="Q3001" s="11" t="s">
        <v>8317</v>
      </c>
      <c r="R3001" s="1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x14ac:dyDescent="0.2">
      <c r="A3002" s="11">
        <v>3000</v>
      </c>
      <c r="B3002" s="11" t="s">
        <v>3000</v>
      </c>
      <c r="C3002" s="11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2">
        <f t="shared" si="184"/>
        <v>100</v>
      </c>
      <c r="P3002" s="13">
        <f t="shared" si="185"/>
        <v>62.5</v>
      </c>
      <c r="Q3002" s="11" t="s">
        <v>8317</v>
      </c>
      <c r="R3002" s="11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x14ac:dyDescent="0.2">
      <c r="A3003" s="11">
        <v>3001</v>
      </c>
      <c r="B3003" s="11" t="s">
        <v>3001</v>
      </c>
      <c r="C3003" s="11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2">
        <f t="shared" si="184"/>
        <v>319</v>
      </c>
      <c r="P3003" s="13">
        <f t="shared" si="185"/>
        <v>131.38</v>
      </c>
      <c r="Q3003" s="11" t="s">
        <v>8317</v>
      </c>
      <c r="R3003" s="11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x14ac:dyDescent="0.2">
      <c r="A3004" s="11">
        <v>3002</v>
      </c>
      <c r="B3004" s="11" t="s">
        <v>3002</v>
      </c>
      <c r="C3004" s="11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2">
        <f t="shared" si="184"/>
        <v>109</v>
      </c>
      <c r="P3004" s="13">
        <f t="shared" si="185"/>
        <v>73.03</v>
      </c>
      <c r="Q3004" s="11" t="s">
        <v>8317</v>
      </c>
      <c r="R3004" s="11" t="s">
        <v>8357</v>
      </c>
      <c r="S3004" s="14">
        <f t="shared" si="186"/>
        <v>41239.83625</v>
      </c>
      <c r="T3004" s="14">
        <f t="shared" si="187"/>
        <v>41269.83625</v>
      </c>
    </row>
    <row r="3005" spans="1:20" x14ac:dyDescent="0.2">
      <c r="A3005" s="11">
        <v>3003</v>
      </c>
      <c r="B3005" s="11" t="s">
        <v>3003</v>
      </c>
      <c r="C3005" s="11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2">
        <f t="shared" si="184"/>
        <v>102</v>
      </c>
      <c r="P3005" s="13">
        <f t="shared" si="185"/>
        <v>178.53</v>
      </c>
      <c r="Q3005" s="11" t="s">
        <v>8317</v>
      </c>
      <c r="R3005" s="11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x14ac:dyDescent="0.2">
      <c r="A3006" s="11">
        <v>3004</v>
      </c>
      <c r="B3006" s="11" t="s">
        <v>3004</v>
      </c>
      <c r="C3006" s="11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2">
        <f t="shared" si="184"/>
        <v>113</v>
      </c>
      <c r="P3006" s="13">
        <f t="shared" si="185"/>
        <v>162.91</v>
      </c>
      <c r="Q3006" s="11" t="s">
        <v>8317</v>
      </c>
      <c r="R3006" s="11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x14ac:dyDescent="0.2">
      <c r="A3007" s="11">
        <v>3005</v>
      </c>
      <c r="B3007" s="11" t="s">
        <v>3005</v>
      </c>
      <c r="C3007" s="11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2">
        <f t="shared" si="184"/>
        <v>121</v>
      </c>
      <c r="P3007" s="13">
        <f t="shared" si="185"/>
        <v>108.24</v>
      </c>
      <c r="Q3007" s="11" t="s">
        <v>8317</v>
      </c>
      <c r="R3007" s="11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x14ac:dyDescent="0.2">
      <c r="A3008" s="11">
        <v>3006</v>
      </c>
      <c r="B3008" s="11" t="s">
        <v>3006</v>
      </c>
      <c r="C3008" s="11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2">
        <f t="shared" si="184"/>
        <v>108</v>
      </c>
      <c r="P3008" s="13">
        <f t="shared" si="185"/>
        <v>88.87</v>
      </c>
      <c r="Q3008" s="11" t="s">
        <v>8317</v>
      </c>
      <c r="R3008" s="11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x14ac:dyDescent="0.2">
      <c r="A3009" s="11">
        <v>3007</v>
      </c>
      <c r="B3009" s="11" t="s">
        <v>3007</v>
      </c>
      <c r="C3009" s="11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2">
        <f t="shared" si="184"/>
        <v>180</v>
      </c>
      <c r="P3009" s="13">
        <f t="shared" si="185"/>
        <v>54</v>
      </c>
      <c r="Q3009" s="11" t="s">
        <v>8317</v>
      </c>
      <c r="R3009" s="11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x14ac:dyDescent="0.2">
      <c r="A3010" s="11">
        <v>3008</v>
      </c>
      <c r="B3010" s="11" t="s">
        <v>3008</v>
      </c>
      <c r="C3010" s="11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2">
        <f t="shared" ref="O3010:O3073" si="188">ROUNDUP(SUM(E3010/D3010*100),0)</f>
        <v>102</v>
      </c>
      <c r="P3010" s="13">
        <f t="shared" ref="P3010:P3073" si="189">ROUND(SUM(E3010/L3010),2)</f>
        <v>116.73</v>
      </c>
      <c r="Q3010" s="11" t="s">
        <v>8317</v>
      </c>
      <c r="R3010" s="11" t="s">
        <v>8357</v>
      </c>
      <c r="S3010" s="14">
        <f t="shared" ref="S3010:S3073" si="190">(((J3010/60)/60)/24)+DATE(1970,1,1)</f>
        <v>42360.212025462963</v>
      </c>
      <c r="T3010" s="14">
        <f t="shared" ref="T3010:T3073" si="191">(((I3010/60)/60)/24)+DATE(1970,1,1)</f>
        <v>42390.212025462963</v>
      </c>
    </row>
    <row r="3011" spans="1:20" x14ac:dyDescent="0.2">
      <c r="A3011" s="11">
        <v>3009</v>
      </c>
      <c r="B3011" s="11" t="s">
        <v>3009</v>
      </c>
      <c r="C3011" s="11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2">
        <f t="shared" si="188"/>
        <v>120</v>
      </c>
      <c r="P3011" s="13">
        <f t="shared" si="189"/>
        <v>233.9</v>
      </c>
      <c r="Q3011" s="11" t="s">
        <v>8317</v>
      </c>
      <c r="R3011" s="11" t="s">
        <v>8357</v>
      </c>
      <c r="S3011" s="14">
        <f t="shared" si="190"/>
        <v>41939.569907407407</v>
      </c>
      <c r="T3011" s="14">
        <f t="shared" si="191"/>
        <v>41969.611574074079</v>
      </c>
    </row>
    <row r="3012" spans="1:20" x14ac:dyDescent="0.2">
      <c r="A3012" s="11">
        <v>3010</v>
      </c>
      <c r="B3012" s="11" t="s">
        <v>3010</v>
      </c>
      <c r="C3012" s="11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2">
        <f t="shared" si="188"/>
        <v>158</v>
      </c>
      <c r="P3012" s="13">
        <f t="shared" si="189"/>
        <v>158</v>
      </c>
      <c r="Q3012" s="11" t="s">
        <v>8317</v>
      </c>
      <c r="R3012" s="11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x14ac:dyDescent="0.2">
      <c r="A3013" s="11">
        <v>3011</v>
      </c>
      <c r="B3013" s="11" t="s">
        <v>3011</v>
      </c>
      <c r="C3013" s="11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2">
        <f t="shared" si="188"/>
        <v>124</v>
      </c>
      <c r="P3013" s="13">
        <f t="shared" si="189"/>
        <v>14.84</v>
      </c>
      <c r="Q3013" s="11" t="s">
        <v>8317</v>
      </c>
      <c r="R3013" s="11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x14ac:dyDescent="0.2">
      <c r="A3014" s="11">
        <v>3012</v>
      </c>
      <c r="B3014" s="11" t="s">
        <v>3012</v>
      </c>
      <c r="C3014" s="11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2">
        <f t="shared" si="188"/>
        <v>118</v>
      </c>
      <c r="P3014" s="13">
        <f t="shared" si="189"/>
        <v>85.18</v>
      </c>
      <c r="Q3014" s="11" t="s">
        <v>8317</v>
      </c>
      <c r="R3014" s="11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x14ac:dyDescent="0.2">
      <c r="A3015" s="11">
        <v>3013</v>
      </c>
      <c r="B3015" s="11" t="s">
        <v>3013</v>
      </c>
      <c r="C3015" s="11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2">
        <f t="shared" si="188"/>
        <v>157</v>
      </c>
      <c r="P3015" s="13">
        <f t="shared" si="189"/>
        <v>146.69</v>
      </c>
      <c r="Q3015" s="11" t="s">
        <v>8317</v>
      </c>
      <c r="R3015" s="11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x14ac:dyDescent="0.2">
      <c r="A3016" s="11">
        <v>3014</v>
      </c>
      <c r="B3016" s="11" t="s">
        <v>3014</v>
      </c>
      <c r="C3016" s="11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2">
        <f t="shared" si="188"/>
        <v>114</v>
      </c>
      <c r="P3016" s="13">
        <f t="shared" si="189"/>
        <v>50.76</v>
      </c>
      <c r="Q3016" s="11" t="s">
        <v>8317</v>
      </c>
      <c r="R3016" s="11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x14ac:dyDescent="0.2">
      <c r="A3017" s="11">
        <v>3015</v>
      </c>
      <c r="B3017" s="11" t="s">
        <v>3015</v>
      </c>
      <c r="C3017" s="11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2">
        <f t="shared" si="188"/>
        <v>104</v>
      </c>
      <c r="P3017" s="13">
        <f t="shared" si="189"/>
        <v>87.7</v>
      </c>
      <c r="Q3017" s="11" t="s">
        <v>8317</v>
      </c>
      <c r="R3017" s="11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x14ac:dyDescent="0.2">
      <c r="A3018" s="11">
        <v>3016</v>
      </c>
      <c r="B3018" s="11" t="s">
        <v>3016</v>
      </c>
      <c r="C3018" s="11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2">
        <f t="shared" si="188"/>
        <v>103</v>
      </c>
      <c r="P3018" s="13">
        <f t="shared" si="189"/>
        <v>242.28</v>
      </c>
      <c r="Q3018" s="11" t="s">
        <v>8317</v>
      </c>
      <c r="R3018" s="11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x14ac:dyDescent="0.2">
      <c r="A3019" s="11">
        <v>3017</v>
      </c>
      <c r="B3019" s="11" t="s">
        <v>3017</v>
      </c>
      <c r="C3019" s="11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2">
        <f t="shared" si="188"/>
        <v>106</v>
      </c>
      <c r="P3019" s="13">
        <f t="shared" si="189"/>
        <v>146.44999999999999</v>
      </c>
      <c r="Q3019" s="11" t="s">
        <v>8317</v>
      </c>
      <c r="R3019" s="11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x14ac:dyDescent="0.2">
      <c r="A3020" s="11">
        <v>3018</v>
      </c>
      <c r="B3020" s="11" t="s">
        <v>3018</v>
      </c>
      <c r="C3020" s="11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2">
        <f t="shared" si="188"/>
        <v>101</v>
      </c>
      <c r="P3020" s="13">
        <f t="shared" si="189"/>
        <v>103.17</v>
      </c>
      <c r="Q3020" s="11" t="s">
        <v>8317</v>
      </c>
      <c r="R3020" s="11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x14ac:dyDescent="0.2">
      <c r="A3021" s="11">
        <v>3019</v>
      </c>
      <c r="B3021" s="11" t="s">
        <v>3019</v>
      </c>
      <c r="C3021" s="11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2">
        <f t="shared" si="188"/>
        <v>122</v>
      </c>
      <c r="P3021" s="13">
        <f t="shared" si="189"/>
        <v>80.459999999999994</v>
      </c>
      <c r="Q3021" s="11" t="s">
        <v>8317</v>
      </c>
      <c r="R3021" s="1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x14ac:dyDescent="0.2">
      <c r="A3022" s="11">
        <v>3020</v>
      </c>
      <c r="B3022" s="11" t="s">
        <v>3020</v>
      </c>
      <c r="C3022" s="11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2">
        <f t="shared" si="188"/>
        <v>101</v>
      </c>
      <c r="P3022" s="13">
        <f t="shared" si="189"/>
        <v>234.67</v>
      </c>
      <c r="Q3022" s="11" t="s">
        <v>8317</v>
      </c>
      <c r="R3022" s="11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x14ac:dyDescent="0.2">
      <c r="A3023" s="11">
        <v>3021</v>
      </c>
      <c r="B3023" s="11" t="s">
        <v>3021</v>
      </c>
      <c r="C3023" s="11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2">
        <f t="shared" si="188"/>
        <v>117</v>
      </c>
      <c r="P3023" s="13">
        <f t="shared" si="189"/>
        <v>50.69</v>
      </c>
      <c r="Q3023" s="11" t="s">
        <v>8317</v>
      </c>
      <c r="R3023" s="11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x14ac:dyDescent="0.2">
      <c r="A3024" s="11">
        <v>3022</v>
      </c>
      <c r="B3024" s="11" t="s">
        <v>3022</v>
      </c>
      <c r="C3024" s="11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2">
        <f t="shared" si="188"/>
        <v>101</v>
      </c>
      <c r="P3024" s="13">
        <f t="shared" si="189"/>
        <v>162.71</v>
      </c>
      <c r="Q3024" s="11" t="s">
        <v>8317</v>
      </c>
      <c r="R3024" s="11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x14ac:dyDescent="0.2">
      <c r="A3025" s="11">
        <v>3023</v>
      </c>
      <c r="B3025" s="11" t="s">
        <v>3023</v>
      </c>
      <c r="C3025" s="11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2">
        <f t="shared" si="188"/>
        <v>103</v>
      </c>
      <c r="P3025" s="13">
        <f t="shared" si="189"/>
        <v>120.17</v>
      </c>
      <c r="Q3025" s="11" t="s">
        <v>8317</v>
      </c>
      <c r="R3025" s="11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x14ac:dyDescent="0.2">
      <c r="A3026" s="11">
        <v>3024</v>
      </c>
      <c r="B3026" s="11" t="s">
        <v>3024</v>
      </c>
      <c r="C3026" s="11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2">
        <f t="shared" si="188"/>
        <v>247</v>
      </c>
      <c r="P3026" s="13">
        <f t="shared" si="189"/>
        <v>67.7</v>
      </c>
      <c r="Q3026" s="11" t="s">
        <v>8317</v>
      </c>
      <c r="R3026" s="11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x14ac:dyDescent="0.2">
      <c r="A3027" s="11">
        <v>3025</v>
      </c>
      <c r="B3027" s="11" t="s">
        <v>3025</v>
      </c>
      <c r="C3027" s="11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2">
        <f t="shared" si="188"/>
        <v>303</v>
      </c>
      <c r="P3027" s="13">
        <f t="shared" si="189"/>
        <v>52.1</v>
      </c>
      <c r="Q3027" s="11" t="s">
        <v>8317</v>
      </c>
      <c r="R3027" s="11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x14ac:dyDescent="0.2">
      <c r="A3028" s="11">
        <v>3026</v>
      </c>
      <c r="B3028" s="11" t="s">
        <v>3026</v>
      </c>
      <c r="C3028" s="11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2">
        <f t="shared" si="188"/>
        <v>144</v>
      </c>
      <c r="P3028" s="13">
        <f t="shared" si="189"/>
        <v>51.6</v>
      </c>
      <c r="Q3028" s="11" t="s">
        <v>8317</v>
      </c>
      <c r="R3028" s="11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x14ac:dyDescent="0.2">
      <c r="A3029" s="11">
        <v>3027</v>
      </c>
      <c r="B3029" s="11" t="s">
        <v>3027</v>
      </c>
      <c r="C3029" s="11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2">
        <f t="shared" si="188"/>
        <v>132</v>
      </c>
      <c r="P3029" s="13">
        <f t="shared" si="189"/>
        <v>164.3</v>
      </c>
      <c r="Q3029" s="11" t="s">
        <v>8317</v>
      </c>
      <c r="R3029" s="11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x14ac:dyDescent="0.2">
      <c r="A3030" s="11">
        <v>3028</v>
      </c>
      <c r="B3030" s="11" t="s">
        <v>3028</v>
      </c>
      <c r="C3030" s="11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2">
        <f t="shared" si="188"/>
        <v>169</v>
      </c>
      <c r="P3030" s="13">
        <f t="shared" si="189"/>
        <v>84.86</v>
      </c>
      <c r="Q3030" s="11" t="s">
        <v>8317</v>
      </c>
      <c r="R3030" s="11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x14ac:dyDescent="0.2">
      <c r="A3031" s="11">
        <v>3029</v>
      </c>
      <c r="B3031" s="11" t="s">
        <v>3029</v>
      </c>
      <c r="C3031" s="11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2">
        <f t="shared" si="188"/>
        <v>110</v>
      </c>
      <c r="P3031" s="13">
        <f t="shared" si="189"/>
        <v>94.55</v>
      </c>
      <c r="Q3031" s="11" t="s">
        <v>8317</v>
      </c>
      <c r="R3031" s="1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x14ac:dyDescent="0.2">
      <c r="A3032" s="11">
        <v>3030</v>
      </c>
      <c r="B3032" s="11" t="s">
        <v>3030</v>
      </c>
      <c r="C3032" s="11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2">
        <f t="shared" si="188"/>
        <v>107</v>
      </c>
      <c r="P3032" s="13">
        <f t="shared" si="189"/>
        <v>45.54</v>
      </c>
      <c r="Q3032" s="11" t="s">
        <v>8317</v>
      </c>
      <c r="R3032" s="11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x14ac:dyDescent="0.2">
      <c r="A3033" s="11">
        <v>3031</v>
      </c>
      <c r="B3033" s="11" t="s">
        <v>3031</v>
      </c>
      <c r="C3033" s="11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2">
        <f t="shared" si="188"/>
        <v>100</v>
      </c>
      <c r="P3033" s="13">
        <f t="shared" si="189"/>
        <v>51.72</v>
      </c>
      <c r="Q3033" s="11" t="s">
        <v>8317</v>
      </c>
      <c r="R3033" s="11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x14ac:dyDescent="0.2">
      <c r="A3034" s="11">
        <v>3032</v>
      </c>
      <c r="B3034" s="11" t="s">
        <v>3032</v>
      </c>
      <c r="C3034" s="11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2">
        <f t="shared" si="188"/>
        <v>128</v>
      </c>
      <c r="P3034" s="13">
        <f t="shared" si="189"/>
        <v>50.88</v>
      </c>
      <c r="Q3034" s="11" t="s">
        <v>8317</v>
      </c>
      <c r="R3034" s="11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x14ac:dyDescent="0.2">
      <c r="A3035" s="11">
        <v>3033</v>
      </c>
      <c r="B3035" s="11" t="s">
        <v>3033</v>
      </c>
      <c r="C3035" s="11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2">
        <f t="shared" si="188"/>
        <v>147</v>
      </c>
      <c r="P3035" s="13">
        <f t="shared" si="189"/>
        <v>191.13</v>
      </c>
      <c r="Q3035" s="11" t="s">
        <v>8317</v>
      </c>
      <c r="R3035" s="11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x14ac:dyDescent="0.2">
      <c r="A3036" s="11">
        <v>3034</v>
      </c>
      <c r="B3036" s="11" t="s">
        <v>3034</v>
      </c>
      <c r="C3036" s="11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2">
        <f t="shared" si="188"/>
        <v>113</v>
      </c>
      <c r="P3036" s="13">
        <f t="shared" si="189"/>
        <v>89.31</v>
      </c>
      <c r="Q3036" s="11" t="s">
        <v>8317</v>
      </c>
      <c r="R3036" s="11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x14ac:dyDescent="0.2">
      <c r="A3037" s="11">
        <v>3035</v>
      </c>
      <c r="B3037" s="11" t="s">
        <v>3035</v>
      </c>
      <c r="C3037" s="11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2">
        <f t="shared" si="188"/>
        <v>109</v>
      </c>
      <c r="P3037" s="13">
        <f t="shared" si="189"/>
        <v>88.59</v>
      </c>
      <c r="Q3037" s="11" t="s">
        <v>8317</v>
      </c>
      <c r="R3037" s="11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x14ac:dyDescent="0.2">
      <c r="A3038" s="11">
        <v>3036</v>
      </c>
      <c r="B3038" s="11" t="s">
        <v>3036</v>
      </c>
      <c r="C3038" s="11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2">
        <f t="shared" si="188"/>
        <v>127</v>
      </c>
      <c r="P3038" s="13">
        <f t="shared" si="189"/>
        <v>96.3</v>
      </c>
      <c r="Q3038" s="11" t="s">
        <v>8317</v>
      </c>
      <c r="R3038" s="11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x14ac:dyDescent="0.2">
      <c r="A3039" s="11">
        <v>3037</v>
      </c>
      <c r="B3039" s="11" t="s">
        <v>3037</v>
      </c>
      <c r="C3039" s="11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2">
        <f t="shared" si="188"/>
        <v>214</v>
      </c>
      <c r="P3039" s="13">
        <f t="shared" si="189"/>
        <v>33.31</v>
      </c>
      <c r="Q3039" s="11" t="s">
        <v>8317</v>
      </c>
      <c r="R3039" s="11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x14ac:dyDescent="0.2">
      <c r="A3040" s="11">
        <v>3038</v>
      </c>
      <c r="B3040" s="11" t="s">
        <v>3038</v>
      </c>
      <c r="C3040" s="11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2">
        <f t="shared" si="188"/>
        <v>101</v>
      </c>
      <c r="P3040" s="13">
        <f t="shared" si="189"/>
        <v>37.22</v>
      </c>
      <c r="Q3040" s="11" t="s">
        <v>8317</v>
      </c>
      <c r="R3040" s="11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x14ac:dyDescent="0.2">
      <c r="A3041" s="11">
        <v>3039</v>
      </c>
      <c r="B3041" s="11" t="s">
        <v>3039</v>
      </c>
      <c r="C3041" s="11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2">
        <f t="shared" si="188"/>
        <v>109</v>
      </c>
      <c r="P3041" s="13">
        <f t="shared" si="189"/>
        <v>92.13</v>
      </c>
      <c r="Q3041" s="11" t="s">
        <v>8317</v>
      </c>
      <c r="R3041" s="1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x14ac:dyDescent="0.2">
      <c r="A3042" s="11">
        <v>3040</v>
      </c>
      <c r="B3042" s="11" t="s">
        <v>3040</v>
      </c>
      <c r="C3042" s="11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2">
        <f t="shared" si="188"/>
        <v>108</v>
      </c>
      <c r="P3042" s="13">
        <f t="shared" si="189"/>
        <v>76.790000000000006</v>
      </c>
      <c r="Q3042" s="11" t="s">
        <v>8317</v>
      </c>
      <c r="R3042" s="11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x14ac:dyDescent="0.2">
      <c r="A3043" s="11">
        <v>3041</v>
      </c>
      <c r="B3043" s="11" t="s">
        <v>3041</v>
      </c>
      <c r="C3043" s="11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2">
        <f t="shared" si="188"/>
        <v>111</v>
      </c>
      <c r="P3043" s="13">
        <f t="shared" si="189"/>
        <v>96.53</v>
      </c>
      <c r="Q3043" s="11" t="s">
        <v>8317</v>
      </c>
      <c r="R3043" s="11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x14ac:dyDescent="0.2">
      <c r="A3044" s="11">
        <v>3042</v>
      </c>
      <c r="B3044" s="11" t="s">
        <v>3042</v>
      </c>
      <c r="C3044" s="11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2">
        <f t="shared" si="188"/>
        <v>128</v>
      </c>
      <c r="P3044" s="13">
        <f t="shared" si="189"/>
        <v>51.89</v>
      </c>
      <c r="Q3044" s="11" t="s">
        <v>8317</v>
      </c>
      <c r="R3044" s="11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x14ac:dyDescent="0.2">
      <c r="A3045" s="11">
        <v>3043</v>
      </c>
      <c r="B3045" s="11" t="s">
        <v>3043</v>
      </c>
      <c r="C3045" s="11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2">
        <f t="shared" si="188"/>
        <v>111</v>
      </c>
      <c r="P3045" s="13">
        <f t="shared" si="189"/>
        <v>128.91</v>
      </c>
      <c r="Q3045" s="11" t="s">
        <v>8317</v>
      </c>
      <c r="R3045" s="11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x14ac:dyDescent="0.2">
      <c r="A3046" s="11">
        <v>3044</v>
      </c>
      <c r="B3046" s="11" t="s">
        <v>3044</v>
      </c>
      <c r="C3046" s="11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2">
        <f t="shared" si="188"/>
        <v>110</v>
      </c>
      <c r="P3046" s="13">
        <f t="shared" si="189"/>
        <v>84.11</v>
      </c>
      <c r="Q3046" s="11" t="s">
        <v>8317</v>
      </c>
      <c r="R3046" s="11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x14ac:dyDescent="0.2">
      <c r="A3047" s="11">
        <v>3045</v>
      </c>
      <c r="B3047" s="11" t="s">
        <v>3045</v>
      </c>
      <c r="C3047" s="11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2">
        <f t="shared" si="188"/>
        <v>133</v>
      </c>
      <c r="P3047" s="13">
        <f t="shared" si="189"/>
        <v>82.94</v>
      </c>
      <c r="Q3047" s="11" t="s">
        <v>8317</v>
      </c>
      <c r="R3047" s="11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x14ac:dyDescent="0.2">
      <c r="A3048" s="11">
        <v>3046</v>
      </c>
      <c r="B3048" s="11" t="s">
        <v>3046</v>
      </c>
      <c r="C3048" s="11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2">
        <f t="shared" si="188"/>
        <v>191</v>
      </c>
      <c r="P3048" s="13">
        <f t="shared" si="189"/>
        <v>259.95</v>
      </c>
      <c r="Q3048" s="11" t="s">
        <v>8317</v>
      </c>
      <c r="R3048" s="11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x14ac:dyDescent="0.2">
      <c r="A3049" s="11">
        <v>3047</v>
      </c>
      <c r="B3049" s="11" t="s">
        <v>3047</v>
      </c>
      <c r="C3049" s="11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2">
        <f t="shared" si="188"/>
        <v>149</v>
      </c>
      <c r="P3049" s="13">
        <f t="shared" si="189"/>
        <v>37.25</v>
      </c>
      <c r="Q3049" s="11" t="s">
        <v>8317</v>
      </c>
      <c r="R3049" s="11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x14ac:dyDescent="0.2">
      <c r="A3050" s="11">
        <v>3048</v>
      </c>
      <c r="B3050" s="11" t="s">
        <v>3048</v>
      </c>
      <c r="C3050" s="11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2">
        <f t="shared" si="188"/>
        <v>167</v>
      </c>
      <c r="P3050" s="13">
        <f t="shared" si="189"/>
        <v>177.02</v>
      </c>
      <c r="Q3050" s="11" t="s">
        <v>8317</v>
      </c>
      <c r="R3050" s="11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x14ac:dyDescent="0.2">
      <c r="A3051" s="11">
        <v>3049</v>
      </c>
      <c r="B3051" s="11" t="s">
        <v>3049</v>
      </c>
      <c r="C3051" s="11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2">
        <f t="shared" si="188"/>
        <v>107</v>
      </c>
      <c r="P3051" s="13">
        <f t="shared" si="189"/>
        <v>74.069999999999993</v>
      </c>
      <c r="Q3051" s="11" t="s">
        <v>8317</v>
      </c>
      <c r="R3051" s="1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x14ac:dyDescent="0.2">
      <c r="A3052" s="11">
        <v>3050</v>
      </c>
      <c r="B3052" s="11" t="s">
        <v>3050</v>
      </c>
      <c r="C3052" s="11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2">
        <f t="shared" si="188"/>
        <v>106</v>
      </c>
      <c r="P3052" s="13">
        <f t="shared" si="189"/>
        <v>70.67</v>
      </c>
      <c r="Q3052" s="11" t="s">
        <v>8317</v>
      </c>
      <c r="R3052" s="11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x14ac:dyDescent="0.2">
      <c r="A3053" s="11">
        <v>3051</v>
      </c>
      <c r="B3053" s="11" t="s">
        <v>3051</v>
      </c>
      <c r="C3053" s="11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2">
        <f t="shared" si="188"/>
        <v>24</v>
      </c>
      <c r="P3053" s="13">
        <f t="shared" si="189"/>
        <v>23.63</v>
      </c>
      <c r="Q3053" s="11" t="s">
        <v>8317</v>
      </c>
      <c r="R3053" s="11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x14ac:dyDescent="0.2">
      <c r="A3054" s="11">
        <v>3052</v>
      </c>
      <c r="B3054" s="11" t="s">
        <v>3052</v>
      </c>
      <c r="C3054" s="11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2">
        <f t="shared" si="188"/>
        <v>1</v>
      </c>
      <c r="P3054" s="13">
        <f t="shared" si="189"/>
        <v>37.5</v>
      </c>
      <c r="Q3054" s="11" t="s">
        <v>8317</v>
      </c>
      <c r="R3054" s="11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x14ac:dyDescent="0.2">
      <c r="A3055" s="11">
        <v>3053</v>
      </c>
      <c r="B3055" s="11" t="s">
        <v>3053</v>
      </c>
      <c r="C3055" s="11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2">
        <f t="shared" si="188"/>
        <v>1</v>
      </c>
      <c r="P3055" s="13">
        <f t="shared" si="189"/>
        <v>13.33</v>
      </c>
      <c r="Q3055" s="11" t="s">
        <v>8317</v>
      </c>
      <c r="R3055" s="11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x14ac:dyDescent="0.2">
      <c r="A3056" s="11">
        <v>3054</v>
      </c>
      <c r="B3056" s="11" t="s">
        <v>3054</v>
      </c>
      <c r="C3056" s="11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2">
        <f t="shared" si="188"/>
        <v>0</v>
      </c>
      <c r="P3056" s="13" t="e">
        <f t="shared" si="189"/>
        <v>#DIV/0!</v>
      </c>
      <c r="Q3056" s="11" t="s">
        <v>8317</v>
      </c>
      <c r="R3056" s="11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x14ac:dyDescent="0.2">
      <c r="A3057" s="11">
        <v>3055</v>
      </c>
      <c r="B3057" s="11" t="s">
        <v>3055</v>
      </c>
      <c r="C3057" s="11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2">
        <f t="shared" si="188"/>
        <v>1</v>
      </c>
      <c r="P3057" s="13">
        <f t="shared" si="189"/>
        <v>1</v>
      </c>
      <c r="Q3057" s="11" t="s">
        <v>8317</v>
      </c>
      <c r="R3057" s="11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x14ac:dyDescent="0.2">
      <c r="A3058" s="11">
        <v>3056</v>
      </c>
      <c r="B3058" s="11" t="s">
        <v>3056</v>
      </c>
      <c r="C3058" s="11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2">
        <f t="shared" si="188"/>
        <v>0</v>
      </c>
      <c r="P3058" s="13" t="e">
        <f t="shared" si="189"/>
        <v>#DIV/0!</v>
      </c>
      <c r="Q3058" s="11" t="s">
        <v>8317</v>
      </c>
      <c r="R3058" s="11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x14ac:dyDescent="0.2">
      <c r="A3059" s="11">
        <v>3057</v>
      </c>
      <c r="B3059" s="11" t="s">
        <v>3057</v>
      </c>
      <c r="C3059" s="11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2">
        <f t="shared" si="188"/>
        <v>0</v>
      </c>
      <c r="P3059" s="13" t="e">
        <f t="shared" si="189"/>
        <v>#DIV/0!</v>
      </c>
      <c r="Q3059" s="11" t="s">
        <v>8317</v>
      </c>
      <c r="R3059" s="11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x14ac:dyDescent="0.2">
      <c r="A3060" s="11">
        <v>3058</v>
      </c>
      <c r="B3060" s="11" t="s">
        <v>3058</v>
      </c>
      <c r="C3060" s="11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2">
        <f t="shared" si="188"/>
        <v>1</v>
      </c>
      <c r="P3060" s="13">
        <f t="shared" si="189"/>
        <v>1</v>
      </c>
      <c r="Q3060" s="11" t="s">
        <v>8317</v>
      </c>
      <c r="R3060" s="11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x14ac:dyDescent="0.2">
      <c r="A3061" s="11">
        <v>3059</v>
      </c>
      <c r="B3061" s="11" t="s">
        <v>3059</v>
      </c>
      <c r="C3061" s="11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2">
        <f t="shared" si="188"/>
        <v>4</v>
      </c>
      <c r="P3061" s="13">
        <f t="shared" si="189"/>
        <v>41</v>
      </c>
      <c r="Q3061" s="11" t="s">
        <v>8317</v>
      </c>
      <c r="R3061" s="1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x14ac:dyDescent="0.2">
      <c r="A3062" s="11">
        <v>3060</v>
      </c>
      <c r="B3062" s="11" t="s">
        <v>3060</v>
      </c>
      <c r="C3062" s="11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2">
        <f t="shared" si="188"/>
        <v>1</v>
      </c>
      <c r="P3062" s="13">
        <f t="shared" si="189"/>
        <v>55.83</v>
      </c>
      <c r="Q3062" s="11" t="s">
        <v>8317</v>
      </c>
      <c r="R3062" s="11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">
      <c r="A3063" s="11">
        <v>3061</v>
      </c>
      <c r="B3063" s="11" t="s">
        <v>3061</v>
      </c>
      <c r="C3063" s="11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2">
        <f t="shared" si="188"/>
        <v>0</v>
      </c>
      <c r="P3063" s="13" t="e">
        <f t="shared" si="189"/>
        <v>#DIV/0!</v>
      </c>
      <c r="Q3063" s="11" t="s">
        <v>8317</v>
      </c>
      <c r="R3063" s="11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x14ac:dyDescent="0.2">
      <c r="A3064" s="11">
        <v>3062</v>
      </c>
      <c r="B3064" s="11" t="s">
        <v>3062</v>
      </c>
      <c r="C3064" s="11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2">
        <f t="shared" si="188"/>
        <v>67</v>
      </c>
      <c r="P3064" s="13">
        <f t="shared" si="189"/>
        <v>99.76</v>
      </c>
      <c r="Q3064" s="11" t="s">
        <v>8317</v>
      </c>
      <c r="R3064" s="11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x14ac:dyDescent="0.2">
      <c r="A3065" s="11">
        <v>3063</v>
      </c>
      <c r="B3065" s="11" t="s">
        <v>3063</v>
      </c>
      <c r="C3065" s="11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2">
        <f t="shared" si="188"/>
        <v>20</v>
      </c>
      <c r="P3065" s="13">
        <f t="shared" si="189"/>
        <v>25.52</v>
      </c>
      <c r="Q3065" s="11" t="s">
        <v>8317</v>
      </c>
      <c r="R3065" s="11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x14ac:dyDescent="0.2">
      <c r="A3066" s="11">
        <v>3064</v>
      </c>
      <c r="B3066" s="11" t="s">
        <v>3064</v>
      </c>
      <c r="C3066" s="11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2">
        <f t="shared" si="188"/>
        <v>12</v>
      </c>
      <c r="P3066" s="13">
        <f t="shared" si="189"/>
        <v>117.65</v>
      </c>
      <c r="Q3066" s="11" t="s">
        <v>8317</v>
      </c>
      <c r="R3066" s="11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x14ac:dyDescent="0.2">
      <c r="A3067" s="11">
        <v>3065</v>
      </c>
      <c r="B3067" s="11" t="s">
        <v>3065</v>
      </c>
      <c r="C3067" s="11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2">
        <f t="shared" si="188"/>
        <v>1</v>
      </c>
      <c r="P3067" s="13">
        <f t="shared" si="189"/>
        <v>5</v>
      </c>
      <c r="Q3067" s="11" t="s">
        <v>8317</v>
      </c>
      <c r="R3067" s="11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x14ac:dyDescent="0.2">
      <c r="A3068" s="11">
        <v>3066</v>
      </c>
      <c r="B3068" s="11" t="s">
        <v>3066</v>
      </c>
      <c r="C3068" s="11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2">
        <f t="shared" si="188"/>
        <v>12</v>
      </c>
      <c r="P3068" s="13">
        <f t="shared" si="189"/>
        <v>2796.67</v>
      </c>
      <c r="Q3068" s="11" t="s">
        <v>8317</v>
      </c>
      <c r="R3068" s="11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x14ac:dyDescent="0.2">
      <c r="A3069" s="11">
        <v>3067</v>
      </c>
      <c r="B3069" s="11" t="s">
        <v>3067</v>
      </c>
      <c r="C3069" s="11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2">
        <f t="shared" si="188"/>
        <v>3</v>
      </c>
      <c r="P3069" s="13">
        <f t="shared" si="189"/>
        <v>200</v>
      </c>
      <c r="Q3069" s="11" t="s">
        <v>8317</v>
      </c>
      <c r="R3069" s="11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x14ac:dyDescent="0.2">
      <c r="A3070" s="11">
        <v>3068</v>
      </c>
      <c r="B3070" s="11" t="s">
        <v>3068</v>
      </c>
      <c r="C3070" s="11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2">
        <f t="shared" si="188"/>
        <v>1</v>
      </c>
      <c r="P3070" s="13">
        <f t="shared" si="189"/>
        <v>87.5</v>
      </c>
      <c r="Q3070" s="11" t="s">
        <v>8317</v>
      </c>
      <c r="R3070" s="11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x14ac:dyDescent="0.2">
      <c r="A3071" s="11">
        <v>3069</v>
      </c>
      <c r="B3071" s="11" t="s">
        <v>3069</v>
      </c>
      <c r="C3071" s="11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2">
        <f t="shared" si="188"/>
        <v>15</v>
      </c>
      <c r="P3071" s="13">
        <f t="shared" si="189"/>
        <v>20.14</v>
      </c>
      <c r="Q3071" s="11" t="s">
        <v>8317</v>
      </c>
      <c r="R3071" s="1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x14ac:dyDescent="0.2">
      <c r="A3072" s="11">
        <v>3070</v>
      </c>
      <c r="B3072" s="11" t="s">
        <v>3070</v>
      </c>
      <c r="C3072" s="11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2">
        <f t="shared" si="188"/>
        <v>4</v>
      </c>
      <c r="P3072" s="13">
        <f t="shared" si="189"/>
        <v>20.88</v>
      </c>
      <c r="Q3072" s="11" t="s">
        <v>8317</v>
      </c>
      <c r="R3072" s="11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x14ac:dyDescent="0.2">
      <c r="A3073" s="11">
        <v>3071</v>
      </c>
      <c r="B3073" s="11" t="s">
        <v>3071</v>
      </c>
      <c r="C3073" s="11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2">
        <f t="shared" si="188"/>
        <v>60</v>
      </c>
      <c r="P3073" s="13">
        <f t="shared" si="189"/>
        <v>61.31</v>
      </c>
      <c r="Q3073" s="11" t="s">
        <v>8317</v>
      </c>
      <c r="R3073" s="11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x14ac:dyDescent="0.2">
      <c r="A3074" s="11">
        <v>3072</v>
      </c>
      <c r="B3074" s="11" t="s">
        <v>3072</v>
      </c>
      <c r="C3074" s="11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2">
        <f t="shared" ref="O3074:O3137" si="192">ROUNDUP(SUM(E3074/D3074*100),0)</f>
        <v>1</v>
      </c>
      <c r="P3074" s="13">
        <f t="shared" ref="P3074:P3137" si="193">ROUND(SUM(E3074/L3074),2)</f>
        <v>1</v>
      </c>
      <c r="Q3074" s="11" t="s">
        <v>8317</v>
      </c>
      <c r="R3074" s="11" t="s">
        <v>8357</v>
      </c>
      <c r="S3074" s="14">
        <f t="shared" ref="S3074:S3137" si="194">(((J3074/60)/60)/24)+DATE(1970,1,1)</f>
        <v>42658.690532407403</v>
      </c>
      <c r="T3074" s="14">
        <f t="shared" ref="T3074:T3137" si="195">(((I3074/60)/60)/24)+DATE(1970,1,1)</f>
        <v>42673.073611111111</v>
      </c>
    </row>
    <row r="3075" spans="1:20" x14ac:dyDescent="0.2">
      <c r="A3075" s="11">
        <v>3073</v>
      </c>
      <c r="B3075" s="11" t="s">
        <v>3073</v>
      </c>
      <c r="C3075" s="11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2">
        <f t="shared" si="192"/>
        <v>1</v>
      </c>
      <c r="P3075" s="13">
        <f t="shared" si="193"/>
        <v>92.14</v>
      </c>
      <c r="Q3075" s="11" t="s">
        <v>8317</v>
      </c>
      <c r="R3075" s="11" t="s">
        <v>8357</v>
      </c>
      <c r="S3075" s="14">
        <f t="shared" si="194"/>
        <v>42111.684027777781</v>
      </c>
      <c r="T3075" s="14">
        <f t="shared" si="195"/>
        <v>42169.804861111115</v>
      </c>
    </row>
    <row r="3076" spans="1:20" x14ac:dyDescent="0.2">
      <c r="A3076" s="11">
        <v>3074</v>
      </c>
      <c r="B3076" s="11" t="s">
        <v>3074</v>
      </c>
      <c r="C3076" s="11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2">
        <f t="shared" si="192"/>
        <v>1</v>
      </c>
      <c r="P3076" s="13">
        <f t="shared" si="193"/>
        <v>7.33</v>
      </c>
      <c r="Q3076" s="11" t="s">
        <v>8317</v>
      </c>
      <c r="R3076" s="11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x14ac:dyDescent="0.2">
      <c r="A3077" s="11">
        <v>3075</v>
      </c>
      <c r="B3077" s="11" t="s">
        <v>3075</v>
      </c>
      <c r="C3077" s="11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2">
        <f t="shared" si="192"/>
        <v>9</v>
      </c>
      <c r="P3077" s="13">
        <f t="shared" si="193"/>
        <v>64.8</v>
      </c>
      <c r="Q3077" s="11" t="s">
        <v>8317</v>
      </c>
      <c r="R3077" s="11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x14ac:dyDescent="0.2">
      <c r="A3078" s="11">
        <v>3076</v>
      </c>
      <c r="B3078" s="11" t="s">
        <v>3076</v>
      </c>
      <c r="C3078" s="11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2">
        <f t="shared" si="192"/>
        <v>16</v>
      </c>
      <c r="P3078" s="13">
        <f t="shared" si="193"/>
        <v>30.12</v>
      </c>
      <c r="Q3078" s="11" t="s">
        <v>8317</v>
      </c>
      <c r="R3078" s="11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x14ac:dyDescent="0.2">
      <c r="A3079" s="11">
        <v>3077</v>
      </c>
      <c r="B3079" s="11" t="s">
        <v>3077</v>
      </c>
      <c r="C3079" s="11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2">
        <f t="shared" si="192"/>
        <v>1</v>
      </c>
      <c r="P3079" s="13">
        <f t="shared" si="193"/>
        <v>52.5</v>
      </c>
      <c r="Q3079" s="11" t="s">
        <v>8317</v>
      </c>
      <c r="R3079" s="11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x14ac:dyDescent="0.2">
      <c r="A3080" s="11">
        <v>3078</v>
      </c>
      <c r="B3080" s="11" t="s">
        <v>3078</v>
      </c>
      <c r="C3080" s="11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2">
        <f t="shared" si="192"/>
        <v>1</v>
      </c>
      <c r="P3080" s="13">
        <f t="shared" si="193"/>
        <v>23.67</v>
      </c>
      <c r="Q3080" s="11" t="s">
        <v>8317</v>
      </c>
      <c r="R3080" s="11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x14ac:dyDescent="0.2">
      <c r="A3081" s="11">
        <v>3079</v>
      </c>
      <c r="B3081" s="11" t="s">
        <v>3079</v>
      </c>
      <c r="C3081" s="11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2">
        <f t="shared" si="192"/>
        <v>1</v>
      </c>
      <c r="P3081" s="13">
        <f t="shared" si="193"/>
        <v>415.78</v>
      </c>
      <c r="Q3081" s="11" t="s">
        <v>8317</v>
      </c>
      <c r="R3081" s="1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x14ac:dyDescent="0.2">
      <c r="A3082" s="11">
        <v>3080</v>
      </c>
      <c r="B3082" s="11" t="s">
        <v>3080</v>
      </c>
      <c r="C3082" s="11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2">
        <f t="shared" si="192"/>
        <v>1</v>
      </c>
      <c r="P3082" s="13">
        <f t="shared" si="193"/>
        <v>53.71</v>
      </c>
      <c r="Q3082" s="11" t="s">
        <v>8317</v>
      </c>
      <c r="R3082" s="11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x14ac:dyDescent="0.2">
      <c r="A3083" s="11">
        <v>3081</v>
      </c>
      <c r="B3083" s="11" t="s">
        <v>3081</v>
      </c>
      <c r="C3083" s="11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2">
        <f t="shared" si="192"/>
        <v>1</v>
      </c>
      <c r="P3083" s="13">
        <f t="shared" si="193"/>
        <v>420.6</v>
      </c>
      <c r="Q3083" s="11" t="s">
        <v>8317</v>
      </c>
      <c r="R3083" s="11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x14ac:dyDescent="0.2">
      <c r="A3084" s="11">
        <v>3082</v>
      </c>
      <c r="B3084" s="11" t="s">
        <v>3082</v>
      </c>
      <c r="C3084" s="11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2">
        <f t="shared" si="192"/>
        <v>0</v>
      </c>
      <c r="P3084" s="13" t="e">
        <f t="shared" si="193"/>
        <v>#DIV/0!</v>
      </c>
      <c r="Q3084" s="11" t="s">
        <v>8317</v>
      </c>
      <c r="R3084" s="11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x14ac:dyDescent="0.2">
      <c r="A3085" s="11">
        <v>3083</v>
      </c>
      <c r="B3085" s="11" t="s">
        <v>3083</v>
      </c>
      <c r="C3085" s="11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2">
        <f t="shared" si="192"/>
        <v>1</v>
      </c>
      <c r="P3085" s="13">
        <f t="shared" si="193"/>
        <v>18.670000000000002</v>
      </c>
      <c r="Q3085" s="11" t="s">
        <v>8317</v>
      </c>
      <c r="R3085" s="11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x14ac:dyDescent="0.2">
      <c r="A3086" s="11">
        <v>3084</v>
      </c>
      <c r="B3086" s="11" t="s">
        <v>3084</v>
      </c>
      <c r="C3086" s="11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2">
        <f t="shared" si="192"/>
        <v>12</v>
      </c>
      <c r="P3086" s="13">
        <f t="shared" si="193"/>
        <v>78.33</v>
      </c>
      <c r="Q3086" s="11" t="s">
        <v>8317</v>
      </c>
      <c r="R3086" s="11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x14ac:dyDescent="0.2">
      <c r="A3087" s="11">
        <v>3085</v>
      </c>
      <c r="B3087" s="11" t="s">
        <v>3085</v>
      </c>
      <c r="C3087" s="11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2">
        <f t="shared" si="192"/>
        <v>3</v>
      </c>
      <c r="P3087" s="13">
        <f t="shared" si="193"/>
        <v>67.78</v>
      </c>
      <c r="Q3087" s="11" t="s">
        <v>8317</v>
      </c>
      <c r="R3087" s="11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x14ac:dyDescent="0.2">
      <c r="A3088" s="11">
        <v>3086</v>
      </c>
      <c r="B3088" s="11" t="s">
        <v>3086</v>
      </c>
      <c r="C3088" s="11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2">
        <f t="shared" si="192"/>
        <v>1</v>
      </c>
      <c r="P3088" s="13">
        <f t="shared" si="193"/>
        <v>16.670000000000002</v>
      </c>
      <c r="Q3088" s="11" t="s">
        <v>8317</v>
      </c>
      <c r="R3088" s="11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x14ac:dyDescent="0.2">
      <c r="A3089" s="11">
        <v>3087</v>
      </c>
      <c r="B3089" s="11" t="s">
        <v>3087</v>
      </c>
      <c r="C3089" s="11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2">
        <f t="shared" si="192"/>
        <v>1</v>
      </c>
      <c r="P3089" s="13">
        <f t="shared" si="193"/>
        <v>62.5</v>
      </c>
      <c r="Q3089" s="11" t="s">
        <v>8317</v>
      </c>
      <c r="R3089" s="11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x14ac:dyDescent="0.2">
      <c r="A3090" s="11">
        <v>3088</v>
      </c>
      <c r="B3090" s="11" t="s">
        <v>3088</v>
      </c>
      <c r="C3090" s="11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2">
        <f t="shared" si="192"/>
        <v>1</v>
      </c>
      <c r="P3090" s="13">
        <f t="shared" si="193"/>
        <v>42</v>
      </c>
      <c r="Q3090" s="11" t="s">
        <v>8317</v>
      </c>
      <c r="R3090" s="11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x14ac:dyDescent="0.2">
      <c r="A3091" s="11">
        <v>3089</v>
      </c>
      <c r="B3091" s="11" t="s">
        <v>3089</v>
      </c>
      <c r="C3091" s="11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2">
        <f t="shared" si="192"/>
        <v>24</v>
      </c>
      <c r="P3091" s="13">
        <f t="shared" si="193"/>
        <v>130.09</v>
      </c>
      <c r="Q3091" s="11" t="s">
        <v>8317</v>
      </c>
      <c r="R3091" s="1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x14ac:dyDescent="0.2">
      <c r="A3092" s="11">
        <v>3090</v>
      </c>
      <c r="B3092" s="11" t="s">
        <v>3090</v>
      </c>
      <c r="C3092" s="11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2">
        <f t="shared" si="192"/>
        <v>6</v>
      </c>
      <c r="P3092" s="13">
        <f t="shared" si="193"/>
        <v>1270.22</v>
      </c>
      <c r="Q3092" s="11" t="s">
        <v>8317</v>
      </c>
      <c r="R3092" s="11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x14ac:dyDescent="0.2">
      <c r="A3093" s="11">
        <v>3091</v>
      </c>
      <c r="B3093" s="11" t="s">
        <v>3091</v>
      </c>
      <c r="C3093" s="11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2">
        <f t="shared" si="192"/>
        <v>16</v>
      </c>
      <c r="P3093" s="13">
        <f t="shared" si="193"/>
        <v>88.44</v>
      </c>
      <c r="Q3093" s="11" t="s">
        <v>8317</v>
      </c>
      <c r="R3093" s="11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x14ac:dyDescent="0.2">
      <c r="A3094" s="11">
        <v>3092</v>
      </c>
      <c r="B3094" s="11" t="s">
        <v>3092</v>
      </c>
      <c r="C3094" s="11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2">
        <f t="shared" si="192"/>
        <v>2</v>
      </c>
      <c r="P3094" s="13">
        <f t="shared" si="193"/>
        <v>56.34</v>
      </c>
      <c r="Q3094" s="11" t="s">
        <v>8317</v>
      </c>
      <c r="R3094" s="11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x14ac:dyDescent="0.2">
      <c r="A3095" s="11">
        <v>3093</v>
      </c>
      <c r="B3095" s="11" t="s">
        <v>3093</v>
      </c>
      <c r="C3095" s="11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2">
        <f t="shared" si="192"/>
        <v>23</v>
      </c>
      <c r="P3095" s="13">
        <f t="shared" si="193"/>
        <v>53.53</v>
      </c>
      <c r="Q3095" s="11" t="s">
        <v>8317</v>
      </c>
      <c r="R3095" s="11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x14ac:dyDescent="0.2">
      <c r="A3096" s="11">
        <v>3094</v>
      </c>
      <c r="B3096" s="11" t="s">
        <v>3094</v>
      </c>
      <c r="C3096" s="11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2">
        <f t="shared" si="192"/>
        <v>1</v>
      </c>
      <c r="P3096" s="13">
        <f t="shared" si="193"/>
        <v>25</v>
      </c>
      <c r="Q3096" s="11" t="s">
        <v>8317</v>
      </c>
      <c r="R3096" s="11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x14ac:dyDescent="0.2">
      <c r="A3097" s="11">
        <v>3095</v>
      </c>
      <c r="B3097" s="11" t="s">
        <v>3095</v>
      </c>
      <c r="C3097" s="11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2">
        <f t="shared" si="192"/>
        <v>1</v>
      </c>
      <c r="P3097" s="13">
        <f t="shared" si="193"/>
        <v>50</v>
      </c>
      <c r="Q3097" s="11" t="s">
        <v>8317</v>
      </c>
      <c r="R3097" s="11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x14ac:dyDescent="0.2">
      <c r="A3098" s="11">
        <v>3096</v>
      </c>
      <c r="B3098" s="11" t="s">
        <v>3096</v>
      </c>
      <c r="C3098" s="11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2">
        <f t="shared" si="192"/>
        <v>4</v>
      </c>
      <c r="P3098" s="13">
        <f t="shared" si="193"/>
        <v>56.79</v>
      </c>
      <c r="Q3098" s="11" t="s">
        <v>8317</v>
      </c>
      <c r="R3098" s="11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x14ac:dyDescent="0.2">
      <c r="A3099" s="11">
        <v>3097</v>
      </c>
      <c r="B3099" s="11" t="s">
        <v>3097</v>
      </c>
      <c r="C3099" s="11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2">
        <f t="shared" si="192"/>
        <v>18</v>
      </c>
      <c r="P3099" s="13">
        <f t="shared" si="193"/>
        <v>40.83</v>
      </c>
      <c r="Q3099" s="11" t="s">
        <v>8317</v>
      </c>
      <c r="R3099" s="11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x14ac:dyDescent="0.2">
      <c r="A3100" s="11">
        <v>3098</v>
      </c>
      <c r="B3100" s="11" t="s">
        <v>3098</v>
      </c>
      <c r="C3100" s="11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2">
        <f t="shared" si="192"/>
        <v>4</v>
      </c>
      <c r="P3100" s="13">
        <f t="shared" si="193"/>
        <v>65.11</v>
      </c>
      <c r="Q3100" s="11" t="s">
        <v>8317</v>
      </c>
      <c r="R3100" s="11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x14ac:dyDescent="0.2">
      <c r="A3101" s="11">
        <v>3099</v>
      </c>
      <c r="B3101" s="11" t="s">
        <v>3099</v>
      </c>
      <c r="C3101" s="11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2">
        <f t="shared" si="192"/>
        <v>14</v>
      </c>
      <c r="P3101" s="13">
        <f t="shared" si="193"/>
        <v>55.6</v>
      </c>
      <c r="Q3101" s="11" t="s">
        <v>8317</v>
      </c>
      <c r="R3101" s="1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x14ac:dyDescent="0.2">
      <c r="A3102" s="11">
        <v>3100</v>
      </c>
      <c r="B3102" s="11" t="s">
        <v>3100</v>
      </c>
      <c r="C3102" s="11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2">
        <f t="shared" si="192"/>
        <v>16</v>
      </c>
      <c r="P3102" s="13">
        <f t="shared" si="193"/>
        <v>140.54</v>
      </c>
      <c r="Q3102" s="11" t="s">
        <v>8317</v>
      </c>
      <c r="R3102" s="11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x14ac:dyDescent="0.2">
      <c r="A3103" s="11">
        <v>3101</v>
      </c>
      <c r="B3103" s="11" t="s">
        <v>3101</v>
      </c>
      <c r="C3103" s="11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2">
        <f t="shared" si="192"/>
        <v>12</v>
      </c>
      <c r="P3103" s="13">
        <f t="shared" si="193"/>
        <v>25</v>
      </c>
      <c r="Q3103" s="11" t="s">
        <v>8317</v>
      </c>
      <c r="R3103" s="11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x14ac:dyDescent="0.2">
      <c r="A3104" s="11">
        <v>3102</v>
      </c>
      <c r="B3104" s="11" t="s">
        <v>3102</v>
      </c>
      <c r="C3104" s="11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2">
        <f t="shared" si="192"/>
        <v>40</v>
      </c>
      <c r="P3104" s="13">
        <f t="shared" si="193"/>
        <v>69.53</v>
      </c>
      <c r="Q3104" s="11" t="s">
        <v>8317</v>
      </c>
      <c r="R3104" s="11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x14ac:dyDescent="0.2">
      <c r="A3105" s="11">
        <v>3103</v>
      </c>
      <c r="B3105" s="11" t="s">
        <v>3103</v>
      </c>
      <c r="C3105" s="11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2">
        <f t="shared" si="192"/>
        <v>1</v>
      </c>
      <c r="P3105" s="13">
        <f t="shared" si="193"/>
        <v>5.5</v>
      </c>
      <c r="Q3105" s="11" t="s">
        <v>8317</v>
      </c>
      <c r="R3105" s="11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x14ac:dyDescent="0.2">
      <c r="A3106" s="11">
        <v>3104</v>
      </c>
      <c r="B3106" s="11" t="s">
        <v>3104</v>
      </c>
      <c r="C3106" s="11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2">
        <f t="shared" si="192"/>
        <v>30</v>
      </c>
      <c r="P3106" s="13">
        <f t="shared" si="193"/>
        <v>237</v>
      </c>
      <c r="Q3106" s="11" t="s">
        <v>8317</v>
      </c>
      <c r="R3106" s="11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x14ac:dyDescent="0.2">
      <c r="A3107" s="11">
        <v>3105</v>
      </c>
      <c r="B3107" s="11" t="s">
        <v>3105</v>
      </c>
      <c r="C3107" s="11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2">
        <f t="shared" si="192"/>
        <v>43</v>
      </c>
      <c r="P3107" s="13">
        <f t="shared" si="193"/>
        <v>79.87</v>
      </c>
      <c r="Q3107" s="11" t="s">
        <v>8317</v>
      </c>
      <c r="R3107" s="11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x14ac:dyDescent="0.2">
      <c r="A3108" s="11">
        <v>3106</v>
      </c>
      <c r="B3108" s="11" t="s">
        <v>3106</v>
      </c>
      <c r="C3108" s="11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2">
        <f t="shared" si="192"/>
        <v>5</v>
      </c>
      <c r="P3108" s="13">
        <f t="shared" si="193"/>
        <v>10.25</v>
      </c>
      <c r="Q3108" s="11" t="s">
        <v>8317</v>
      </c>
      <c r="R3108" s="11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x14ac:dyDescent="0.2">
      <c r="A3109" s="11">
        <v>3107</v>
      </c>
      <c r="B3109" s="11" t="s">
        <v>3107</v>
      </c>
      <c r="C3109" s="11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2">
        <f t="shared" si="192"/>
        <v>20</v>
      </c>
      <c r="P3109" s="13">
        <f t="shared" si="193"/>
        <v>272.58999999999997</v>
      </c>
      <c r="Q3109" s="11" t="s">
        <v>8317</v>
      </c>
      <c r="R3109" s="11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2">
      <c r="A3110" s="11">
        <v>3108</v>
      </c>
      <c r="B3110" s="11" t="s">
        <v>3108</v>
      </c>
      <c r="C3110" s="11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2">
        <f t="shared" si="192"/>
        <v>1</v>
      </c>
      <c r="P3110" s="13">
        <f t="shared" si="193"/>
        <v>13</v>
      </c>
      <c r="Q3110" s="11" t="s">
        <v>8317</v>
      </c>
      <c r="R3110" s="11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x14ac:dyDescent="0.2">
      <c r="A3111" s="11">
        <v>3109</v>
      </c>
      <c r="B3111" s="11" t="s">
        <v>3109</v>
      </c>
      <c r="C3111" s="11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2">
        <f t="shared" si="192"/>
        <v>26</v>
      </c>
      <c r="P3111" s="13">
        <f t="shared" si="193"/>
        <v>58.18</v>
      </c>
      <c r="Q3111" s="11" t="s">
        <v>8317</v>
      </c>
      <c r="R3111" s="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x14ac:dyDescent="0.2">
      <c r="A3112" s="11">
        <v>3110</v>
      </c>
      <c r="B3112" s="11" t="s">
        <v>3110</v>
      </c>
      <c r="C3112" s="11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2">
        <f t="shared" si="192"/>
        <v>1</v>
      </c>
      <c r="P3112" s="13">
        <f t="shared" si="193"/>
        <v>10</v>
      </c>
      <c r="Q3112" s="11" t="s">
        <v>8317</v>
      </c>
      <c r="R3112" s="11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x14ac:dyDescent="0.2">
      <c r="A3113" s="11">
        <v>3111</v>
      </c>
      <c r="B3113" s="11" t="s">
        <v>3111</v>
      </c>
      <c r="C3113" s="11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2">
        <f t="shared" si="192"/>
        <v>27</v>
      </c>
      <c r="P3113" s="13">
        <f t="shared" si="193"/>
        <v>70.11</v>
      </c>
      <c r="Q3113" s="11" t="s">
        <v>8317</v>
      </c>
      <c r="R3113" s="11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x14ac:dyDescent="0.2">
      <c r="A3114" s="11">
        <v>3112</v>
      </c>
      <c r="B3114" s="11" t="s">
        <v>3112</v>
      </c>
      <c r="C3114" s="11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2">
        <f t="shared" si="192"/>
        <v>5</v>
      </c>
      <c r="P3114" s="13">
        <f t="shared" si="193"/>
        <v>57.89</v>
      </c>
      <c r="Q3114" s="11" t="s">
        <v>8317</v>
      </c>
      <c r="R3114" s="11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x14ac:dyDescent="0.2">
      <c r="A3115" s="11">
        <v>3113</v>
      </c>
      <c r="B3115" s="11" t="s">
        <v>3113</v>
      </c>
      <c r="C3115" s="11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2">
        <f t="shared" si="192"/>
        <v>5</v>
      </c>
      <c r="P3115" s="13">
        <f t="shared" si="193"/>
        <v>125.27</v>
      </c>
      <c r="Q3115" s="11" t="s">
        <v>8317</v>
      </c>
      <c r="R3115" s="11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x14ac:dyDescent="0.2">
      <c r="A3116" s="11">
        <v>3114</v>
      </c>
      <c r="B3116" s="11" t="s">
        <v>3114</v>
      </c>
      <c r="C3116" s="11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2">
        <f t="shared" si="192"/>
        <v>0</v>
      </c>
      <c r="P3116" s="13" t="e">
        <f t="shared" si="193"/>
        <v>#DIV/0!</v>
      </c>
      <c r="Q3116" s="11" t="s">
        <v>8317</v>
      </c>
      <c r="R3116" s="11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x14ac:dyDescent="0.2">
      <c r="A3117" s="11">
        <v>3115</v>
      </c>
      <c r="B3117" s="11" t="s">
        <v>3115</v>
      </c>
      <c r="C3117" s="11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2">
        <f t="shared" si="192"/>
        <v>3</v>
      </c>
      <c r="P3117" s="13">
        <f t="shared" si="193"/>
        <v>300</v>
      </c>
      <c r="Q3117" s="11" t="s">
        <v>8317</v>
      </c>
      <c r="R3117" s="11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x14ac:dyDescent="0.2">
      <c r="A3118" s="11">
        <v>3116</v>
      </c>
      <c r="B3118" s="11" t="s">
        <v>3116</v>
      </c>
      <c r="C3118" s="11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2">
        <f t="shared" si="192"/>
        <v>58</v>
      </c>
      <c r="P3118" s="13">
        <f t="shared" si="193"/>
        <v>43</v>
      </c>
      <c r="Q3118" s="11" t="s">
        <v>8317</v>
      </c>
      <c r="R3118" s="11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x14ac:dyDescent="0.2">
      <c r="A3119" s="11">
        <v>3117</v>
      </c>
      <c r="B3119" s="11" t="s">
        <v>3117</v>
      </c>
      <c r="C3119" s="11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2">
        <f t="shared" si="192"/>
        <v>1</v>
      </c>
      <c r="P3119" s="13">
        <f t="shared" si="193"/>
        <v>1</v>
      </c>
      <c r="Q3119" s="11" t="s">
        <v>8317</v>
      </c>
      <c r="R3119" s="11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x14ac:dyDescent="0.2">
      <c r="A3120" s="11">
        <v>3118</v>
      </c>
      <c r="B3120" s="11" t="s">
        <v>3118</v>
      </c>
      <c r="C3120" s="11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2">
        <f t="shared" si="192"/>
        <v>1</v>
      </c>
      <c r="P3120" s="13">
        <f t="shared" si="193"/>
        <v>775</v>
      </c>
      <c r="Q3120" s="11" t="s">
        <v>8317</v>
      </c>
      <c r="R3120" s="11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x14ac:dyDescent="0.2">
      <c r="A3121" s="11">
        <v>3119</v>
      </c>
      <c r="B3121" s="11" t="s">
        <v>3119</v>
      </c>
      <c r="C3121" s="11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2">
        <f t="shared" si="192"/>
        <v>1</v>
      </c>
      <c r="P3121" s="13">
        <f t="shared" si="193"/>
        <v>5</v>
      </c>
      <c r="Q3121" s="11" t="s">
        <v>8317</v>
      </c>
      <c r="R3121" s="1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x14ac:dyDescent="0.2">
      <c r="A3122" s="11">
        <v>3120</v>
      </c>
      <c r="B3122" s="11" t="s">
        <v>3120</v>
      </c>
      <c r="C3122" s="11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2">
        <f t="shared" si="192"/>
        <v>1</v>
      </c>
      <c r="P3122" s="13">
        <f t="shared" si="193"/>
        <v>12.8</v>
      </c>
      <c r="Q3122" s="11" t="s">
        <v>8317</v>
      </c>
      <c r="R3122" s="11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x14ac:dyDescent="0.2">
      <c r="A3123" s="11">
        <v>3121</v>
      </c>
      <c r="B3123" s="11" t="s">
        <v>3121</v>
      </c>
      <c r="C3123" s="11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2">
        <f t="shared" si="192"/>
        <v>1</v>
      </c>
      <c r="P3123" s="13">
        <f t="shared" si="193"/>
        <v>10</v>
      </c>
      <c r="Q3123" s="11" t="s">
        <v>8317</v>
      </c>
      <c r="R3123" s="11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">
      <c r="A3124" s="11">
        <v>3122</v>
      </c>
      <c r="B3124" s="11" t="s">
        <v>3122</v>
      </c>
      <c r="C3124" s="11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2">
        <f t="shared" si="192"/>
        <v>59</v>
      </c>
      <c r="P3124" s="13">
        <f t="shared" si="193"/>
        <v>58</v>
      </c>
      <c r="Q3124" s="11" t="s">
        <v>8317</v>
      </c>
      <c r="R3124" s="11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x14ac:dyDescent="0.2">
      <c r="A3125" s="11">
        <v>3123</v>
      </c>
      <c r="B3125" s="11" t="s">
        <v>3123</v>
      </c>
      <c r="C3125" s="11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2">
        <f t="shared" si="192"/>
        <v>69</v>
      </c>
      <c r="P3125" s="13">
        <f t="shared" si="193"/>
        <v>244.8</v>
      </c>
      <c r="Q3125" s="11" t="s">
        <v>8317</v>
      </c>
      <c r="R3125" s="11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x14ac:dyDescent="0.2">
      <c r="A3126" s="11">
        <v>3124</v>
      </c>
      <c r="B3126" s="11" t="s">
        <v>3124</v>
      </c>
      <c r="C3126" s="11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2">
        <f t="shared" si="192"/>
        <v>1</v>
      </c>
      <c r="P3126" s="13">
        <f t="shared" si="193"/>
        <v>6.5</v>
      </c>
      <c r="Q3126" s="11" t="s">
        <v>8317</v>
      </c>
      <c r="R3126" s="11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">
      <c r="A3127" s="11">
        <v>3125</v>
      </c>
      <c r="B3127" s="11" t="s">
        <v>3125</v>
      </c>
      <c r="C3127" s="11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2">
        <f t="shared" si="192"/>
        <v>0</v>
      </c>
      <c r="P3127" s="13" t="e">
        <f t="shared" si="193"/>
        <v>#DIV/0!</v>
      </c>
      <c r="Q3127" s="11" t="s">
        <v>8317</v>
      </c>
      <c r="R3127" s="11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x14ac:dyDescent="0.2">
      <c r="A3128" s="11">
        <v>3126</v>
      </c>
      <c r="B3128" s="11" t="s">
        <v>3126</v>
      </c>
      <c r="C3128" s="11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2">
        <f t="shared" si="192"/>
        <v>5</v>
      </c>
      <c r="P3128" s="13">
        <f t="shared" si="193"/>
        <v>61.18</v>
      </c>
      <c r="Q3128" s="11" t="s">
        <v>8317</v>
      </c>
      <c r="R3128" s="11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x14ac:dyDescent="0.2">
      <c r="A3129" s="11">
        <v>3127</v>
      </c>
      <c r="B3129" s="11" t="s">
        <v>3127</v>
      </c>
      <c r="C3129" s="11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2">
        <f t="shared" si="192"/>
        <v>0</v>
      </c>
      <c r="P3129" s="13" t="e">
        <f t="shared" si="193"/>
        <v>#DIV/0!</v>
      </c>
      <c r="Q3129" s="11" t="s">
        <v>8317</v>
      </c>
      <c r="R3129" s="11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x14ac:dyDescent="0.2">
      <c r="A3130" s="11">
        <v>3128</v>
      </c>
      <c r="B3130" s="11" t="s">
        <v>3128</v>
      </c>
      <c r="C3130" s="11" t="s">
        <v>7238</v>
      </c>
      <c r="D3130" s="11">
        <v>15000</v>
      </c>
      <c r="E3130" s="11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2">
        <f t="shared" si="192"/>
        <v>109</v>
      </c>
      <c r="P3130" s="13">
        <f t="shared" si="193"/>
        <v>139.24</v>
      </c>
      <c r="Q3130" s="11" t="s">
        <v>8317</v>
      </c>
      <c r="R3130" s="11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x14ac:dyDescent="0.2">
      <c r="A3131" s="11">
        <v>3129</v>
      </c>
      <c r="B3131" s="11" t="s">
        <v>3129</v>
      </c>
      <c r="C3131" s="11" t="s">
        <v>7239</v>
      </c>
      <c r="D3131" s="11">
        <v>1250</v>
      </c>
      <c r="E3131" s="11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2">
        <f t="shared" si="192"/>
        <v>1</v>
      </c>
      <c r="P3131" s="13">
        <f t="shared" si="193"/>
        <v>10</v>
      </c>
      <c r="Q3131" s="11" t="s">
        <v>8317</v>
      </c>
      <c r="R3131" s="1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x14ac:dyDescent="0.2">
      <c r="A3132" s="11">
        <v>3130</v>
      </c>
      <c r="B3132" s="11" t="s">
        <v>3130</v>
      </c>
      <c r="C3132" s="11" t="s">
        <v>7240</v>
      </c>
      <c r="D3132" s="11">
        <v>10000</v>
      </c>
      <c r="E3132" s="11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2">
        <f t="shared" si="192"/>
        <v>4</v>
      </c>
      <c r="P3132" s="13">
        <f t="shared" si="193"/>
        <v>93.75</v>
      </c>
      <c r="Q3132" s="11" t="s">
        <v>8317</v>
      </c>
      <c r="R3132" s="11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x14ac:dyDescent="0.2">
      <c r="A3133" s="11">
        <v>3131</v>
      </c>
      <c r="B3133" s="11" t="s">
        <v>3131</v>
      </c>
      <c r="C3133" s="11" t="s">
        <v>7241</v>
      </c>
      <c r="D3133" s="11">
        <v>4100</v>
      </c>
      <c r="E3133" s="11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2">
        <f t="shared" si="192"/>
        <v>16</v>
      </c>
      <c r="P3133" s="13">
        <f t="shared" si="193"/>
        <v>53.75</v>
      </c>
      <c r="Q3133" s="11" t="s">
        <v>8317</v>
      </c>
      <c r="R3133" s="11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x14ac:dyDescent="0.2">
      <c r="A3134" s="11">
        <v>3132</v>
      </c>
      <c r="B3134" s="11" t="s">
        <v>3132</v>
      </c>
      <c r="C3134" s="11" t="s">
        <v>7242</v>
      </c>
      <c r="D3134" s="11">
        <v>30000</v>
      </c>
      <c r="E3134" s="11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2">
        <f t="shared" si="192"/>
        <v>1</v>
      </c>
      <c r="P3134" s="13">
        <f t="shared" si="193"/>
        <v>10</v>
      </c>
      <c r="Q3134" s="11" t="s">
        <v>8317</v>
      </c>
      <c r="R3134" s="11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x14ac:dyDescent="0.2">
      <c r="A3135" s="11">
        <v>3133</v>
      </c>
      <c r="B3135" s="11" t="s">
        <v>3133</v>
      </c>
      <c r="C3135" s="11" t="s">
        <v>7243</v>
      </c>
      <c r="D3135" s="11">
        <v>500</v>
      </c>
      <c r="E3135" s="11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2">
        <f t="shared" si="192"/>
        <v>108</v>
      </c>
      <c r="P3135" s="13">
        <f t="shared" si="193"/>
        <v>33.75</v>
      </c>
      <c r="Q3135" s="11" t="s">
        <v>8317</v>
      </c>
      <c r="R3135" s="11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x14ac:dyDescent="0.2">
      <c r="A3136" s="11">
        <v>3134</v>
      </c>
      <c r="B3136" s="11" t="s">
        <v>3134</v>
      </c>
      <c r="C3136" s="11" t="s">
        <v>7244</v>
      </c>
      <c r="D3136" s="11">
        <v>1000</v>
      </c>
      <c r="E3136" s="11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2">
        <f t="shared" si="192"/>
        <v>23</v>
      </c>
      <c r="P3136" s="13">
        <f t="shared" si="193"/>
        <v>18.75</v>
      </c>
      <c r="Q3136" s="11" t="s">
        <v>8317</v>
      </c>
      <c r="R3136" s="11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x14ac:dyDescent="0.2">
      <c r="A3137" s="11">
        <v>3135</v>
      </c>
      <c r="B3137" s="11" t="s">
        <v>3135</v>
      </c>
      <c r="C3137" s="11" t="s">
        <v>7245</v>
      </c>
      <c r="D3137" s="11">
        <v>777</v>
      </c>
      <c r="E3137" s="11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2">
        <f t="shared" si="192"/>
        <v>21</v>
      </c>
      <c r="P3137" s="13">
        <f t="shared" si="193"/>
        <v>23.14</v>
      </c>
      <c r="Q3137" s="11" t="s">
        <v>8317</v>
      </c>
      <c r="R3137" s="11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x14ac:dyDescent="0.2">
      <c r="A3138" s="11">
        <v>3136</v>
      </c>
      <c r="B3138" s="11" t="s">
        <v>3136</v>
      </c>
      <c r="C3138" s="11" t="s">
        <v>7246</v>
      </c>
      <c r="D3138" s="11">
        <v>500</v>
      </c>
      <c r="E3138" s="11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2">
        <f t="shared" ref="O3138:O3201" si="196">ROUNDUP(SUM(E3138/D3138*100),0)</f>
        <v>128</v>
      </c>
      <c r="P3138" s="13">
        <f t="shared" ref="P3138:P3201" si="197">ROUND(SUM(E3138/L3138),2)</f>
        <v>29.05</v>
      </c>
      <c r="Q3138" s="11" t="s">
        <v>8317</v>
      </c>
      <c r="R3138" s="11" t="s">
        <v>8318</v>
      </c>
      <c r="S3138" s="14">
        <f t="shared" ref="S3138:S3201" si="198">(((J3138/60)/60)/24)+DATE(1970,1,1)</f>
        <v>42789.462430555555</v>
      </c>
      <c r="T3138" s="14">
        <f t="shared" ref="T3138:T3201" si="199">(((I3138/60)/60)/24)+DATE(1970,1,1)</f>
        <v>42825.957638888889</v>
      </c>
    </row>
    <row r="3139" spans="1:20" x14ac:dyDescent="0.2">
      <c r="A3139" s="11">
        <v>3137</v>
      </c>
      <c r="B3139" s="11" t="s">
        <v>3137</v>
      </c>
      <c r="C3139" s="11" t="s">
        <v>7247</v>
      </c>
      <c r="D3139" s="11">
        <v>1500</v>
      </c>
      <c r="E3139" s="11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2">
        <f t="shared" si="196"/>
        <v>4</v>
      </c>
      <c r="P3139" s="13">
        <f t="shared" si="197"/>
        <v>50</v>
      </c>
      <c r="Q3139" s="11" t="s">
        <v>8317</v>
      </c>
      <c r="R3139" s="11" t="s">
        <v>8318</v>
      </c>
      <c r="S3139" s="14">
        <f t="shared" si="198"/>
        <v>42807.885057870371</v>
      </c>
      <c r="T3139" s="14">
        <f t="shared" si="199"/>
        <v>42858.8</v>
      </c>
    </row>
    <row r="3140" spans="1:20" x14ac:dyDescent="0.2">
      <c r="A3140" s="11">
        <v>3138</v>
      </c>
      <c r="B3140" s="11" t="s">
        <v>3138</v>
      </c>
      <c r="C3140" s="11" t="s">
        <v>7248</v>
      </c>
      <c r="D3140" s="11">
        <v>200</v>
      </c>
      <c r="E3140" s="11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2">
        <f t="shared" si="196"/>
        <v>0</v>
      </c>
      <c r="P3140" s="13" t="e">
        <f t="shared" si="197"/>
        <v>#DIV/0!</v>
      </c>
      <c r="Q3140" s="11" t="s">
        <v>8317</v>
      </c>
      <c r="R3140" s="11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x14ac:dyDescent="0.2">
      <c r="A3141" s="11">
        <v>3139</v>
      </c>
      <c r="B3141" s="11" t="s">
        <v>3139</v>
      </c>
      <c r="C3141" s="11" t="s">
        <v>7249</v>
      </c>
      <c r="D3141" s="11">
        <v>50000</v>
      </c>
      <c r="E3141" s="11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2">
        <f t="shared" si="196"/>
        <v>6</v>
      </c>
      <c r="P3141" s="13">
        <f t="shared" si="197"/>
        <v>450</v>
      </c>
      <c r="Q3141" s="11" t="s">
        <v>8317</v>
      </c>
      <c r="R3141" s="1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x14ac:dyDescent="0.2">
      <c r="A3142" s="11">
        <v>3140</v>
      </c>
      <c r="B3142" s="11" t="s">
        <v>3140</v>
      </c>
      <c r="C3142" s="11" t="s">
        <v>7250</v>
      </c>
      <c r="D3142" s="11">
        <v>10000</v>
      </c>
      <c r="E3142" s="11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2">
        <f t="shared" si="196"/>
        <v>1</v>
      </c>
      <c r="P3142" s="13">
        <f t="shared" si="197"/>
        <v>24</v>
      </c>
      <c r="Q3142" s="11" t="s">
        <v>8317</v>
      </c>
      <c r="R3142" s="11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x14ac:dyDescent="0.2">
      <c r="A3143" s="11">
        <v>3141</v>
      </c>
      <c r="B3143" s="11" t="s">
        <v>3141</v>
      </c>
      <c r="C3143" s="11" t="s">
        <v>7251</v>
      </c>
      <c r="D3143" s="11">
        <v>500</v>
      </c>
      <c r="E3143" s="11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2">
        <f t="shared" si="196"/>
        <v>52</v>
      </c>
      <c r="P3143" s="13">
        <f t="shared" si="197"/>
        <v>32.25</v>
      </c>
      <c r="Q3143" s="11" t="s">
        <v>8317</v>
      </c>
      <c r="R3143" s="11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x14ac:dyDescent="0.2">
      <c r="A3144" s="11">
        <v>3142</v>
      </c>
      <c r="B3144" s="11" t="s">
        <v>3142</v>
      </c>
      <c r="C3144" s="11" t="s">
        <v>7252</v>
      </c>
      <c r="D3144" s="11">
        <v>2750</v>
      </c>
      <c r="E3144" s="11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2">
        <f t="shared" si="196"/>
        <v>2</v>
      </c>
      <c r="P3144" s="13">
        <f t="shared" si="197"/>
        <v>15</v>
      </c>
      <c r="Q3144" s="11" t="s">
        <v>8317</v>
      </c>
      <c r="R3144" s="11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x14ac:dyDescent="0.2">
      <c r="A3145" s="11">
        <v>3143</v>
      </c>
      <c r="B3145" s="11" t="s">
        <v>3143</v>
      </c>
      <c r="C3145" s="11" t="s">
        <v>7253</v>
      </c>
      <c r="D3145" s="11">
        <v>700</v>
      </c>
      <c r="E3145" s="11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2">
        <f t="shared" si="196"/>
        <v>0</v>
      </c>
      <c r="P3145" s="13" t="e">
        <f t="shared" si="197"/>
        <v>#DIV/0!</v>
      </c>
      <c r="Q3145" s="11" t="s">
        <v>8317</v>
      </c>
      <c r="R3145" s="11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x14ac:dyDescent="0.2">
      <c r="A3146" s="11">
        <v>3144</v>
      </c>
      <c r="B3146" s="11" t="s">
        <v>3144</v>
      </c>
      <c r="C3146" s="11" t="s">
        <v>7254</v>
      </c>
      <c r="D3146" s="11">
        <v>10000</v>
      </c>
      <c r="E3146" s="11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2">
        <f t="shared" si="196"/>
        <v>76</v>
      </c>
      <c r="P3146" s="13">
        <f t="shared" si="197"/>
        <v>251.33</v>
      </c>
      <c r="Q3146" s="11" t="s">
        <v>8317</v>
      </c>
      <c r="R3146" s="11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x14ac:dyDescent="0.2">
      <c r="A3147" s="11">
        <v>3145</v>
      </c>
      <c r="B3147" s="11" t="s">
        <v>3145</v>
      </c>
      <c r="C3147" s="11" t="s">
        <v>7255</v>
      </c>
      <c r="D3147" s="11">
        <v>25000</v>
      </c>
      <c r="E3147" s="11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2">
        <f t="shared" si="196"/>
        <v>0</v>
      </c>
      <c r="P3147" s="13" t="e">
        <f t="shared" si="197"/>
        <v>#DIV/0!</v>
      </c>
      <c r="Q3147" s="11" t="s">
        <v>8317</v>
      </c>
      <c r="R3147" s="11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x14ac:dyDescent="0.2">
      <c r="A3148" s="11">
        <v>3146</v>
      </c>
      <c r="B3148" s="11" t="s">
        <v>3146</v>
      </c>
      <c r="C3148" s="11" t="s">
        <v>7256</v>
      </c>
      <c r="D3148" s="11">
        <v>50000</v>
      </c>
      <c r="E3148" s="11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2">
        <f t="shared" si="196"/>
        <v>11</v>
      </c>
      <c r="P3148" s="13">
        <f t="shared" si="197"/>
        <v>437.5</v>
      </c>
      <c r="Q3148" s="11" t="s">
        <v>8317</v>
      </c>
      <c r="R3148" s="11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x14ac:dyDescent="0.2">
      <c r="A3149" s="11">
        <v>3147</v>
      </c>
      <c r="B3149" s="11" t="s">
        <v>3147</v>
      </c>
      <c r="C3149" s="11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2">
        <f t="shared" si="196"/>
        <v>118</v>
      </c>
      <c r="P3149" s="13">
        <f t="shared" si="197"/>
        <v>110.35</v>
      </c>
      <c r="Q3149" s="11" t="s">
        <v>8317</v>
      </c>
      <c r="R3149" s="11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x14ac:dyDescent="0.2">
      <c r="A3150" s="11">
        <v>3148</v>
      </c>
      <c r="B3150" s="11" t="s">
        <v>3148</v>
      </c>
      <c r="C3150" s="11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2">
        <f t="shared" si="196"/>
        <v>132</v>
      </c>
      <c r="P3150" s="13">
        <f t="shared" si="197"/>
        <v>41.42</v>
      </c>
      <c r="Q3150" s="11" t="s">
        <v>8317</v>
      </c>
      <c r="R3150" s="11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x14ac:dyDescent="0.2">
      <c r="A3151" s="11">
        <v>3149</v>
      </c>
      <c r="B3151" s="11" t="s">
        <v>3149</v>
      </c>
      <c r="C3151" s="11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2">
        <f t="shared" si="196"/>
        <v>104</v>
      </c>
      <c r="P3151" s="13">
        <f t="shared" si="197"/>
        <v>52</v>
      </c>
      <c r="Q3151" s="11" t="s">
        <v>8317</v>
      </c>
      <c r="R3151" s="1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x14ac:dyDescent="0.2">
      <c r="A3152" s="11">
        <v>3150</v>
      </c>
      <c r="B3152" s="11" t="s">
        <v>3150</v>
      </c>
      <c r="C3152" s="11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2">
        <f t="shared" si="196"/>
        <v>101</v>
      </c>
      <c r="P3152" s="13">
        <f t="shared" si="197"/>
        <v>33.99</v>
      </c>
      <c r="Q3152" s="11" t="s">
        <v>8317</v>
      </c>
      <c r="R3152" s="11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x14ac:dyDescent="0.2">
      <c r="A3153" s="11">
        <v>3151</v>
      </c>
      <c r="B3153" s="11" t="s">
        <v>3151</v>
      </c>
      <c r="C3153" s="11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2">
        <f t="shared" si="196"/>
        <v>101</v>
      </c>
      <c r="P3153" s="13">
        <f t="shared" si="197"/>
        <v>103.35</v>
      </c>
      <c r="Q3153" s="11" t="s">
        <v>8317</v>
      </c>
      <c r="R3153" s="11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x14ac:dyDescent="0.2">
      <c r="A3154" s="11">
        <v>3152</v>
      </c>
      <c r="B3154" s="11" t="s">
        <v>3152</v>
      </c>
      <c r="C3154" s="11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2">
        <f t="shared" si="196"/>
        <v>106</v>
      </c>
      <c r="P3154" s="13">
        <f t="shared" si="197"/>
        <v>34.79</v>
      </c>
      <c r="Q3154" s="11" t="s">
        <v>8317</v>
      </c>
      <c r="R3154" s="11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x14ac:dyDescent="0.2">
      <c r="A3155" s="11">
        <v>3153</v>
      </c>
      <c r="B3155" s="11" t="s">
        <v>3153</v>
      </c>
      <c r="C3155" s="11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2">
        <f t="shared" si="196"/>
        <v>336</v>
      </c>
      <c r="P3155" s="13">
        <f t="shared" si="197"/>
        <v>41.77</v>
      </c>
      <c r="Q3155" s="11" t="s">
        <v>8317</v>
      </c>
      <c r="R3155" s="11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x14ac:dyDescent="0.2">
      <c r="A3156" s="11">
        <v>3154</v>
      </c>
      <c r="B3156" s="11" t="s">
        <v>3154</v>
      </c>
      <c r="C3156" s="11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2">
        <f t="shared" si="196"/>
        <v>113</v>
      </c>
      <c r="P3156" s="13">
        <f t="shared" si="197"/>
        <v>64.27</v>
      </c>
      <c r="Q3156" s="11" t="s">
        <v>8317</v>
      </c>
      <c r="R3156" s="11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x14ac:dyDescent="0.2">
      <c r="A3157" s="11">
        <v>3155</v>
      </c>
      <c r="B3157" s="11" t="s">
        <v>3155</v>
      </c>
      <c r="C3157" s="11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2">
        <f t="shared" si="196"/>
        <v>189</v>
      </c>
      <c r="P3157" s="13">
        <f t="shared" si="197"/>
        <v>31.21</v>
      </c>
      <c r="Q3157" s="11" t="s">
        <v>8317</v>
      </c>
      <c r="R3157" s="11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x14ac:dyDescent="0.2">
      <c r="A3158" s="11">
        <v>3156</v>
      </c>
      <c r="B3158" s="11" t="s">
        <v>3156</v>
      </c>
      <c r="C3158" s="11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2">
        <f t="shared" si="196"/>
        <v>102</v>
      </c>
      <c r="P3158" s="13">
        <f t="shared" si="197"/>
        <v>62.92</v>
      </c>
      <c r="Q3158" s="11" t="s">
        <v>8317</v>
      </c>
      <c r="R3158" s="11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x14ac:dyDescent="0.2">
      <c r="A3159" s="11">
        <v>3157</v>
      </c>
      <c r="B3159" s="11" t="s">
        <v>3157</v>
      </c>
      <c r="C3159" s="11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2">
        <f t="shared" si="196"/>
        <v>101</v>
      </c>
      <c r="P3159" s="13">
        <f t="shared" si="197"/>
        <v>98.54</v>
      </c>
      <c r="Q3159" s="11" t="s">
        <v>8317</v>
      </c>
      <c r="R3159" s="11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x14ac:dyDescent="0.2">
      <c r="A3160" s="11">
        <v>3158</v>
      </c>
      <c r="B3160" s="11" t="s">
        <v>3158</v>
      </c>
      <c r="C3160" s="11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2">
        <f t="shared" si="196"/>
        <v>114</v>
      </c>
      <c r="P3160" s="13">
        <f t="shared" si="197"/>
        <v>82.61</v>
      </c>
      <c r="Q3160" s="11" t="s">
        <v>8317</v>
      </c>
      <c r="R3160" s="11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x14ac:dyDescent="0.2">
      <c r="A3161" s="11">
        <v>3159</v>
      </c>
      <c r="B3161" s="11" t="s">
        <v>3159</v>
      </c>
      <c r="C3161" s="11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2">
        <f t="shared" si="196"/>
        <v>134</v>
      </c>
      <c r="P3161" s="13">
        <f t="shared" si="197"/>
        <v>38.5</v>
      </c>
      <c r="Q3161" s="11" t="s">
        <v>8317</v>
      </c>
      <c r="R3161" s="1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x14ac:dyDescent="0.2">
      <c r="A3162" s="11">
        <v>3160</v>
      </c>
      <c r="B3162" s="11" t="s">
        <v>3160</v>
      </c>
      <c r="C3162" s="11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2">
        <f t="shared" si="196"/>
        <v>102</v>
      </c>
      <c r="P3162" s="13">
        <f t="shared" si="197"/>
        <v>80.16</v>
      </c>
      <c r="Q3162" s="11" t="s">
        <v>8317</v>
      </c>
      <c r="R3162" s="11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x14ac:dyDescent="0.2">
      <c r="A3163" s="11">
        <v>3161</v>
      </c>
      <c r="B3163" s="11" t="s">
        <v>3161</v>
      </c>
      <c r="C3163" s="11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2">
        <f t="shared" si="196"/>
        <v>106</v>
      </c>
      <c r="P3163" s="13">
        <f t="shared" si="197"/>
        <v>28.41</v>
      </c>
      <c r="Q3163" s="11" t="s">
        <v>8317</v>
      </c>
      <c r="R3163" s="11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x14ac:dyDescent="0.2">
      <c r="A3164" s="11">
        <v>3162</v>
      </c>
      <c r="B3164" s="11" t="s">
        <v>3162</v>
      </c>
      <c r="C3164" s="11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2">
        <f t="shared" si="196"/>
        <v>128</v>
      </c>
      <c r="P3164" s="13">
        <f t="shared" si="197"/>
        <v>80.73</v>
      </c>
      <c r="Q3164" s="11" t="s">
        <v>8317</v>
      </c>
      <c r="R3164" s="11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x14ac:dyDescent="0.2">
      <c r="A3165" s="11">
        <v>3163</v>
      </c>
      <c r="B3165" s="11" t="s">
        <v>3163</v>
      </c>
      <c r="C3165" s="11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2">
        <f t="shared" si="196"/>
        <v>112</v>
      </c>
      <c r="P3165" s="13">
        <f t="shared" si="197"/>
        <v>200.69</v>
      </c>
      <c r="Q3165" s="11" t="s">
        <v>8317</v>
      </c>
      <c r="R3165" s="11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x14ac:dyDescent="0.2">
      <c r="A3166" s="11">
        <v>3164</v>
      </c>
      <c r="B3166" s="11" t="s">
        <v>3164</v>
      </c>
      <c r="C3166" s="11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2">
        <f t="shared" si="196"/>
        <v>107</v>
      </c>
      <c r="P3166" s="13">
        <f t="shared" si="197"/>
        <v>37.590000000000003</v>
      </c>
      <c r="Q3166" s="11" t="s">
        <v>8317</v>
      </c>
      <c r="R3166" s="11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x14ac:dyDescent="0.2">
      <c r="A3167" s="11">
        <v>3165</v>
      </c>
      <c r="B3167" s="11" t="s">
        <v>3165</v>
      </c>
      <c r="C3167" s="11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2">
        <f t="shared" si="196"/>
        <v>163</v>
      </c>
      <c r="P3167" s="13">
        <f t="shared" si="197"/>
        <v>58.1</v>
      </c>
      <c r="Q3167" s="11" t="s">
        <v>8317</v>
      </c>
      <c r="R3167" s="11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x14ac:dyDescent="0.2">
      <c r="A3168" s="11">
        <v>3166</v>
      </c>
      <c r="B3168" s="11" t="s">
        <v>3166</v>
      </c>
      <c r="C3168" s="11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2">
        <f t="shared" si="196"/>
        <v>161</v>
      </c>
      <c r="P3168" s="13">
        <f t="shared" si="197"/>
        <v>60.3</v>
      </c>
      <c r="Q3168" s="11" t="s">
        <v>8317</v>
      </c>
      <c r="R3168" s="11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x14ac:dyDescent="0.2">
      <c r="A3169" s="11">
        <v>3167</v>
      </c>
      <c r="B3169" s="11" t="s">
        <v>3167</v>
      </c>
      <c r="C3169" s="11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2">
        <f t="shared" si="196"/>
        <v>117</v>
      </c>
      <c r="P3169" s="13">
        <f t="shared" si="197"/>
        <v>63.36</v>
      </c>
      <c r="Q3169" s="11" t="s">
        <v>8317</v>
      </c>
      <c r="R3169" s="11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x14ac:dyDescent="0.2">
      <c r="A3170" s="11">
        <v>3168</v>
      </c>
      <c r="B3170" s="11" t="s">
        <v>3168</v>
      </c>
      <c r="C3170" s="11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2">
        <f t="shared" si="196"/>
        <v>125</v>
      </c>
      <c r="P3170" s="13">
        <f t="shared" si="197"/>
        <v>50.9</v>
      </c>
      <c r="Q3170" s="11" t="s">
        <v>8317</v>
      </c>
      <c r="R3170" s="11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x14ac:dyDescent="0.2">
      <c r="A3171" s="11">
        <v>3169</v>
      </c>
      <c r="B3171" s="11" t="s">
        <v>3169</v>
      </c>
      <c r="C3171" s="11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2">
        <f t="shared" si="196"/>
        <v>104</v>
      </c>
      <c r="P3171" s="13">
        <f t="shared" si="197"/>
        <v>100.5</v>
      </c>
      <c r="Q3171" s="11" t="s">
        <v>8317</v>
      </c>
      <c r="R3171" s="1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x14ac:dyDescent="0.2">
      <c r="A3172" s="11">
        <v>3170</v>
      </c>
      <c r="B3172" s="11" t="s">
        <v>3170</v>
      </c>
      <c r="C3172" s="11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2">
        <f t="shared" si="196"/>
        <v>113</v>
      </c>
      <c r="P3172" s="13">
        <f t="shared" si="197"/>
        <v>31.62</v>
      </c>
      <c r="Q3172" s="11" t="s">
        <v>8317</v>
      </c>
      <c r="R3172" s="11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x14ac:dyDescent="0.2">
      <c r="A3173" s="11">
        <v>3171</v>
      </c>
      <c r="B3173" s="11" t="s">
        <v>3171</v>
      </c>
      <c r="C3173" s="11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2">
        <f t="shared" si="196"/>
        <v>109</v>
      </c>
      <c r="P3173" s="13">
        <f t="shared" si="197"/>
        <v>65.099999999999994</v>
      </c>
      <c r="Q3173" s="11" t="s">
        <v>8317</v>
      </c>
      <c r="R3173" s="11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x14ac:dyDescent="0.2">
      <c r="A3174" s="11">
        <v>3172</v>
      </c>
      <c r="B3174" s="11" t="s">
        <v>3172</v>
      </c>
      <c r="C3174" s="11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2">
        <f t="shared" si="196"/>
        <v>115</v>
      </c>
      <c r="P3174" s="13">
        <f t="shared" si="197"/>
        <v>79.31</v>
      </c>
      <c r="Q3174" s="11" t="s">
        <v>8317</v>
      </c>
      <c r="R3174" s="11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x14ac:dyDescent="0.2">
      <c r="A3175" s="11">
        <v>3173</v>
      </c>
      <c r="B3175" s="11" t="s">
        <v>3173</v>
      </c>
      <c r="C3175" s="11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2">
        <f t="shared" si="196"/>
        <v>103</v>
      </c>
      <c r="P3175" s="13">
        <f t="shared" si="197"/>
        <v>139.19</v>
      </c>
      <c r="Q3175" s="11" t="s">
        <v>8317</v>
      </c>
      <c r="R3175" s="11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x14ac:dyDescent="0.2">
      <c r="A3176" s="11">
        <v>3174</v>
      </c>
      <c r="B3176" s="11" t="s">
        <v>3174</v>
      </c>
      <c r="C3176" s="11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2">
        <f t="shared" si="196"/>
        <v>102</v>
      </c>
      <c r="P3176" s="13">
        <f t="shared" si="197"/>
        <v>131.91</v>
      </c>
      <c r="Q3176" s="11" t="s">
        <v>8317</v>
      </c>
      <c r="R3176" s="11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x14ac:dyDescent="0.2">
      <c r="A3177" s="11">
        <v>3175</v>
      </c>
      <c r="B3177" s="11" t="s">
        <v>3175</v>
      </c>
      <c r="C3177" s="11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2">
        <f t="shared" si="196"/>
        <v>110</v>
      </c>
      <c r="P3177" s="13">
        <f t="shared" si="197"/>
        <v>91.3</v>
      </c>
      <c r="Q3177" s="11" t="s">
        <v>8317</v>
      </c>
      <c r="R3177" s="11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x14ac:dyDescent="0.2">
      <c r="A3178" s="11">
        <v>3176</v>
      </c>
      <c r="B3178" s="11" t="s">
        <v>3176</v>
      </c>
      <c r="C3178" s="11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2">
        <f t="shared" si="196"/>
        <v>115</v>
      </c>
      <c r="P3178" s="13">
        <f t="shared" si="197"/>
        <v>39.67</v>
      </c>
      <c r="Q3178" s="11" t="s">
        <v>8317</v>
      </c>
      <c r="R3178" s="11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x14ac:dyDescent="0.2">
      <c r="A3179" s="11">
        <v>3177</v>
      </c>
      <c r="B3179" s="11" t="s">
        <v>3177</v>
      </c>
      <c r="C3179" s="11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2">
        <f t="shared" si="196"/>
        <v>118</v>
      </c>
      <c r="P3179" s="13">
        <f t="shared" si="197"/>
        <v>57.55</v>
      </c>
      <c r="Q3179" s="11" t="s">
        <v>8317</v>
      </c>
      <c r="R3179" s="11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x14ac:dyDescent="0.2">
      <c r="A3180" s="11">
        <v>3178</v>
      </c>
      <c r="B3180" s="11" t="s">
        <v>3178</v>
      </c>
      <c r="C3180" s="11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2">
        <f t="shared" si="196"/>
        <v>172</v>
      </c>
      <c r="P3180" s="13">
        <f t="shared" si="197"/>
        <v>33.03</v>
      </c>
      <c r="Q3180" s="11" t="s">
        <v>8317</v>
      </c>
      <c r="R3180" s="11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x14ac:dyDescent="0.2">
      <c r="A3181" s="11">
        <v>3179</v>
      </c>
      <c r="B3181" s="11" t="s">
        <v>3179</v>
      </c>
      <c r="C3181" s="11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2">
        <f t="shared" si="196"/>
        <v>115</v>
      </c>
      <c r="P3181" s="13">
        <f t="shared" si="197"/>
        <v>77.34</v>
      </c>
      <c r="Q3181" s="11" t="s">
        <v>8317</v>
      </c>
      <c r="R3181" s="1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x14ac:dyDescent="0.2">
      <c r="A3182" s="11">
        <v>3180</v>
      </c>
      <c r="B3182" s="11" t="s">
        <v>3180</v>
      </c>
      <c r="C3182" s="11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2">
        <f t="shared" si="196"/>
        <v>120</v>
      </c>
      <c r="P3182" s="13">
        <f t="shared" si="197"/>
        <v>31.93</v>
      </c>
      <c r="Q3182" s="11" t="s">
        <v>8317</v>
      </c>
      <c r="R3182" s="11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x14ac:dyDescent="0.2">
      <c r="A3183" s="11">
        <v>3181</v>
      </c>
      <c r="B3183" s="11" t="s">
        <v>3181</v>
      </c>
      <c r="C3183" s="11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2">
        <f t="shared" si="196"/>
        <v>109</v>
      </c>
      <c r="P3183" s="13">
        <f t="shared" si="197"/>
        <v>36.33</v>
      </c>
      <c r="Q3183" s="11" t="s">
        <v>8317</v>
      </c>
      <c r="R3183" s="11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x14ac:dyDescent="0.2">
      <c r="A3184" s="11">
        <v>3182</v>
      </c>
      <c r="B3184" s="11" t="s">
        <v>3182</v>
      </c>
      <c r="C3184" s="11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2">
        <f t="shared" si="196"/>
        <v>101</v>
      </c>
      <c r="P3184" s="13">
        <f t="shared" si="197"/>
        <v>46.77</v>
      </c>
      <c r="Q3184" s="11" t="s">
        <v>8317</v>
      </c>
      <c r="R3184" s="11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x14ac:dyDescent="0.2">
      <c r="A3185" s="11">
        <v>3183</v>
      </c>
      <c r="B3185" s="11" t="s">
        <v>3183</v>
      </c>
      <c r="C3185" s="11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2">
        <f t="shared" si="196"/>
        <v>109</v>
      </c>
      <c r="P3185" s="13">
        <f t="shared" si="197"/>
        <v>40.07</v>
      </c>
      <c r="Q3185" s="11" t="s">
        <v>8317</v>
      </c>
      <c r="R3185" s="11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x14ac:dyDescent="0.2">
      <c r="A3186" s="11">
        <v>3184</v>
      </c>
      <c r="B3186" s="11" t="s">
        <v>3184</v>
      </c>
      <c r="C3186" s="11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2">
        <f t="shared" si="196"/>
        <v>108</v>
      </c>
      <c r="P3186" s="13">
        <f t="shared" si="197"/>
        <v>100.22</v>
      </c>
      <c r="Q3186" s="11" t="s">
        <v>8317</v>
      </c>
      <c r="R3186" s="11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x14ac:dyDescent="0.2">
      <c r="A3187" s="11">
        <v>3185</v>
      </c>
      <c r="B3187" s="11" t="s">
        <v>3185</v>
      </c>
      <c r="C3187" s="11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2">
        <f t="shared" si="196"/>
        <v>100</v>
      </c>
      <c r="P3187" s="13">
        <f t="shared" si="197"/>
        <v>41.67</v>
      </c>
      <c r="Q3187" s="11" t="s">
        <v>8317</v>
      </c>
      <c r="R3187" s="11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x14ac:dyDescent="0.2">
      <c r="A3188" s="11">
        <v>3186</v>
      </c>
      <c r="B3188" s="11" t="s">
        <v>3186</v>
      </c>
      <c r="C3188" s="11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2">
        <f t="shared" si="196"/>
        <v>103</v>
      </c>
      <c r="P3188" s="13">
        <f t="shared" si="197"/>
        <v>46.71</v>
      </c>
      <c r="Q3188" s="11" t="s">
        <v>8317</v>
      </c>
      <c r="R3188" s="11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x14ac:dyDescent="0.2">
      <c r="A3189" s="11">
        <v>3187</v>
      </c>
      <c r="B3189" s="11" t="s">
        <v>3187</v>
      </c>
      <c r="C3189" s="11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2">
        <f t="shared" si="196"/>
        <v>117</v>
      </c>
      <c r="P3189" s="13">
        <f t="shared" si="197"/>
        <v>71.489999999999995</v>
      </c>
      <c r="Q3189" s="11" t="s">
        <v>8317</v>
      </c>
      <c r="R3189" s="11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x14ac:dyDescent="0.2">
      <c r="A3190" s="11">
        <v>3188</v>
      </c>
      <c r="B3190" s="11" t="s">
        <v>3188</v>
      </c>
      <c r="C3190" s="11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2">
        <f t="shared" si="196"/>
        <v>65</v>
      </c>
      <c r="P3190" s="13">
        <f t="shared" si="197"/>
        <v>14.44</v>
      </c>
      <c r="Q3190" s="11" t="s">
        <v>8317</v>
      </c>
      <c r="R3190" s="11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x14ac:dyDescent="0.2">
      <c r="A3191" s="11">
        <v>3189</v>
      </c>
      <c r="B3191" s="11" t="s">
        <v>3189</v>
      </c>
      <c r="C3191" s="11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2">
        <f t="shared" si="196"/>
        <v>13</v>
      </c>
      <c r="P3191" s="13">
        <f t="shared" si="197"/>
        <v>356.84</v>
      </c>
      <c r="Q3191" s="11" t="s">
        <v>8317</v>
      </c>
      <c r="R3191" s="1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x14ac:dyDescent="0.2">
      <c r="A3192" s="11">
        <v>3190</v>
      </c>
      <c r="B3192" s="11" t="s">
        <v>3190</v>
      </c>
      <c r="C3192" s="11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2">
        <f t="shared" si="196"/>
        <v>0</v>
      </c>
      <c r="P3192" s="13" t="e">
        <f t="shared" si="197"/>
        <v>#DIV/0!</v>
      </c>
      <c r="Q3192" s="11" t="s">
        <v>8317</v>
      </c>
      <c r="R3192" s="11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x14ac:dyDescent="0.2">
      <c r="A3193" s="11">
        <v>3191</v>
      </c>
      <c r="B3193" s="11" t="s">
        <v>3191</v>
      </c>
      <c r="C3193" s="11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2">
        <f t="shared" si="196"/>
        <v>5</v>
      </c>
      <c r="P3193" s="13">
        <f t="shared" si="197"/>
        <v>37.75</v>
      </c>
      <c r="Q3193" s="11" t="s">
        <v>8317</v>
      </c>
      <c r="R3193" s="11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x14ac:dyDescent="0.2">
      <c r="A3194" s="11">
        <v>3192</v>
      </c>
      <c r="B3194" s="11" t="s">
        <v>3192</v>
      </c>
      <c r="C3194" s="11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2">
        <f t="shared" si="196"/>
        <v>2</v>
      </c>
      <c r="P3194" s="13">
        <f t="shared" si="197"/>
        <v>12.75</v>
      </c>
      <c r="Q3194" s="11" t="s">
        <v>8317</v>
      </c>
      <c r="R3194" s="11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x14ac:dyDescent="0.2">
      <c r="A3195" s="11">
        <v>3193</v>
      </c>
      <c r="B3195" s="11" t="s">
        <v>3193</v>
      </c>
      <c r="C3195" s="11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2">
        <f t="shared" si="196"/>
        <v>12</v>
      </c>
      <c r="P3195" s="13">
        <f t="shared" si="197"/>
        <v>24.46</v>
      </c>
      <c r="Q3195" s="11" t="s">
        <v>8317</v>
      </c>
      <c r="R3195" s="11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x14ac:dyDescent="0.2">
      <c r="A3196" s="11">
        <v>3194</v>
      </c>
      <c r="B3196" s="11" t="s">
        <v>3194</v>
      </c>
      <c r="C3196" s="11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2">
        <f t="shared" si="196"/>
        <v>0</v>
      </c>
      <c r="P3196" s="13" t="e">
        <f t="shared" si="197"/>
        <v>#DIV/0!</v>
      </c>
      <c r="Q3196" s="11" t="s">
        <v>8317</v>
      </c>
      <c r="R3196" s="11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x14ac:dyDescent="0.2">
      <c r="A3197" s="11">
        <v>3195</v>
      </c>
      <c r="B3197" s="11" t="s">
        <v>3195</v>
      </c>
      <c r="C3197" s="11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2">
        <f t="shared" si="196"/>
        <v>60</v>
      </c>
      <c r="P3197" s="13">
        <f t="shared" si="197"/>
        <v>53.08</v>
      </c>
      <c r="Q3197" s="11" t="s">
        <v>8317</v>
      </c>
      <c r="R3197" s="11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x14ac:dyDescent="0.2">
      <c r="A3198" s="11">
        <v>3196</v>
      </c>
      <c r="B3198" s="11" t="s">
        <v>3196</v>
      </c>
      <c r="C3198" s="11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2">
        <f t="shared" si="196"/>
        <v>1</v>
      </c>
      <c r="P3198" s="13">
        <f t="shared" si="197"/>
        <v>300</v>
      </c>
      <c r="Q3198" s="11" t="s">
        <v>8317</v>
      </c>
      <c r="R3198" s="11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x14ac:dyDescent="0.2">
      <c r="A3199" s="11">
        <v>3197</v>
      </c>
      <c r="B3199" s="11" t="s">
        <v>3197</v>
      </c>
      <c r="C3199" s="11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2">
        <f t="shared" si="196"/>
        <v>12</v>
      </c>
      <c r="P3199" s="13">
        <f t="shared" si="197"/>
        <v>286.25</v>
      </c>
      <c r="Q3199" s="11" t="s">
        <v>8317</v>
      </c>
      <c r="R3199" s="11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x14ac:dyDescent="0.2">
      <c r="A3200" s="11">
        <v>3198</v>
      </c>
      <c r="B3200" s="11" t="s">
        <v>3198</v>
      </c>
      <c r="C3200" s="11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2">
        <f t="shared" si="196"/>
        <v>1</v>
      </c>
      <c r="P3200" s="13">
        <f t="shared" si="197"/>
        <v>36.67</v>
      </c>
      <c r="Q3200" s="11" t="s">
        <v>8317</v>
      </c>
      <c r="R3200" s="11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x14ac:dyDescent="0.2">
      <c r="A3201" s="11">
        <v>3199</v>
      </c>
      <c r="B3201" s="11" t="s">
        <v>3199</v>
      </c>
      <c r="C3201" s="11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2">
        <f t="shared" si="196"/>
        <v>53</v>
      </c>
      <c r="P3201" s="13">
        <f t="shared" si="197"/>
        <v>49.21</v>
      </c>
      <c r="Q3201" s="11" t="s">
        <v>8317</v>
      </c>
      <c r="R3201" s="1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x14ac:dyDescent="0.2">
      <c r="A3202" s="11">
        <v>3200</v>
      </c>
      <c r="B3202" s="11" t="s">
        <v>3200</v>
      </c>
      <c r="C3202" s="11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2">
        <f t="shared" ref="O3202:O3265" si="200">ROUNDUP(SUM(E3202/D3202*100),0)</f>
        <v>1</v>
      </c>
      <c r="P3202" s="13">
        <f t="shared" ref="P3202:P3265" si="201">ROUND(SUM(E3202/L3202),2)</f>
        <v>1</v>
      </c>
      <c r="Q3202" s="11" t="s">
        <v>8317</v>
      </c>
      <c r="R3202" s="11" t="s">
        <v>8359</v>
      </c>
      <c r="S3202" s="14">
        <f t="shared" ref="S3202:S3265" si="202">(((J3202/60)/60)/24)+DATE(1970,1,1)</f>
        <v>42460.320613425924</v>
      </c>
      <c r="T3202" s="14">
        <f t="shared" ref="T3202:T3265" si="203">(((I3202/60)/60)/24)+DATE(1970,1,1)</f>
        <v>42490.231944444444</v>
      </c>
    </row>
    <row r="3203" spans="1:20" x14ac:dyDescent="0.2">
      <c r="A3203" s="11">
        <v>3201</v>
      </c>
      <c r="B3203" s="11" t="s">
        <v>3201</v>
      </c>
      <c r="C3203" s="11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2">
        <f t="shared" si="200"/>
        <v>2</v>
      </c>
      <c r="P3203" s="13">
        <f t="shared" si="201"/>
        <v>12.5</v>
      </c>
      <c r="Q3203" s="11" t="s">
        <v>8317</v>
      </c>
      <c r="R3203" s="11" t="s">
        <v>8359</v>
      </c>
      <c r="S3203" s="14">
        <f t="shared" si="202"/>
        <v>41861.767094907409</v>
      </c>
      <c r="T3203" s="14">
        <f t="shared" si="203"/>
        <v>41882.767094907409</v>
      </c>
    </row>
    <row r="3204" spans="1:20" x14ac:dyDescent="0.2">
      <c r="A3204" s="11">
        <v>3202</v>
      </c>
      <c r="B3204" s="11" t="s">
        <v>3202</v>
      </c>
      <c r="C3204" s="11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2">
        <f t="shared" si="200"/>
        <v>55</v>
      </c>
      <c r="P3204" s="13">
        <f t="shared" si="201"/>
        <v>109.04</v>
      </c>
      <c r="Q3204" s="11" t="s">
        <v>8317</v>
      </c>
      <c r="R3204" s="11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x14ac:dyDescent="0.2">
      <c r="A3205" s="11">
        <v>3203</v>
      </c>
      <c r="B3205" s="11" t="s">
        <v>3203</v>
      </c>
      <c r="C3205" s="11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2">
        <f t="shared" si="200"/>
        <v>25</v>
      </c>
      <c r="P3205" s="13">
        <f t="shared" si="201"/>
        <v>41.67</v>
      </c>
      <c r="Q3205" s="11" t="s">
        <v>8317</v>
      </c>
      <c r="R3205" s="11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x14ac:dyDescent="0.2">
      <c r="A3206" s="11">
        <v>3204</v>
      </c>
      <c r="B3206" s="11" t="s">
        <v>3204</v>
      </c>
      <c r="C3206" s="11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2">
        <f t="shared" si="200"/>
        <v>0</v>
      </c>
      <c r="P3206" s="13" t="e">
        <f t="shared" si="201"/>
        <v>#DIV/0!</v>
      </c>
      <c r="Q3206" s="11" t="s">
        <v>8317</v>
      </c>
      <c r="R3206" s="11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x14ac:dyDescent="0.2">
      <c r="A3207" s="11">
        <v>3205</v>
      </c>
      <c r="B3207" s="11" t="s">
        <v>3205</v>
      </c>
      <c r="C3207" s="11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2">
        <f t="shared" si="200"/>
        <v>4</v>
      </c>
      <c r="P3207" s="13">
        <f t="shared" si="201"/>
        <v>22.75</v>
      </c>
      <c r="Q3207" s="11" t="s">
        <v>8317</v>
      </c>
      <c r="R3207" s="11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x14ac:dyDescent="0.2">
      <c r="A3208" s="11">
        <v>3206</v>
      </c>
      <c r="B3208" s="11" t="s">
        <v>3206</v>
      </c>
      <c r="C3208" s="11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2">
        <f t="shared" si="200"/>
        <v>0</v>
      </c>
      <c r="P3208" s="13" t="e">
        <f t="shared" si="201"/>
        <v>#DIV/0!</v>
      </c>
      <c r="Q3208" s="11" t="s">
        <v>8317</v>
      </c>
      <c r="R3208" s="11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x14ac:dyDescent="0.2">
      <c r="A3209" s="11">
        <v>3207</v>
      </c>
      <c r="B3209" s="11" t="s">
        <v>3207</v>
      </c>
      <c r="C3209" s="11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2">
        <f t="shared" si="200"/>
        <v>47</v>
      </c>
      <c r="P3209" s="13">
        <f t="shared" si="201"/>
        <v>70.83</v>
      </c>
      <c r="Q3209" s="11" t="s">
        <v>8317</v>
      </c>
      <c r="R3209" s="11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x14ac:dyDescent="0.2">
      <c r="A3210" s="11">
        <v>3208</v>
      </c>
      <c r="B3210" s="11" t="s">
        <v>3208</v>
      </c>
      <c r="C3210" s="11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2">
        <f t="shared" si="200"/>
        <v>104</v>
      </c>
      <c r="P3210" s="13">
        <f t="shared" si="201"/>
        <v>63.11</v>
      </c>
      <c r="Q3210" s="11" t="s">
        <v>8317</v>
      </c>
      <c r="R3210" s="11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x14ac:dyDescent="0.2">
      <c r="A3211" s="11">
        <v>3209</v>
      </c>
      <c r="B3211" s="11" t="s">
        <v>3209</v>
      </c>
      <c r="C3211" s="11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2">
        <f t="shared" si="200"/>
        <v>120</v>
      </c>
      <c r="P3211" s="13">
        <f t="shared" si="201"/>
        <v>50.16</v>
      </c>
      <c r="Q3211" s="11" t="s">
        <v>8317</v>
      </c>
      <c r="R3211" s="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x14ac:dyDescent="0.2">
      <c r="A3212" s="11">
        <v>3210</v>
      </c>
      <c r="B3212" s="11" t="s">
        <v>3210</v>
      </c>
      <c r="C3212" s="11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2">
        <f t="shared" si="200"/>
        <v>126</v>
      </c>
      <c r="P3212" s="13">
        <f t="shared" si="201"/>
        <v>62.88</v>
      </c>
      <c r="Q3212" s="11" t="s">
        <v>8317</v>
      </c>
      <c r="R3212" s="11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x14ac:dyDescent="0.2">
      <c r="A3213" s="11">
        <v>3211</v>
      </c>
      <c r="B3213" s="11" t="s">
        <v>3211</v>
      </c>
      <c r="C3213" s="11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2">
        <f t="shared" si="200"/>
        <v>120</v>
      </c>
      <c r="P3213" s="13">
        <f t="shared" si="201"/>
        <v>85.53</v>
      </c>
      <c r="Q3213" s="11" t="s">
        <v>8317</v>
      </c>
      <c r="R3213" s="11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x14ac:dyDescent="0.2">
      <c r="A3214" s="11">
        <v>3212</v>
      </c>
      <c r="B3214" s="11" t="s">
        <v>3212</v>
      </c>
      <c r="C3214" s="11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2">
        <f t="shared" si="200"/>
        <v>127</v>
      </c>
      <c r="P3214" s="13">
        <f t="shared" si="201"/>
        <v>53.72</v>
      </c>
      <c r="Q3214" s="11" t="s">
        <v>8317</v>
      </c>
      <c r="R3214" s="11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x14ac:dyDescent="0.2">
      <c r="A3215" s="11">
        <v>3213</v>
      </c>
      <c r="B3215" s="11" t="s">
        <v>3213</v>
      </c>
      <c r="C3215" s="11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2">
        <f t="shared" si="200"/>
        <v>101</v>
      </c>
      <c r="P3215" s="13">
        <f t="shared" si="201"/>
        <v>127.81</v>
      </c>
      <c r="Q3215" s="11" t="s">
        <v>8317</v>
      </c>
      <c r="R3215" s="11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x14ac:dyDescent="0.2">
      <c r="A3216" s="11">
        <v>3214</v>
      </c>
      <c r="B3216" s="11" t="s">
        <v>3214</v>
      </c>
      <c r="C3216" s="11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2">
        <f t="shared" si="200"/>
        <v>103</v>
      </c>
      <c r="P3216" s="13">
        <f t="shared" si="201"/>
        <v>106.57</v>
      </c>
      <c r="Q3216" s="11" t="s">
        <v>8317</v>
      </c>
      <c r="R3216" s="11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x14ac:dyDescent="0.2">
      <c r="A3217" s="11">
        <v>3215</v>
      </c>
      <c r="B3217" s="11" t="s">
        <v>3215</v>
      </c>
      <c r="C3217" s="11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2">
        <f t="shared" si="200"/>
        <v>101</v>
      </c>
      <c r="P3217" s="13">
        <f t="shared" si="201"/>
        <v>262.11</v>
      </c>
      <c r="Q3217" s="11" t="s">
        <v>8317</v>
      </c>
      <c r="R3217" s="11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x14ac:dyDescent="0.2">
      <c r="A3218" s="11">
        <v>3216</v>
      </c>
      <c r="B3218" s="11" t="s">
        <v>3216</v>
      </c>
      <c r="C3218" s="11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2">
        <f t="shared" si="200"/>
        <v>101</v>
      </c>
      <c r="P3218" s="13">
        <f t="shared" si="201"/>
        <v>57.17</v>
      </c>
      <c r="Q3218" s="11" t="s">
        <v>8317</v>
      </c>
      <c r="R3218" s="11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x14ac:dyDescent="0.2">
      <c r="A3219" s="11">
        <v>3217</v>
      </c>
      <c r="B3219" s="11" t="s">
        <v>3217</v>
      </c>
      <c r="C3219" s="11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2">
        <f t="shared" si="200"/>
        <v>117</v>
      </c>
      <c r="P3219" s="13">
        <f t="shared" si="201"/>
        <v>50.2</v>
      </c>
      <c r="Q3219" s="11" t="s">
        <v>8317</v>
      </c>
      <c r="R3219" s="11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x14ac:dyDescent="0.2">
      <c r="A3220" s="11">
        <v>3218</v>
      </c>
      <c r="B3220" s="11" t="s">
        <v>3218</v>
      </c>
      <c r="C3220" s="11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2">
        <f t="shared" si="200"/>
        <v>103</v>
      </c>
      <c r="P3220" s="13">
        <f t="shared" si="201"/>
        <v>66.59</v>
      </c>
      <c r="Q3220" s="11" t="s">
        <v>8317</v>
      </c>
      <c r="R3220" s="11" t="s">
        <v>8318</v>
      </c>
      <c r="S3220" s="14">
        <f t="shared" si="202"/>
        <v>41971.002152777779</v>
      </c>
      <c r="T3220" s="14">
        <f t="shared" si="203"/>
        <v>42004</v>
      </c>
    </row>
    <row r="3221" spans="1:20" x14ac:dyDescent="0.2">
      <c r="A3221" s="11">
        <v>3219</v>
      </c>
      <c r="B3221" s="11" t="s">
        <v>3219</v>
      </c>
      <c r="C3221" s="11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2">
        <f t="shared" si="200"/>
        <v>101</v>
      </c>
      <c r="P3221" s="13">
        <f t="shared" si="201"/>
        <v>168.25</v>
      </c>
      <c r="Q3221" s="11" t="s">
        <v>8317</v>
      </c>
      <c r="R3221" s="1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x14ac:dyDescent="0.2">
      <c r="A3222" s="11">
        <v>3220</v>
      </c>
      <c r="B3222" s="11" t="s">
        <v>3220</v>
      </c>
      <c r="C3222" s="11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2">
        <f t="shared" si="200"/>
        <v>101</v>
      </c>
      <c r="P3222" s="13">
        <f t="shared" si="201"/>
        <v>256.37</v>
      </c>
      <c r="Q3222" s="11" t="s">
        <v>8317</v>
      </c>
      <c r="R3222" s="11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x14ac:dyDescent="0.2">
      <c r="A3223" s="11">
        <v>3221</v>
      </c>
      <c r="B3223" s="11" t="s">
        <v>3221</v>
      </c>
      <c r="C3223" s="11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2">
        <f t="shared" si="200"/>
        <v>104</v>
      </c>
      <c r="P3223" s="13">
        <f t="shared" si="201"/>
        <v>36.61</v>
      </c>
      <c r="Q3223" s="11" t="s">
        <v>8317</v>
      </c>
      <c r="R3223" s="11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x14ac:dyDescent="0.2">
      <c r="A3224" s="11">
        <v>3222</v>
      </c>
      <c r="B3224" s="11" t="s">
        <v>3222</v>
      </c>
      <c r="C3224" s="11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2">
        <f t="shared" si="200"/>
        <v>125</v>
      </c>
      <c r="P3224" s="13">
        <f t="shared" si="201"/>
        <v>37.14</v>
      </c>
      <c r="Q3224" s="11" t="s">
        <v>8317</v>
      </c>
      <c r="R3224" s="11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x14ac:dyDescent="0.2">
      <c r="A3225" s="11">
        <v>3223</v>
      </c>
      <c r="B3225" s="11" t="s">
        <v>3223</v>
      </c>
      <c r="C3225" s="11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2">
        <f t="shared" si="200"/>
        <v>110</v>
      </c>
      <c r="P3225" s="13">
        <f t="shared" si="201"/>
        <v>45.88</v>
      </c>
      <c r="Q3225" s="11" t="s">
        <v>8317</v>
      </c>
      <c r="R3225" s="11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x14ac:dyDescent="0.2">
      <c r="A3226" s="11">
        <v>3224</v>
      </c>
      <c r="B3226" s="11" t="s">
        <v>3224</v>
      </c>
      <c r="C3226" s="11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2">
        <f t="shared" si="200"/>
        <v>103</v>
      </c>
      <c r="P3226" s="13">
        <f t="shared" si="201"/>
        <v>141.71</v>
      </c>
      <c r="Q3226" s="11" t="s">
        <v>8317</v>
      </c>
      <c r="R3226" s="11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x14ac:dyDescent="0.2">
      <c r="A3227" s="11">
        <v>3225</v>
      </c>
      <c r="B3227" s="11" t="s">
        <v>3225</v>
      </c>
      <c r="C3227" s="11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2">
        <f t="shared" si="200"/>
        <v>103</v>
      </c>
      <c r="P3227" s="13">
        <f t="shared" si="201"/>
        <v>52.49</v>
      </c>
      <c r="Q3227" s="11" t="s">
        <v>8317</v>
      </c>
      <c r="R3227" s="11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x14ac:dyDescent="0.2">
      <c r="A3228" s="11">
        <v>3226</v>
      </c>
      <c r="B3228" s="11" t="s">
        <v>3226</v>
      </c>
      <c r="C3228" s="11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2">
        <f t="shared" si="200"/>
        <v>105</v>
      </c>
      <c r="P3228" s="13">
        <f t="shared" si="201"/>
        <v>59.52</v>
      </c>
      <c r="Q3228" s="11" t="s">
        <v>8317</v>
      </c>
      <c r="R3228" s="11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x14ac:dyDescent="0.2">
      <c r="A3229" s="11">
        <v>3227</v>
      </c>
      <c r="B3229" s="11" t="s">
        <v>3227</v>
      </c>
      <c r="C3229" s="11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2">
        <f t="shared" si="200"/>
        <v>125</v>
      </c>
      <c r="P3229" s="13">
        <f t="shared" si="201"/>
        <v>50</v>
      </c>
      <c r="Q3229" s="11" t="s">
        <v>8317</v>
      </c>
      <c r="R3229" s="11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x14ac:dyDescent="0.2">
      <c r="A3230" s="11">
        <v>3228</v>
      </c>
      <c r="B3230" s="11" t="s">
        <v>3228</v>
      </c>
      <c r="C3230" s="11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2">
        <f t="shared" si="200"/>
        <v>103</v>
      </c>
      <c r="P3230" s="13">
        <f t="shared" si="201"/>
        <v>193.62</v>
      </c>
      <c r="Q3230" s="11" t="s">
        <v>8317</v>
      </c>
      <c r="R3230" s="11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x14ac:dyDescent="0.2">
      <c r="A3231" s="11">
        <v>3229</v>
      </c>
      <c r="B3231" s="11" t="s">
        <v>3229</v>
      </c>
      <c r="C3231" s="11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2">
        <f t="shared" si="200"/>
        <v>108</v>
      </c>
      <c r="P3231" s="13">
        <f t="shared" si="201"/>
        <v>106.8</v>
      </c>
      <c r="Q3231" s="11" t="s">
        <v>8317</v>
      </c>
      <c r="R3231" s="1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x14ac:dyDescent="0.2">
      <c r="A3232" s="11">
        <v>3230</v>
      </c>
      <c r="B3232" s="11" t="s">
        <v>3230</v>
      </c>
      <c r="C3232" s="11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2">
        <f t="shared" si="200"/>
        <v>110</v>
      </c>
      <c r="P3232" s="13">
        <f t="shared" si="201"/>
        <v>77.22</v>
      </c>
      <c r="Q3232" s="11" t="s">
        <v>8317</v>
      </c>
      <c r="R3232" s="11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x14ac:dyDescent="0.2">
      <c r="A3233" s="11">
        <v>3231</v>
      </c>
      <c r="B3233" s="11" t="s">
        <v>3231</v>
      </c>
      <c r="C3233" s="11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2">
        <f t="shared" si="200"/>
        <v>161</v>
      </c>
      <c r="P3233" s="13">
        <f t="shared" si="201"/>
        <v>57.5</v>
      </c>
      <c r="Q3233" s="11" t="s">
        <v>8317</v>
      </c>
      <c r="R3233" s="11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x14ac:dyDescent="0.2">
      <c r="A3234" s="11">
        <v>3232</v>
      </c>
      <c r="B3234" s="11" t="s">
        <v>3232</v>
      </c>
      <c r="C3234" s="11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2">
        <f t="shared" si="200"/>
        <v>132</v>
      </c>
      <c r="P3234" s="13">
        <f t="shared" si="201"/>
        <v>50.46</v>
      </c>
      <c r="Q3234" s="11" t="s">
        <v>8317</v>
      </c>
      <c r="R3234" s="11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x14ac:dyDescent="0.2">
      <c r="A3235" s="11">
        <v>3233</v>
      </c>
      <c r="B3235" s="11" t="s">
        <v>3233</v>
      </c>
      <c r="C3235" s="11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2">
        <f t="shared" si="200"/>
        <v>119</v>
      </c>
      <c r="P3235" s="13">
        <f t="shared" si="201"/>
        <v>97.38</v>
      </c>
      <c r="Q3235" s="11" t="s">
        <v>8317</v>
      </c>
      <c r="R3235" s="11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x14ac:dyDescent="0.2">
      <c r="A3236" s="11">
        <v>3234</v>
      </c>
      <c r="B3236" s="11" t="s">
        <v>3234</v>
      </c>
      <c r="C3236" s="11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2">
        <f t="shared" si="200"/>
        <v>101</v>
      </c>
      <c r="P3236" s="13">
        <f t="shared" si="201"/>
        <v>34.92</v>
      </c>
      <c r="Q3236" s="11" t="s">
        <v>8317</v>
      </c>
      <c r="R3236" s="11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x14ac:dyDescent="0.2">
      <c r="A3237" s="11">
        <v>3235</v>
      </c>
      <c r="B3237" s="11" t="s">
        <v>3235</v>
      </c>
      <c r="C3237" s="11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2">
        <f t="shared" si="200"/>
        <v>104</v>
      </c>
      <c r="P3237" s="13">
        <f t="shared" si="201"/>
        <v>85.53</v>
      </c>
      <c r="Q3237" s="11" t="s">
        <v>8317</v>
      </c>
      <c r="R3237" s="11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x14ac:dyDescent="0.2">
      <c r="A3238" s="11">
        <v>3236</v>
      </c>
      <c r="B3238" s="11" t="s">
        <v>3236</v>
      </c>
      <c r="C3238" s="11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2">
        <f t="shared" si="200"/>
        <v>101</v>
      </c>
      <c r="P3238" s="13">
        <f t="shared" si="201"/>
        <v>182.91</v>
      </c>
      <c r="Q3238" s="11" t="s">
        <v>8317</v>
      </c>
      <c r="R3238" s="11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x14ac:dyDescent="0.2">
      <c r="A3239" s="11">
        <v>3237</v>
      </c>
      <c r="B3239" s="11" t="s">
        <v>3237</v>
      </c>
      <c r="C3239" s="11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2">
        <f t="shared" si="200"/>
        <v>101</v>
      </c>
      <c r="P3239" s="13">
        <f t="shared" si="201"/>
        <v>131.13999999999999</v>
      </c>
      <c r="Q3239" s="11" t="s">
        <v>8317</v>
      </c>
      <c r="R3239" s="11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x14ac:dyDescent="0.2">
      <c r="A3240" s="11">
        <v>3238</v>
      </c>
      <c r="B3240" s="11" t="s">
        <v>3238</v>
      </c>
      <c r="C3240" s="11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2">
        <f t="shared" si="200"/>
        <v>113</v>
      </c>
      <c r="P3240" s="13">
        <f t="shared" si="201"/>
        <v>39.81</v>
      </c>
      <c r="Q3240" s="11" t="s">
        <v>8317</v>
      </c>
      <c r="R3240" s="11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x14ac:dyDescent="0.2">
      <c r="A3241" s="11">
        <v>3239</v>
      </c>
      <c r="B3241" s="11" t="s">
        <v>3239</v>
      </c>
      <c r="C3241" s="11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2">
        <f t="shared" si="200"/>
        <v>106</v>
      </c>
      <c r="P3241" s="13">
        <f t="shared" si="201"/>
        <v>59.7</v>
      </c>
      <c r="Q3241" s="11" t="s">
        <v>8317</v>
      </c>
      <c r="R3241" s="1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x14ac:dyDescent="0.2">
      <c r="A3242" s="11">
        <v>3240</v>
      </c>
      <c r="B3242" s="11" t="s">
        <v>3240</v>
      </c>
      <c r="C3242" s="11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2">
        <f t="shared" si="200"/>
        <v>101</v>
      </c>
      <c r="P3242" s="13">
        <f t="shared" si="201"/>
        <v>88.74</v>
      </c>
      <c r="Q3242" s="11" t="s">
        <v>8317</v>
      </c>
      <c r="R3242" s="11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x14ac:dyDescent="0.2">
      <c r="A3243" s="11">
        <v>3241</v>
      </c>
      <c r="B3243" s="11" t="s">
        <v>3241</v>
      </c>
      <c r="C3243" s="11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2">
        <f t="shared" si="200"/>
        <v>116</v>
      </c>
      <c r="P3243" s="13">
        <f t="shared" si="201"/>
        <v>58.69</v>
      </c>
      <c r="Q3243" s="11" t="s">
        <v>8317</v>
      </c>
      <c r="R3243" s="11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x14ac:dyDescent="0.2">
      <c r="A3244" s="11">
        <v>3242</v>
      </c>
      <c r="B3244" s="11" t="s">
        <v>3242</v>
      </c>
      <c r="C3244" s="11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2">
        <f t="shared" si="200"/>
        <v>128</v>
      </c>
      <c r="P3244" s="13">
        <f t="shared" si="201"/>
        <v>69.569999999999993</v>
      </c>
      <c r="Q3244" s="11" t="s">
        <v>8317</v>
      </c>
      <c r="R3244" s="11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x14ac:dyDescent="0.2">
      <c r="A3245" s="11">
        <v>3243</v>
      </c>
      <c r="B3245" s="11" t="s">
        <v>3243</v>
      </c>
      <c r="C3245" s="11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2">
        <f t="shared" si="200"/>
        <v>103</v>
      </c>
      <c r="P3245" s="13">
        <f t="shared" si="201"/>
        <v>115.87</v>
      </c>
      <c r="Q3245" s="11" t="s">
        <v>8317</v>
      </c>
      <c r="R3245" s="11" t="s">
        <v>8318</v>
      </c>
      <c r="S3245" s="14">
        <f t="shared" si="202"/>
        <v>42262.096782407403</v>
      </c>
      <c r="T3245" s="14">
        <f t="shared" si="203"/>
        <v>42286</v>
      </c>
    </row>
    <row r="3246" spans="1:20" x14ac:dyDescent="0.2">
      <c r="A3246" s="11">
        <v>3244</v>
      </c>
      <c r="B3246" s="11" t="s">
        <v>3244</v>
      </c>
      <c r="C3246" s="11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2">
        <f t="shared" si="200"/>
        <v>103</v>
      </c>
      <c r="P3246" s="13">
        <f t="shared" si="201"/>
        <v>23.87</v>
      </c>
      <c r="Q3246" s="11" t="s">
        <v>8317</v>
      </c>
      <c r="R3246" s="11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x14ac:dyDescent="0.2">
      <c r="A3247" s="11">
        <v>3245</v>
      </c>
      <c r="B3247" s="11" t="s">
        <v>3245</v>
      </c>
      <c r="C3247" s="11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2">
        <f t="shared" si="200"/>
        <v>105</v>
      </c>
      <c r="P3247" s="13">
        <f t="shared" si="201"/>
        <v>81.13</v>
      </c>
      <c r="Q3247" s="11" t="s">
        <v>8317</v>
      </c>
      <c r="R3247" s="11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x14ac:dyDescent="0.2">
      <c r="A3248" s="11">
        <v>3246</v>
      </c>
      <c r="B3248" s="11" t="s">
        <v>3246</v>
      </c>
      <c r="C3248" s="11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2">
        <f t="shared" si="200"/>
        <v>112</v>
      </c>
      <c r="P3248" s="13">
        <f t="shared" si="201"/>
        <v>57.63</v>
      </c>
      <c r="Q3248" s="11" t="s">
        <v>8317</v>
      </c>
      <c r="R3248" s="11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x14ac:dyDescent="0.2">
      <c r="A3249" s="11">
        <v>3247</v>
      </c>
      <c r="B3249" s="11" t="s">
        <v>3247</v>
      </c>
      <c r="C3249" s="11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2">
        <f t="shared" si="200"/>
        <v>106</v>
      </c>
      <c r="P3249" s="13">
        <f t="shared" si="201"/>
        <v>46.43</v>
      </c>
      <c r="Q3249" s="11" t="s">
        <v>8317</v>
      </c>
      <c r="R3249" s="11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x14ac:dyDescent="0.2">
      <c r="A3250" s="11">
        <v>3248</v>
      </c>
      <c r="B3250" s="11" t="s">
        <v>3248</v>
      </c>
      <c r="C3250" s="11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2">
        <f t="shared" si="200"/>
        <v>101</v>
      </c>
      <c r="P3250" s="13">
        <f t="shared" si="201"/>
        <v>60.48</v>
      </c>
      <c r="Q3250" s="11" t="s">
        <v>8317</v>
      </c>
      <c r="R3250" s="11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x14ac:dyDescent="0.2">
      <c r="A3251" s="11">
        <v>3249</v>
      </c>
      <c r="B3251" s="11" t="s">
        <v>3249</v>
      </c>
      <c r="C3251" s="11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2">
        <f t="shared" si="200"/>
        <v>105</v>
      </c>
      <c r="P3251" s="13">
        <f t="shared" si="201"/>
        <v>65.58</v>
      </c>
      <c r="Q3251" s="11" t="s">
        <v>8317</v>
      </c>
      <c r="R3251" s="1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x14ac:dyDescent="0.2">
      <c r="A3252" s="11">
        <v>3250</v>
      </c>
      <c r="B3252" s="11" t="s">
        <v>3250</v>
      </c>
      <c r="C3252" s="11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2">
        <f t="shared" si="200"/>
        <v>102</v>
      </c>
      <c r="P3252" s="13">
        <f t="shared" si="201"/>
        <v>119.19</v>
      </c>
      <c r="Q3252" s="11" t="s">
        <v>8317</v>
      </c>
      <c r="R3252" s="11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x14ac:dyDescent="0.2">
      <c r="A3253" s="11">
        <v>3251</v>
      </c>
      <c r="B3253" s="11" t="s">
        <v>3251</v>
      </c>
      <c r="C3253" s="11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2">
        <f t="shared" si="200"/>
        <v>111</v>
      </c>
      <c r="P3253" s="13">
        <f t="shared" si="201"/>
        <v>83.05</v>
      </c>
      <c r="Q3253" s="11" t="s">
        <v>8317</v>
      </c>
      <c r="R3253" s="11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x14ac:dyDescent="0.2">
      <c r="A3254" s="11">
        <v>3252</v>
      </c>
      <c r="B3254" s="11" t="s">
        <v>3252</v>
      </c>
      <c r="C3254" s="11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2">
        <f t="shared" si="200"/>
        <v>128</v>
      </c>
      <c r="P3254" s="13">
        <f t="shared" si="201"/>
        <v>57.52</v>
      </c>
      <c r="Q3254" s="11" t="s">
        <v>8317</v>
      </c>
      <c r="R3254" s="11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x14ac:dyDescent="0.2">
      <c r="A3255" s="11">
        <v>3253</v>
      </c>
      <c r="B3255" s="11" t="s">
        <v>3253</v>
      </c>
      <c r="C3255" s="11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2">
        <f t="shared" si="200"/>
        <v>102</v>
      </c>
      <c r="P3255" s="13">
        <f t="shared" si="201"/>
        <v>177.09</v>
      </c>
      <c r="Q3255" s="11" t="s">
        <v>8317</v>
      </c>
      <c r="R3255" s="11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x14ac:dyDescent="0.2">
      <c r="A3256" s="11">
        <v>3254</v>
      </c>
      <c r="B3256" s="11" t="s">
        <v>3254</v>
      </c>
      <c r="C3256" s="11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2">
        <f t="shared" si="200"/>
        <v>102</v>
      </c>
      <c r="P3256" s="13">
        <f t="shared" si="201"/>
        <v>70.77</v>
      </c>
      <c r="Q3256" s="11" t="s">
        <v>8317</v>
      </c>
      <c r="R3256" s="11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x14ac:dyDescent="0.2">
      <c r="A3257" s="11">
        <v>3255</v>
      </c>
      <c r="B3257" s="11" t="s">
        <v>3255</v>
      </c>
      <c r="C3257" s="11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2">
        <f t="shared" si="200"/>
        <v>175</v>
      </c>
      <c r="P3257" s="13">
        <f t="shared" si="201"/>
        <v>29.17</v>
      </c>
      <c r="Q3257" s="11" t="s">
        <v>8317</v>
      </c>
      <c r="R3257" s="11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x14ac:dyDescent="0.2">
      <c r="A3258" s="11">
        <v>3256</v>
      </c>
      <c r="B3258" s="11" t="s">
        <v>3256</v>
      </c>
      <c r="C3258" s="11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2">
        <f t="shared" si="200"/>
        <v>129</v>
      </c>
      <c r="P3258" s="13">
        <f t="shared" si="201"/>
        <v>72.760000000000005</v>
      </c>
      <c r="Q3258" s="11" t="s">
        <v>8317</v>
      </c>
      <c r="R3258" s="11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x14ac:dyDescent="0.2">
      <c r="A3259" s="11">
        <v>3257</v>
      </c>
      <c r="B3259" s="11" t="s">
        <v>3257</v>
      </c>
      <c r="C3259" s="11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2">
        <f t="shared" si="200"/>
        <v>107</v>
      </c>
      <c r="P3259" s="13">
        <f t="shared" si="201"/>
        <v>51.85</v>
      </c>
      <c r="Q3259" s="11" t="s">
        <v>8317</v>
      </c>
      <c r="R3259" s="11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x14ac:dyDescent="0.2">
      <c r="A3260" s="11">
        <v>3258</v>
      </c>
      <c r="B3260" s="11" t="s">
        <v>3258</v>
      </c>
      <c r="C3260" s="11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2">
        <f t="shared" si="200"/>
        <v>106</v>
      </c>
      <c r="P3260" s="13">
        <f t="shared" si="201"/>
        <v>98.2</v>
      </c>
      <c r="Q3260" s="11" t="s">
        <v>8317</v>
      </c>
      <c r="R3260" s="11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x14ac:dyDescent="0.2">
      <c r="A3261" s="11">
        <v>3259</v>
      </c>
      <c r="B3261" s="11" t="s">
        <v>3259</v>
      </c>
      <c r="C3261" s="11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2">
        <f t="shared" si="200"/>
        <v>107</v>
      </c>
      <c r="P3261" s="13">
        <f t="shared" si="201"/>
        <v>251.74</v>
      </c>
      <c r="Q3261" s="11" t="s">
        <v>8317</v>
      </c>
      <c r="R3261" s="1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x14ac:dyDescent="0.2">
      <c r="A3262" s="11">
        <v>3260</v>
      </c>
      <c r="B3262" s="11" t="s">
        <v>3260</v>
      </c>
      <c r="C3262" s="11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2">
        <f t="shared" si="200"/>
        <v>110</v>
      </c>
      <c r="P3262" s="13">
        <f t="shared" si="201"/>
        <v>74.819999999999993</v>
      </c>
      <c r="Q3262" s="11" t="s">
        <v>8317</v>
      </c>
      <c r="R3262" s="11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x14ac:dyDescent="0.2">
      <c r="A3263" s="11">
        <v>3261</v>
      </c>
      <c r="B3263" s="11" t="s">
        <v>3261</v>
      </c>
      <c r="C3263" s="11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2">
        <f t="shared" si="200"/>
        <v>101</v>
      </c>
      <c r="P3263" s="13">
        <f t="shared" si="201"/>
        <v>67.650000000000006</v>
      </c>
      <c r="Q3263" s="11" t="s">
        <v>8317</v>
      </c>
      <c r="R3263" s="11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x14ac:dyDescent="0.2">
      <c r="A3264" s="11">
        <v>3262</v>
      </c>
      <c r="B3264" s="11" t="s">
        <v>3262</v>
      </c>
      <c r="C3264" s="11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2">
        <f t="shared" si="200"/>
        <v>104</v>
      </c>
      <c r="P3264" s="13">
        <f t="shared" si="201"/>
        <v>93.81</v>
      </c>
      <c r="Q3264" s="11" t="s">
        <v>8317</v>
      </c>
      <c r="R3264" s="11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x14ac:dyDescent="0.2">
      <c r="A3265" s="11">
        <v>3263</v>
      </c>
      <c r="B3265" s="11" t="s">
        <v>3263</v>
      </c>
      <c r="C3265" s="11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2">
        <f t="shared" si="200"/>
        <v>113</v>
      </c>
      <c r="P3265" s="13">
        <f t="shared" si="201"/>
        <v>41.24</v>
      </c>
      <c r="Q3265" s="11" t="s">
        <v>8317</v>
      </c>
      <c r="R3265" s="11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x14ac:dyDescent="0.2">
      <c r="A3266" s="11">
        <v>3264</v>
      </c>
      <c r="B3266" s="11" t="s">
        <v>3264</v>
      </c>
      <c r="C3266" s="11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2">
        <f t="shared" ref="O3266:O3329" si="204">ROUNDUP(SUM(E3266/D3266*100),0)</f>
        <v>103</v>
      </c>
      <c r="P3266" s="13">
        <f t="shared" ref="P3266:P3329" si="205">ROUND(SUM(E3266/L3266),2)</f>
        <v>52.55</v>
      </c>
      <c r="Q3266" s="11" t="s">
        <v>8317</v>
      </c>
      <c r="R3266" s="11" t="s">
        <v>8318</v>
      </c>
      <c r="S3266" s="14">
        <f t="shared" ref="S3266:S3329" si="206">(((J3266/60)/60)/24)+DATE(1970,1,1)</f>
        <v>42016.800208333334</v>
      </c>
      <c r="T3266" s="14">
        <f t="shared" ref="T3266:T3329" si="207">(((I3266/60)/60)/24)+DATE(1970,1,1)</f>
        <v>42032.916666666672</v>
      </c>
    </row>
    <row r="3267" spans="1:20" x14ac:dyDescent="0.2">
      <c r="A3267" s="11">
        <v>3265</v>
      </c>
      <c r="B3267" s="11" t="s">
        <v>3265</v>
      </c>
      <c r="C3267" s="11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2">
        <f t="shared" si="204"/>
        <v>164</v>
      </c>
      <c r="P3267" s="13">
        <f t="shared" si="205"/>
        <v>70.290000000000006</v>
      </c>
      <c r="Q3267" s="11" t="s">
        <v>8317</v>
      </c>
      <c r="R3267" s="11" t="s">
        <v>8318</v>
      </c>
      <c r="S3267" s="14">
        <f t="shared" si="206"/>
        <v>42311.711979166663</v>
      </c>
      <c r="T3267" s="14">
        <f t="shared" si="207"/>
        <v>42341.708333333328</v>
      </c>
    </row>
    <row r="3268" spans="1:20" x14ac:dyDescent="0.2">
      <c r="A3268" s="11">
        <v>3266</v>
      </c>
      <c r="B3268" s="11" t="s">
        <v>3266</v>
      </c>
      <c r="C3268" s="11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2">
        <f t="shared" si="204"/>
        <v>132</v>
      </c>
      <c r="P3268" s="13">
        <f t="shared" si="205"/>
        <v>48.33</v>
      </c>
      <c r="Q3268" s="11" t="s">
        <v>8317</v>
      </c>
      <c r="R3268" s="11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x14ac:dyDescent="0.2">
      <c r="A3269" s="11">
        <v>3267</v>
      </c>
      <c r="B3269" s="11" t="s">
        <v>3267</v>
      </c>
      <c r="C3269" s="11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2">
        <f t="shared" si="204"/>
        <v>103</v>
      </c>
      <c r="P3269" s="13">
        <f t="shared" si="205"/>
        <v>53.18</v>
      </c>
      <c r="Q3269" s="11" t="s">
        <v>8317</v>
      </c>
      <c r="R3269" s="11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x14ac:dyDescent="0.2">
      <c r="A3270" s="11">
        <v>3268</v>
      </c>
      <c r="B3270" s="11" t="s">
        <v>3268</v>
      </c>
      <c r="C3270" s="11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2">
        <f t="shared" si="204"/>
        <v>128</v>
      </c>
      <c r="P3270" s="13">
        <f t="shared" si="205"/>
        <v>60.95</v>
      </c>
      <c r="Q3270" s="11" t="s">
        <v>8317</v>
      </c>
      <c r="R3270" s="11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x14ac:dyDescent="0.2">
      <c r="A3271" s="11">
        <v>3269</v>
      </c>
      <c r="B3271" s="11" t="s">
        <v>3269</v>
      </c>
      <c r="C3271" s="11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2">
        <f t="shared" si="204"/>
        <v>102</v>
      </c>
      <c r="P3271" s="13">
        <f t="shared" si="205"/>
        <v>116</v>
      </c>
      <c r="Q3271" s="11" t="s">
        <v>8317</v>
      </c>
      <c r="R3271" s="1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x14ac:dyDescent="0.2">
      <c r="A3272" s="11">
        <v>3270</v>
      </c>
      <c r="B3272" s="11" t="s">
        <v>3270</v>
      </c>
      <c r="C3272" s="11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2">
        <f t="shared" si="204"/>
        <v>102</v>
      </c>
      <c r="P3272" s="13">
        <f t="shared" si="205"/>
        <v>61</v>
      </c>
      <c r="Q3272" s="11" t="s">
        <v>8317</v>
      </c>
      <c r="R3272" s="11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2">
      <c r="A3273" s="11">
        <v>3271</v>
      </c>
      <c r="B3273" s="11" t="s">
        <v>3271</v>
      </c>
      <c r="C3273" s="11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2">
        <f t="shared" si="204"/>
        <v>130</v>
      </c>
      <c r="P3273" s="13">
        <f t="shared" si="205"/>
        <v>38.24</v>
      </c>
      <c r="Q3273" s="11" t="s">
        <v>8317</v>
      </c>
      <c r="R3273" s="11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x14ac:dyDescent="0.2">
      <c r="A3274" s="11">
        <v>3272</v>
      </c>
      <c r="B3274" s="11" t="s">
        <v>3272</v>
      </c>
      <c r="C3274" s="11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2">
        <f t="shared" si="204"/>
        <v>155</v>
      </c>
      <c r="P3274" s="13">
        <f t="shared" si="205"/>
        <v>106.5</v>
      </c>
      <c r="Q3274" s="11" t="s">
        <v>8317</v>
      </c>
      <c r="R3274" s="11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x14ac:dyDescent="0.2">
      <c r="A3275" s="11">
        <v>3273</v>
      </c>
      <c r="B3275" s="11" t="s">
        <v>3273</v>
      </c>
      <c r="C3275" s="11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2">
        <f t="shared" si="204"/>
        <v>108</v>
      </c>
      <c r="P3275" s="13">
        <f t="shared" si="205"/>
        <v>204.57</v>
      </c>
      <c r="Q3275" s="11" t="s">
        <v>8317</v>
      </c>
      <c r="R3275" s="11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x14ac:dyDescent="0.2">
      <c r="A3276" s="11">
        <v>3274</v>
      </c>
      <c r="B3276" s="11" t="s">
        <v>3274</v>
      </c>
      <c r="C3276" s="11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2">
        <f t="shared" si="204"/>
        <v>102</v>
      </c>
      <c r="P3276" s="13">
        <f t="shared" si="205"/>
        <v>54.91</v>
      </c>
      <c r="Q3276" s="11" t="s">
        <v>8317</v>
      </c>
      <c r="R3276" s="11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x14ac:dyDescent="0.2">
      <c r="A3277" s="11">
        <v>3275</v>
      </c>
      <c r="B3277" s="11" t="s">
        <v>3275</v>
      </c>
      <c r="C3277" s="11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2">
        <f t="shared" si="204"/>
        <v>101</v>
      </c>
      <c r="P3277" s="13">
        <f t="shared" si="205"/>
        <v>150.41999999999999</v>
      </c>
      <c r="Q3277" s="11" t="s">
        <v>8317</v>
      </c>
      <c r="R3277" s="11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x14ac:dyDescent="0.2">
      <c r="A3278" s="11">
        <v>3276</v>
      </c>
      <c r="B3278" s="11" t="s">
        <v>3276</v>
      </c>
      <c r="C3278" s="11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2">
        <f t="shared" si="204"/>
        <v>117</v>
      </c>
      <c r="P3278" s="13">
        <f t="shared" si="205"/>
        <v>52.58</v>
      </c>
      <c r="Q3278" s="11" t="s">
        <v>8317</v>
      </c>
      <c r="R3278" s="11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x14ac:dyDescent="0.2">
      <c r="A3279" s="11">
        <v>3277</v>
      </c>
      <c r="B3279" s="11" t="s">
        <v>3277</v>
      </c>
      <c r="C3279" s="11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2">
        <f t="shared" si="204"/>
        <v>109</v>
      </c>
      <c r="P3279" s="13">
        <f t="shared" si="205"/>
        <v>54.3</v>
      </c>
      <c r="Q3279" s="11" t="s">
        <v>8317</v>
      </c>
      <c r="R3279" s="11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x14ac:dyDescent="0.2">
      <c r="A3280" s="11">
        <v>3278</v>
      </c>
      <c r="B3280" s="11" t="s">
        <v>3278</v>
      </c>
      <c r="C3280" s="11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2">
        <f t="shared" si="204"/>
        <v>104</v>
      </c>
      <c r="P3280" s="13">
        <f t="shared" si="205"/>
        <v>76.03</v>
      </c>
      <c r="Q3280" s="11" t="s">
        <v>8317</v>
      </c>
      <c r="R3280" s="11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x14ac:dyDescent="0.2">
      <c r="A3281" s="11">
        <v>3279</v>
      </c>
      <c r="B3281" s="11" t="s">
        <v>3279</v>
      </c>
      <c r="C3281" s="11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2">
        <f t="shared" si="204"/>
        <v>115</v>
      </c>
      <c r="P3281" s="13">
        <f t="shared" si="205"/>
        <v>105.21</v>
      </c>
      <c r="Q3281" s="11" t="s">
        <v>8317</v>
      </c>
      <c r="R3281" s="1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x14ac:dyDescent="0.2">
      <c r="A3282" s="11">
        <v>3280</v>
      </c>
      <c r="B3282" s="11" t="s">
        <v>3280</v>
      </c>
      <c r="C3282" s="11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2">
        <f t="shared" si="204"/>
        <v>103</v>
      </c>
      <c r="P3282" s="13">
        <f t="shared" si="205"/>
        <v>68.67</v>
      </c>
      <c r="Q3282" s="11" t="s">
        <v>8317</v>
      </c>
      <c r="R3282" s="11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x14ac:dyDescent="0.2">
      <c r="A3283" s="11">
        <v>3281</v>
      </c>
      <c r="B3283" s="11" t="s">
        <v>3281</v>
      </c>
      <c r="C3283" s="11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2">
        <f t="shared" si="204"/>
        <v>122</v>
      </c>
      <c r="P3283" s="13">
        <f t="shared" si="205"/>
        <v>129.36000000000001</v>
      </c>
      <c r="Q3283" s="11" t="s">
        <v>8317</v>
      </c>
      <c r="R3283" s="11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x14ac:dyDescent="0.2">
      <c r="A3284" s="11">
        <v>3282</v>
      </c>
      <c r="B3284" s="11" t="s">
        <v>3282</v>
      </c>
      <c r="C3284" s="11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2">
        <f t="shared" si="204"/>
        <v>103</v>
      </c>
      <c r="P3284" s="13">
        <f t="shared" si="205"/>
        <v>134.26</v>
      </c>
      <c r="Q3284" s="11" t="s">
        <v>8317</v>
      </c>
      <c r="R3284" s="11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x14ac:dyDescent="0.2">
      <c r="A3285" s="11">
        <v>3283</v>
      </c>
      <c r="B3285" s="11" t="s">
        <v>3283</v>
      </c>
      <c r="C3285" s="11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2">
        <f t="shared" si="204"/>
        <v>105</v>
      </c>
      <c r="P3285" s="13">
        <f t="shared" si="205"/>
        <v>17.829999999999998</v>
      </c>
      <c r="Q3285" s="11" t="s">
        <v>8317</v>
      </c>
      <c r="R3285" s="11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x14ac:dyDescent="0.2">
      <c r="A3286" s="11">
        <v>3284</v>
      </c>
      <c r="B3286" s="11" t="s">
        <v>3284</v>
      </c>
      <c r="C3286" s="11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2">
        <f t="shared" si="204"/>
        <v>102</v>
      </c>
      <c r="P3286" s="13">
        <f t="shared" si="205"/>
        <v>203.2</v>
      </c>
      <c r="Q3286" s="11" t="s">
        <v>8317</v>
      </c>
      <c r="R3286" s="11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">
      <c r="A3287" s="11">
        <v>3285</v>
      </c>
      <c r="B3287" s="11" t="s">
        <v>3285</v>
      </c>
      <c r="C3287" s="11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2">
        <f t="shared" si="204"/>
        <v>113</v>
      </c>
      <c r="P3287" s="13">
        <f t="shared" si="205"/>
        <v>69.19</v>
      </c>
      <c r="Q3287" s="11" t="s">
        <v>8317</v>
      </c>
      <c r="R3287" s="11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x14ac:dyDescent="0.2">
      <c r="A3288" s="11">
        <v>3286</v>
      </c>
      <c r="B3288" s="11" t="s">
        <v>3286</v>
      </c>
      <c r="C3288" s="11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2">
        <f t="shared" si="204"/>
        <v>102</v>
      </c>
      <c r="P3288" s="13">
        <f t="shared" si="205"/>
        <v>125.12</v>
      </c>
      <c r="Q3288" s="11" t="s">
        <v>8317</v>
      </c>
      <c r="R3288" s="11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x14ac:dyDescent="0.2">
      <c r="A3289" s="11">
        <v>3287</v>
      </c>
      <c r="B3289" s="11" t="s">
        <v>3287</v>
      </c>
      <c r="C3289" s="11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2">
        <f t="shared" si="204"/>
        <v>100</v>
      </c>
      <c r="P3289" s="13">
        <f t="shared" si="205"/>
        <v>73.53</v>
      </c>
      <c r="Q3289" s="11" t="s">
        <v>8317</v>
      </c>
      <c r="R3289" s="11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x14ac:dyDescent="0.2">
      <c r="A3290" s="11">
        <v>3288</v>
      </c>
      <c r="B3290" s="11" t="s">
        <v>3288</v>
      </c>
      <c r="C3290" s="11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2">
        <f t="shared" si="204"/>
        <v>101</v>
      </c>
      <c r="P3290" s="13">
        <f t="shared" si="205"/>
        <v>48.44</v>
      </c>
      <c r="Q3290" s="11" t="s">
        <v>8317</v>
      </c>
      <c r="R3290" s="11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x14ac:dyDescent="0.2">
      <c r="A3291" s="11">
        <v>3289</v>
      </c>
      <c r="B3291" s="11" t="s">
        <v>3289</v>
      </c>
      <c r="C3291" s="11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2">
        <f t="shared" si="204"/>
        <v>134</v>
      </c>
      <c r="P3291" s="13">
        <f t="shared" si="205"/>
        <v>26.61</v>
      </c>
      <c r="Q3291" s="11" t="s">
        <v>8317</v>
      </c>
      <c r="R3291" s="1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x14ac:dyDescent="0.2">
      <c r="A3292" s="11">
        <v>3290</v>
      </c>
      <c r="B3292" s="11" t="s">
        <v>3290</v>
      </c>
      <c r="C3292" s="11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2">
        <f t="shared" si="204"/>
        <v>122</v>
      </c>
      <c r="P3292" s="13">
        <f t="shared" si="205"/>
        <v>33.67</v>
      </c>
      <c r="Q3292" s="11" t="s">
        <v>8317</v>
      </c>
      <c r="R3292" s="11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x14ac:dyDescent="0.2">
      <c r="A3293" s="11">
        <v>3291</v>
      </c>
      <c r="B3293" s="11" t="s">
        <v>3291</v>
      </c>
      <c r="C3293" s="11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2">
        <f t="shared" si="204"/>
        <v>114</v>
      </c>
      <c r="P3293" s="13">
        <f t="shared" si="205"/>
        <v>40.71</v>
      </c>
      <c r="Q3293" s="11" t="s">
        <v>8317</v>
      </c>
      <c r="R3293" s="11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x14ac:dyDescent="0.2">
      <c r="A3294" s="11">
        <v>3292</v>
      </c>
      <c r="B3294" s="11" t="s">
        <v>3292</v>
      </c>
      <c r="C3294" s="11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2">
        <f t="shared" si="204"/>
        <v>287</v>
      </c>
      <c r="P3294" s="13">
        <f t="shared" si="205"/>
        <v>19.27</v>
      </c>
      <c r="Q3294" s="11" t="s">
        <v>8317</v>
      </c>
      <c r="R3294" s="11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x14ac:dyDescent="0.2">
      <c r="A3295" s="11">
        <v>3293</v>
      </c>
      <c r="B3295" s="11" t="s">
        <v>3293</v>
      </c>
      <c r="C3295" s="11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2">
        <f t="shared" si="204"/>
        <v>171</v>
      </c>
      <c r="P3295" s="13">
        <f t="shared" si="205"/>
        <v>84.29</v>
      </c>
      <c r="Q3295" s="11" t="s">
        <v>8317</v>
      </c>
      <c r="R3295" s="11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x14ac:dyDescent="0.2">
      <c r="A3296" s="11">
        <v>3294</v>
      </c>
      <c r="B3296" s="11" t="s">
        <v>3294</v>
      </c>
      <c r="C3296" s="11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2">
        <f t="shared" si="204"/>
        <v>119</v>
      </c>
      <c r="P3296" s="13">
        <f t="shared" si="205"/>
        <v>29.58</v>
      </c>
      <c r="Q3296" s="11" t="s">
        <v>8317</v>
      </c>
      <c r="R3296" s="11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x14ac:dyDescent="0.2">
      <c r="A3297" s="11">
        <v>3295</v>
      </c>
      <c r="B3297" s="11" t="s">
        <v>3295</v>
      </c>
      <c r="C3297" s="11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2">
        <f t="shared" si="204"/>
        <v>103</v>
      </c>
      <c r="P3297" s="13">
        <f t="shared" si="205"/>
        <v>26.67</v>
      </c>
      <c r="Q3297" s="11" t="s">
        <v>8317</v>
      </c>
      <c r="R3297" s="11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x14ac:dyDescent="0.2">
      <c r="A3298" s="11">
        <v>3296</v>
      </c>
      <c r="B3298" s="11" t="s">
        <v>3296</v>
      </c>
      <c r="C3298" s="11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2">
        <f t="shared" si="204"/>
        <v>145</v>
      </c>
      <c r="P3298" s="13">
        <f t="shared" si="205"/>
        <v>45.98</v>
      </c>
      <c r="Q3298" s="11" t="s">
        <v>8317</v>
      </c>
      <c r="R3298" s="11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x14ac:dyDescent="0.2">
      <c r="A3299" s="11">
        <v>3297</v>
      </c>
      <c r="B3299" s="11" t="s">
        <v>3297</v>
      </c>
      <c r="C3299" s="11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2">
        <f t="shared" si="204"/>
        <v>101</v>
      </c>
      <c r="P3299" s="13">
        <f t="shared" si="205"/>
        <v>125.09</v>
      </c>
      <c r="Q3299" s="11" t="s">
        <v>8317</v>
      </c>
      <c r="R3299" s="11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x14ac:dyDescent="0.2">
      <c r="A3300" s="11">
        <v>3298</v>
      </c>
      <c r="B3300" s="11" t="s">
        <v>3298</v>
      </c>
      <c r="C3300" s="11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2">
        <f t="shared" si="204"/>
        <v>102</v>
      </c>
      <c r="P3300" s="13">
        <f t="shared" si="205"/>
        <v>141.29</v>
      </c>
      <c r="Q3300" s="11" t="s">
        <v>8317</v>
      </c>
      <c r="R3300" s="11" t="s">
        <v>8318</v>
      </c>
      <c r="S3300" s="14">
        <f t="shared" si="206"/>
        <v>42239.957962962959</v>
      </c>
      <c r="T3300" s="14">
        <f t="shared" si="207"/>
        <v>42260</v>
      </c>
    </row>
    <row r="3301" spans="1:20" x14ac:dyDescent="0.2">
      <c r="A3301" s="11">
        <v>3299</v>
      </c>
      <c r="B3301" s="11" t="s">
        <v>3299</v>
      </c>
      <c r="C3301" s="11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2">
        <f t="shared" si="204"/>
        <v>117</v>
      </c>
      <c r="P3301" s="13">
        <f t="shared" si="205"/>
        <v>55.33</v>
      </c>
      <c r="Q3301" s="11" t="s">
        <v>8317</v>
      </c>
      <c r="R3301" s="1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x14ac:dyDescent="0.2">
      <c r="A3302" s="11">
        <v>3300</v>
      </c>
      <c r="B3302" s="11" t="s">
        <v>3300</v>
      </c>
      <c r="C3302" s="11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2">
        <f t="shared" si="204"/>
        <v>137</v>
      </c>
      <c r="P3302" s="13">
        <f t="shared" si="205"/>
        <v>46.42</v>
      </c>
      <c r="Q3302" s="11" t="s">
        <v>8317</v>
      </c>
      <c r="R3302" s="11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x14ac:dyDescent="0.2">
      <c r="A3303" s="11">
        <v>3301</v>
      </c>
      <c r="B3303" s="11" t="s">
        <v>3301</v>
      </c>
      <c r="C3303" s="11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2">
        <f t="shared" si="204"/>
        <v>134</v>
      </c>
      <c r="P3303" s="13">
        <f t="shared" si="205"/>
        <v>57.2</v>
      </c>
      <c r="Q3303" s="11" t="s">
        <v>8317</v>
      </c>
      <c r="R3303" s="11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">
      <c r="A3304" s="11">
        <v>3302</v>
      </c>
      <c r="B3304" s="11" t="s">
        <v>3302</v>
      </c>
      <c r="C3304" s="11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2">
        <f t="shared" si="204"/>
        <v>104</v>
      </c>
      <c r="P3304" s="13">
        <f t="shared" si="205"/>
        <v>173.7</v>
      </c>
      <c r="Q3304" s="11" t="s">
        <v>8317</v>
      </c>
      <c r="R3304" s="11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x14ac:dyDescent="0.2">
      <c r="A3305" s="11">
        <v>3303</v>
      </c>
      <c r="B3305" s="11" t="s">
        <v>3303</v>
      </c>
      <c r="C3305" s="11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2">
        <f t="shared" si="204"/>
        <v>116</v>
      </c>
      <c r="P3305" s="13">
        <f t="shared" si="205"/>
        <v>59.6</v>
      </c>
      <c r="Q3305" s="11" t="s">
        <v>8317</v>
      </c>
      <c r="R3305" s="11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x14ac:dyDescent="0.2">
      <c r="A3306" s="11">
        <v>3304</v>
      </c>
      <c r="B3306" s="11" t="s">
        <v>3304</v>
      </c>
      <c r="C3306" s="11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2">
        <f t="shared" si="204"/>
        <v>105</v>
      </c>
      <c r="P3306" s="13">
        <f t="shared" si="205"/>
        <v>89.59</v>
      </c>
      <c r="Q3306" s="11" t="s">
        <v>8317</v>
      </c>
      <c r="R3306" s="11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x14ac:dyDescent="0.2">
      <c r="A3307" s="11">
        <v>3305</v>
      </c>
      <c r="B3307" s="11" t="s">
        <v>3305</v>
      </c>
      <c r="C3307" s="11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2">
        <f t="shared" si="204"/>
        <v>103</v>
      </c>
      <c r="P3307" s="13">
        <f t="shared" si="205"/>
        <v>204.05</v>
      </c>
      <c r="Q3307" s="11" t="s">
        <v>8317</v>
      </c>
      <c r="R3307" s="11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x14ac:dyDescent="0.2">
      <c r="A3308" s="11">
        <v>3306</v>
      </c>
      <c r="B3308" s="11" t="s">
        <v>3306</v>
      </c>
      <c r="C3308" s="11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2">
        <f t="shared" si="204"/>
        <v>176</v>
      </c>
      <c r="P3308" s="13">
        <f t="shared" si="205"/>
        <v>48.7</v>
      </c>
      <c r="Q3308" s="11" t="s">
        <v>8317</v>
      </c>
      <c r="R3308" s="11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x14ac:dyDescent="0.2">
      <c r="A3309" s="11">
        <v>3307</v>
      </c>
      <c r="B3309" s="11" t="s">
        <v>3307</v>
      </c>
      <c r="C3309" s="11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2">
        <f t="shared" si="204"/>
        <v>107</v>
      </c>
      <c r="P3309" s="13">
        <f t="shared" si="205"/>
        <v>53.34</v>
      </c>
      <c r="Q3309" s="11" t="s">
        <v>8317</v>
      </c>
      <c r="R3309" s="11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x14ac:dyDescent="0.2">
      <c r="A3310" s="11">
        <v>3308</v>
      </c>
      <c r="B3310" s="11" t="s">
        <v>3308</v>
      </c>
      <c r="C3310" s="11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2">
        <f t="shared" si="204"/>
        <v>123</v>
      </c>
      <c r="P3310" s="13">
        <f t="shared" si="205"/>
        <v>75.09</v>
      </c>
      <c r="Q3310" s="11" t="s">
        <v>8317</v>
      </c>
      <c r="R3310" s="11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x14ac:dyDescent="0.2">
      <c r="A3311" s="11">
        <v>3309</v>
      </c>
      <c r="B3311" s="11" t="s">
        <v>3309</v>
      </c>
      <c r="C3311" s="11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2">
        <f t="shared" si="204"/>
        <v>160</v>
      </c>
      <c r="P3311" s="13">
        <f t="shared" si="205"/>
        <v>18</v>
      </c>
      <c r="Q3311" s="11" t="s">
        <v>8317</v>
      </c>
      <c r="R3311" s="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x14ac:dyDescent="0.2">
      <c r="A3312" s="11">
        <v>3310</v>
      </c>
      <c r="B3312" s="11" t="s">
        <v>3310</v>
      </c>
      <c r="C3312" s="11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2">
        <f t="shared" si="204"/>
        <v>101</v>
      </c>
      <c r="P3312" s="13">
        <f t="shared" si="205"/>
        <v>209.84</v>
      </c>
      <c r="Q3312" s="11" t="s">
        <v>8317</v>
      </c>
      <c r="R3312" s="11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x14ac:dyDescent="0.2">
      <c r="A3313" s="11">
        <v>3311</v>
      </c>
      <c r="B3313" s="11" t="s">
        <v>3311</v>
      </c>
      <c r="C3313" s="11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2">
        <f t="shared" si="204"/>
        <v>110</v>
      </c>
      <c r="P3313" s="13">
        <f t="shared" si="205"/>
        <v>61.02</v>
      </c>
      <c r="Q3313" s="11" t="s">
        <v>8317</v>
      </c>
      <c r="R3313" s="11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x14ac:dyDescent="0.2">
      <c r="A3314" s="11">
        <v>3312</v>
      </c>
      <c r="B3314" s="11" t="s">
        <v>3312</v>
      </c>
      <c r="C3314" s="11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2">
        <f t="shared" si="204"/>
        <v>101</v>
      </c>
      <c r="P3314" s="13">
        <f t="shared" si="205"/>
        <v>61</v>
      </c>
      <c r="Q3314" s="11" t="s">
        <v>8317</v>
      </c>
      <c r="R3314" s="11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x14ac:dyDescent="0.2">
      <c r="A3315" s="11">
        <v>3313</v>
      </c>
      <c r="B3315" s="11" t="s">
        <v>3313</v>
      </c>
      <c r="C3315" s="11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2">
        <f t="shared" si="204"/>
        <v>117</v>
      </c>
      <c r="P3315" s="13">
        <f t="shared" si="205"/>
        <v>80.03</v>
      </c>
      <c r="Q3315" s="11" t="s">
        <v>8317</v>
      </c>
      <c r="R3315" s="11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x14ac:dyDescent="0.2">
      <c r="A3316" s="11">
        <v>3314</v>
      </c>
      <c r="B3316" s="11" t="s">
        <v>3314</v>
      </c>
      <c r="C3316" s="11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2">
        <f t="shared" si="204"/>
        <v>211</v>
      </c>
      <c r="P3316" s="13">
        <f t="shared" si="205"/>
        <v>29.07</v>
      </c>
      <c r="Q3316" s="11" t="s">
        <v>8317</v>
      </c>
      <c r="R3316" s="11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x14ac:dyDescent="0.2">
      <c r="A3317" s="11">
        <v>3315</v>
      </c>
      <c r="B3317" s="11" t="s">
        <v>3315</v>
      </c>
      <c r="C3317" s="11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2">
        <f t="shared" si="204"/>
        <v>110</v>
      </c>
      <c r="P3317" s="13">
        <f t="shared" si="205"/>
        <v>49.44</v>
      </c>
      <c r="Q3317" s="11" t="s">
        <v>8317</v>
      </c>
      <c r="R3317" s="11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x14ac:dyDescent="0.2">
      <c r="A3318" s="11">
        <v>3316</v>
      </c>
      <c r="B3318" s="11" t="s">
        <v>3316</v>
      </c>
      <c r="C3318" s="11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2">
        <f t="shared" si="204"/>
        <v>101</v>
      </c>
      <c r="P3318" s="13">
        <f t="shared" si="205"/>
        <v>93.98</v>
      </c>
      <c r="Q3318" s="11" t="s">
        <v>8317</v>
      </c>
      <c r="R3318" s="11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x14ac:dyDescent="0.2">
      <c r="A3319" s="11">
        <v>3317</v>
      </c>
      <c r="B3319" s="11" t="s">
        <v>3317</v>
      </c>
      <c r="C3319" s="11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2">
        <f t="shared" si="204"/>
        <v>107</v>
      </c>
      <c r="P3319" s="13">
        <f t="shared" si="205"/>
        <v>61.94</v>
      </c>
      <c r="Q3319" s="11" t="s">
        <v>8317</v>
      </c>
      <c r="R3319" s="11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x14ac:dyDescent="0.2">
      <c r="A3320" s="11">
        <v>3318</v>
      </c>
      <c r="B3320" s="11" t="s">
        <v>3318</v>
      </c>
      <c r="C3320" s="11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2">
        <f t="shared" si="204"/>
        <v>126</v>
      </c>
      <c r="P3320" s="13">
        <f t="shared" si="205"/>
        <v>78.5</v>
      </c>
      <c r="Q3320" s="11" t="s">
        <v>8317</v>
      </c>
      <c r="R3320" s="11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x14ac:dyDescent="0.2">
      <c r="A3321" s="11">
        <v>3319</v>
      </c>
      <c r="B3321" s="11" t="s">
        <v>3319</v>
      </c>
      <c r="C3321" s="11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2">
        <f t="shared" si="204"/>
        <v>108</v>
      </c>
      <c r="P3321" s="13">
        <f t="shared" si="205"/>
        <v>33.75</v>
      </c>
      <c r="Q3321" s="11" t="s">
        <v>8317</v>
      </c>
      <c r="R3321" s="1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x14ac:dyDescent="0.2">
      <c r="A3322" s="11">
        <v>3320</v>
      </c>
      <c r="B3322" s="11" t="s">
        <v>3320</v>
      </c>
      <c r="C3322" s="11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2">
        <f t="shared" si="204"/>
        <v>101</v>
      </c>
      <c r="P3322" s="13">
        <f t="shared" si="205"/>
        <v>66.45</v>
      </c>
      <c r="Q3322" s="11" t="s">
        <v>8317</v>
      </c>
      <c r="R3322" s="11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x14ac:dyDescent="0.2">
      <c r="A3323" s="11">
        <v>3321</v>
      </c>
      <c r="B3323" s="11" t="s">
        <v>3321</v>
      </c>
      <c r="C3323" s="11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2">
        <f t="shared" si="204"/>
        <v>108</v>
      </c>
      <c r="P3323" s="13">
        <f t="shared" si="205"/>
        <v>35.799999999999997</v>
      </c>
      <c r="Q3323" s="11" t="s">
        <v>8317</v>
      </c>
      <c r="R3323" s="11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x14ac:dyDescent="0.2">
      <c r="A3324" s="11">
        <v>3322</v>
      </c>
      <c r="B3324" s="11" t="s">
        <v>3322</v>
      </c>
      <c r="C3324" s="11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2">
        <f t="shared" si="204"/>
        <v>102</v>
      </c>
      <c r="P3324" s="13">
        <f t="shared" si="205"/>
        <v>145.65</v>
      </c>
      <c r="Q3324" s="11" t="s">
        <v>8317</v>
      </c>
      <c r="R3324" s="11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x14ac:dyDescent="0.2">
      <c r="A3325" s="11">
        <v>3323</v>
      </c>
      <c r="B3325" s="11" t="s">
        <v>3323</v>
      </c>
      <c r="C3325" s="11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2">
        <f t="shared" si="204"/>
        <v>126</v>
      </c>
      <c r="P3325" s="13">
        <f t="shared" si="205"/>
        <v>25.69</v>
      </c>
      <c r="Q3325" s="11" t="s">
        <v>8317</v>
      </c>
      <c r="R3325" s="11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x14ac:dyDescent="0.2">
      <c r="A3326" s="11">
        <v>3324</v>
      </c>
      <c r="B3326" s="11" t="s">
        <v>3324</v>
      </c>
      <c r="C3326" s="11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2">
        <f t="shared" si="204"/>
        <v>102</v>
      </c>
      <c r="P3326" s="13">
        <f t="shared" si="205"/>
        <v>152.5</v>
      </c>
      <c r="Q3326" s="11" t="s">
        <v>8317</v>
      </c>
      <c r="R3326" s="11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x14ac:dyDescent="0.2">
      <c r="A3327" s="11">
        <v>3325</v>
      </c>
      <c r="B3327" s="11" t="s">
        <v>3325</v>
      </c>
      <c r="C3327" s="11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2">
        <f t="shared" si="204"/>
        <v>113</v>
      </c>
      <c r="P3327" s="13">
        <f t="shared" si="205"/>
        <v>30</v>
      </c>
      <c r="Q3327" s="11" t="s">
        <v>8317</v>
      </c>
      <c r="R3327" s="11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x14ac:dyDescent="0.2">
      <c r="A3328" s="11">
        <v>3326</v>
      </c>
      <c r="B3328" s="11" t="s">
        <v>3326</v>
      </c>
      <c r="C3328" s="11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2">
        <f t="shared" si="204"/>
        <v>102</v>
      </c>
      <c r="P3328" s="13">
        <f t="shared" si="205"/>
        <v>142.28</v>
      </c>
      <c r="Q3328" s="11" t="s">
        <v>8317</v>
      </c>
      <c r="R3328" s="11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x14ac:dyDescent="0.2">
      <c r="A3329" s="11">
        <v>3327</v>
      </c>
      <c r="B3329" s="11" t="s">
        <v>3327</v>
      </c>
      <c r="C3329" s="11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2">
        <f t="shared" si="204"/>
        <v>102</v>
      </c>
      <c r="P3329" s="13">
        <f t="shared" si="205"/>
        <v>24.55</v>
      </c>
      <c r="Q3329" s="11" t="s">
        <v>8317</v>
      </c>
      <c r="R3329" s="11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x14ac:dyDescent="0.2">
      <c r="A3330" s="11">
        <v>3328</v>
      </c>
      <c r="B3330" s="11" t="s">
        <v>3328</v>
      </c>
      <c r="C3330" s="11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2">
        <f t="shared" ref="O3330:O3393" si="208">ROUNDUP(SUM(E3330/D3330*100),0)</f>
        <v>147</v>
      </c>
      <c r="P3330" s="13">
        <f t="shared" ref="P3330:P3393" si="209">ROUND(SUM(E3330/L3330),2)</f>
        <v>292.77999999999997</v>
      </c>
      <c r="Q3330" s="11" t="s">
        <v>8317</v>
      </c>
      <c r="R3330" s="11" t="s">
        <v>8318</v>
      </c>
      <c r="S3330" s="14">
        <f t="shared" ref="S3330:S3393" si="210">(((J3330/60)/60)/24)+DATE(1970,1,1)</f>
        <v>41822.57503472222</v>
      </c>
      <c r="T3330" s="14">
        <f t="shared" ref="T3330:T3393" si="211">(((I3330/60)/60)/24)+DATE(1970,1,1)</f>
        <v>41825.041666666664</v>
      </c>
    </row>
    <row r="3331" spans="1:20" x14ac:dyDescent="0.2">
      <c r="A3331" s="11">
        <v>3329</v>
      </c>
      <c r="B3331" s="11" t="s">
        <v>3329</v>
      </c>
      <c r="C3331" s="11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2">
        <f t="shared" si="208"/>
        <v>117</v>
      </c>
      <c r="P3331" s="13">
        <f t="shared" si="209"/>
        <v>44.92</v>
      </c>
      <c r="Q3331" s="11" t="s">
        <v>8317</v>
      </c>
      <c r="R3331" s="11" t="s">
        <v>8318</v>
      </c>
      <c r="S3331" s="14">
        <f t="shared" si="210"/>
        <v>41837.323009259257</v>
      </c>
      <c r="T3331" s="14">
        <f t="shared" si="211"/>
        <v>41847.958333333336</v>
      </c>
    </row>
    <row r="3332" spans="1:20" x14ac:dyDescent="0.2">
      <c r="A3332" s="11">
        <v>3330</v>
      </c>
      <c r="B3332" s="11" t="s">
        <v>3330</v>
      </c>
      <c r="C3332" s="11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2">
        <f t="shared" si="208"/>
        <v>107</v>
      </c>
      <c r="P3332" s="13">
        <f t="shared" si="209"/>
        <v>23.1</v>
      </c>
      <c r="Q3332" s="11" t="s">
        <v>8317</v>
      </c>
      <c r="R3332" s="11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x14ac:dyDescent="0.2">
      <c r="A3333" s="11">
        <v>3331</v>
      </c>
      <c r="B3333" s="11" t="s">
        <v>3331</v>
      </c>
      <c r="C3333" s="11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2">
        <f t="shared" si="208"/>
        <v>105</v>
      </c>
      <c r="P3333" s="13">
        <f t="shared" si="209"/>
        <v>80.400000000000006</v>
      </c>
      <c r="Q3333" s="11" t="s">
        <v>8317</v>
      </c>
      <c r="R3333" s="11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x14ac:dyDescent="0.2">
      <c r="A3334" s="11">
        <v>3332</v>
      </c>
      <c r="B3334" s="11" t="s">
        <v>3332</v>
      </c>
      <c r="C3334" s="11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2">
        <f t="shared" si="208"/>
        <v>100</v>
      </c>
      <c r="P3334" s="13">
        <f t="shared" si="209"/>
        <v>72.290000000000006</v>
      </c>
      <c r="Q3334" s="11" t="s">
        <v>8317</v>
      </c>
      <c r="R3334" s="11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x14ac:dyDescent="0.2">
      <c r="A3335" s="11">
        <v>3333</v>
      </c>
      <c r="B3335" s="11" t="s">
        <v>3333</v>
      </c>
      <c r="C3335" s="11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2">
        <f t="shared" si="208"/>
        <v>105</v>
      </c>
      <c r="P3335" s="13">
        <f t="shared" si="209"/>
        <v>32.97</v>
      </c>
      <c r="Q3335" s="11" t="s">
        <v>8317</v>
      </c>
      <c r="R3335" s="11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x14ac:dyDescent="0.2">
      <c r="A3336" s="11">
        <v>3334</v>
      </c>
      <c r="B3336" s="11" t="s">
        <v>3334</v>
      </c>
      <c r="C3336" s="11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2">
        <f t="shared" si="208"/>
        <v>139</v>
      </c>
      <c r="P3336" s="13">
        <f t="shared" si="209"/>
        <v>116.65</v>
      </c>
      <c r="Q3336" s="11" t="s">
        <v>8317</v>
      </c>
      <c r="R3336" s="11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x14ac:dyDescent="0.2">
      <c r="A3337" s="11">
        <v>3335</v>
      </c>
      <c r="B3337" s="11" t="s">
        <v>3335</v>
      </c>
      <c r="C3337" s="11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2">
        <f t="shared" si="208"/>
        <v>101</v>
      </c>
      <c r="P3337" s="13">
        <f t="shared" si="209"/>
        <v>79.62</v>
      </c>
      <c r="Q3337" s="11" t="s">
        <v>8317</v>
      </c>
      <c r="R3337" s="11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x14ac:dyDescent="0.2">
      <c r="A3338" s="11">
        <v>3336</v>
      </c>
      <c r="B3338" s="11" t="s">
        <v>3336</v>
      </c>
      <c r="C3338" s="11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2">
        <f t="shared" si="208"/>
        <v>100</v>
      </c>
      <c r="P3338" s="13">
        <f t="shared" si="209"/>
        <v>27.78</v>
      </c>
      <c r="Q3338" s="11" t="s">
        <v>8317</v>
      </c>
      <c r="R3338" s="11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x14ac:dyDescent="0.2">
      <c r="A3339" s="11">
        <v>3337</v>
      </c>
      <c r="B3339" s="11" t="s">
        <v>3337</v>
      </c>
      <c r="C3339" s="11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2">
        <f t="shared" si="208"/>
        <v>111</v>
      </c>
      <c r="P3339" s="13">
        <f t="shared" si="209"/>
        <v>81.03</v>
      </c>
      <c r="Q3339" s="11" t="s">
        <v>8317</v>
      </c>
      <c r="R3339" s="11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x14ac:dyDescent="0.2">
      <c r="A3340" s="11">
        <v>3338</v>
      </c>
      <c r="B3340" s="11" t="s">
        <v>3338</v>
      </c>
      <c r="C3340" s="11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2">
        <f t="shared" si="208"/>
        <v>103</v>
      </c>
      <c r="P3340" s="13">
        <f t="shared" si="209"/>
        <v>136.85</v>
      </c>
      <c r="Q3340" s="11" t="s">
        <v>8317</v>
      </c>
      <c r="R3340" s="11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x14ac:dyDescent="0.2">
      <c r="A3341" s="11">
        <v>3339</v>
      </c>
      <c r="B3341" s="11" t="s">
        <v>3339</v>
      </c>
      <c r="C3341" s="11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2">
        <f t="shared" si="208"/>
        <v>105</v>
      </c>
      <c r="P3341" s="13">
        <f t="shared" si="209"/>
        <v>177.62</v>
      </c>
      <c r="Q3341" s="11" t="s">
        <v>8317</v>
      </c>
      <c r="R3341" s="1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x14ac:dyDescent="0.2">
      <c r="A3342" s="11">
        <v>3340</v>
      </c>
      <c r="B3342" s="11" t="s">
        <v>3340</v>
      </c>
      <c r="C3342" s="11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2">
        <f t="shared" si="208"/>
        <v>139</v>
      </c>
      <c r="P3342" s="13">
        <f t="shared" si="209"/>
        <v>109.08</v>
      </c>
      <c r="Q3342" s="11" t="s">
        <v>8317</v>
      </c>
      <c r="R3342" s="11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x14ac:dyDescent="0.2">
      <c r="A3343" s="11">
        <v>3341</v>
      </c>
      <c r="B3343" s="11" t="s">
        <v>3341</v>
      </c>
      <c r="C3343" s="11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2">
        <f t="shared" si="208"/>
        <v>100</v>
      </c>
      <c r="P3343" s="13">
        <f t="shared" si="209"/>
        <v>119.64</v>
      </c>
      <c r="Q3343" s="11" t="s">
        <v>8317</v>
      </c>
      <c r="R3343" s="11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x14ac:dyDescent="0.2">
      <c r="A3344" s="11">
        <v>3342</v>
      </c>
      <c r="B3344" s="11" t="s">
        <v>3342</v>
      </c>
      <c r="C3344" s="11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2">
        <f t="shared" si="208"/>
        <v>102</v>
      </c>
      <c r="P3344" s="13">
        <f t="shared" si="209"/>
        <v>78.209999999999994</v>
      </c>
      <c r="Q3344" s="11" t="s">
        <v>8317</v>
      </c>
      <c r="R3344" s="11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x14ac:dyDescent="0.2">
      <c r="A3345" s="11">
        <v>3343</v>
      </c>
      <c r="B3345" s="11" t="s">
        <v>3343</v>
      </c>
      <c r="C3345" s="11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2">
        <f t="shared" si="208"/>
        <v>172</v>
      </c>
      <c r="P3345" s="13">
        <f t="shared" si="209"/>
        <v>52.17</v>
      </c>
      <c r="Q3345" s="11" t="s">
        <v>8317</v>
      </c>
      <c r="R3345" s="11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x14ac:dyDescent="0.2">
      <c r="A3346" s="11">
        <v>3344</v>
      </c>
      <c r="B3346" s="11" t="s">
        <v>3344</v>
      </c>
      <c r="C3346" s="11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2">
        <f t="shared" si="208"/>
        <v>102</v>
      </c>
      <c r="P3346" s="13">
        <f t="shared" si="209"/>
        <v>114.13</v>
      </c>
      <c r="Q3346" s="11" t="s">
        <v>8317</v>
      </c>
      <c r="R3346" s="11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x14ac:dyDescent="0.2">
      <c r="A3347" s="11">
        <v>3345</v>
      </c>
      <c r="B3347" s="11" t="s">
        <v>3345</v>
      </c>
      <c r="C3347" s="11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2">
        <f t="shared" si="208"/>
        <v>130</v>
      </c>
      <c r="P3347" s="13">
        <f t="shared" si="209"/>
        <v>50</v>
      </c>
      <c r="Q3347" s="11" t="s">
        <v>8317</v>
      </c>
      <c r="R3347" s="11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x14ac:dyDescent="0.2">
      <c r="A3348" s="11">
        <v>3346</v>
      </c>
      <c r="B3348" s="11" t="s">
        <v>3346</v>
      </c>
      <c r="C3348" s="11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2">
        <f t="shared" si="208"/>
        <v>110</v>
      </c>
      <c r="P3348" s="13">
        <f t="shared" si="209"/>
        <v>91.67</v>
      </c>
      <c r="Q3348" s="11" t="s">
        <v>8317</v>
      </c>
      <c r="R3348" s="11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x14ac:dyDescent="0.2">
      <c r="A3349" s="11">
        <v>3347</v>
      </c>
      <c r="B3349" s="11" t="s">
        <v>3347</v>
      </c>
      <c r="C3349" s="11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2">
        <f t="shared" si="208"/>
        <v>120</v>
      </c>
      <c r="P3349" s="13">
        <f t="shared" si="209"/>
        <v>108.59</v>
      </c>
      <c r="Q3349" s="11" t="s">
        <v>8317</v>
      </c>
      <c r="R3349" s="11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x14ac:dyDescent="0.2">
      <c r="A3350" s="11">
        <v>3348</v>
      </c>
      <c r="B3350" s="11" t="s">
        <v>3266</v>
      </c>
      <c r="C3350" s="11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2">
        <f t="shared" si="208"/>
        <v>101</v>
      </c>
      <c r="P3350" s="13">
        <f t="shared" si="209"/>
        <v>69.819999999999993</v>
      </c>
      <c r="Q3350" s="11" t="s">
        <v>8317</v>
      </c>
      <c r="R3350" s="11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x14ac:dyDescent="0.2">
      <c r="A3351" s="11">
        <v>3349</v>
      </c>
      <c r="B3351" s="11" t="s">
        <v>3348</v>
      </c>
      <c r="C3351" s="11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2">
        <f t="shared" si="208"/>
        <v>154</v>
      </c>
      <c r="P3351" s="13">
        <f t="shared" si="209"/>
        <v>109.57</v>
      </c>
      <c r="Q3351" s="11" t="s">
        <v>8317</v>
      </c>
      <c r="R3351" s="1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x14ac:dyDescent="0.2">
      <c r="A3352" s="11">
        <v>3350</v>
      </c>
      <c r="B3352" s="11" t="s">
        <v>3349</v>
      </c>
      <c r="C3352" s="11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2">
        <f t="shared" si="208"/>
        <v>105</v>
      </c>
      <c r="P3352" s="13">
        <f t="shared" si="209"/>
        <v>71.67</v>
      </c>
      <c r="Q3352" s="11" t="s">
        <v>8317</v>
      </c>
      <c r="R3352" s="11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x14ac:dyDescent="0.2">
      <c r="A3353" s="11">
        <v>3351</v>
      </c>
      <c r="B3353" s="11" t="s">
        <v>3350</v>
      </c>
      <c r="C3353" s="11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2">
        <f t="shared" si="208"/>
        <v>102</v>
      </c>
      <c r="P3353" s="13">
        <f t="shared" si="209"/>
        <v>93.61</v>
      </c>
      <c r="Q3353" s="11" t="s">
        <v>8317</v>
      </c>
      <c r="R3353" s="11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x14ac:dyDescent="0.2">
      <c r="A3354" s="11">
        <v>3352</v>
      </c>
      <c r="B3354" s="11" t="s">
        <v>3351</v>
      </c>
      <c r="C3354" s="11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2">
        <f t="shared" si="208"/>
        <v>108</v>
      </c>
      <c r="P3354" s="13">
        <f t="shared" si="209"/>
        <v>76.8</v>
      </c>
      <c r="Q3354" s="11" t="s">
        <v>8317</v>
      </c>
      <c r="R3354" s="11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x14ac:dyDescent="0.2">
      <c r="A3355" s="11">
        <v>3353</v>
      </c>
      <c r="B3355" s="11" t="s">
        <v>3352</v>
      </c>
      <c r="C3355" s="11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2">
        <f t="shared" si="208"/>
        <v>315</v>
      </c>
      <c r="P3355" s="13">
        <f t="shared" si="209"/>
        <v>35.799999999999997</v>
      </c>
      <c r="Q3355" s="11" t="s">
        <v>8317</v>
      </c>
      <c r="R3355" s="11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x14ac:dyDescent="0.2">
      <c r="A3356" s="11">
        <v>3354</v>
      </c>
      <c r="B3356" s="11" t="s">
        <v>3353</v>
      </c>
      <c r="C3356" s="11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2">
        <f t="shared" si="208"/>
        <v>102</v>
      </c>
      <c r="P3356" s="13">
        <f t="shared" si="209"/>
        <v>55.6</v>
      </c>
      <c r="Q3356" s="11" t="s">
        <v>8317</v>
      </c>
      <c r="R3356" s="11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x14ac:dyDescent="0.2">
      <c r="A3357" s="11">
        <v>3355</v>
      </c>
      <c r="B3357" s="11" t="s">
        <v>3354</v>
      </c>
      <c r="C3357" s="11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2">
        <f t="shared" si="208"/>
        <v>127</v>
      </c>
      <c r="P3357" s="13">
        <f t="shared" si="209"/>
        <v>147.33000000000001</v>
      </c>
      <c r="Q3357" s="11" t="s">
        <v>8317</v>
      </c>
      <c r="R3357" s="11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x14ac:dyDescent="0.2">
      <c r="A3358" s="11">
        <v>3356</v>
      </c>
      <c r="B3358" s="11" t="s">
        <v>3355</v>
      </c>
      <c r="C3358" s="11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2">
        <f t="shared" si="208"/>
        <v>102</v>
      </c>
      <c r="P3358" s="13">
        <f t="shared" si="209"/>
        <v>56.33</v>
      </c>
      <c r="Q3358" s="11" t="s">
        <v>8317</v>
      </c>
      <c r="R3358" s="11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x14ac:dyDescent="0.2">
      <c r="A3359" s="11">
        <v>3357</v>
      </c>
      <c r="B3359" s="11" t="s">
        <v>3356</v>
      </c>
      <c r="C3359" s="11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2">
        <f t="shared" si="208"/>
        <v>101</v>
      </c>
      <c r="P3359" s="13">
        <f t="shared" si="209"/>
        <v>96.19</v>
      </c>
      <c r="Q3359" s="11" t="s">
        <v>8317</v>
      </c>
      <c r="R3359" s="11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x14ac:dyDescent="0.2">
      <c r="A3360" s="11">
        <v>3358</v>
      </c>
      <c r="B3360" s="11" t="s">
        <v>3357</v>
      </c>
      <c r="C3360" s="11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2">
        <f t="shared" si="208"/>
        <v>103</v>
      </c>
      <c r="P3360" s="13">
        <f t="shared" si="209"/>
        <v>63.57</v>
      </c>
      <c r="Q3360" s="11" t="s">
        <v>8317</v>
      </c>
      <c r="R3360" s="11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x14ac:dyDescent="0.2">
      <c r="A3361" s="11">
        <v>3359</v>
      </c>
      <c r="B3361" s="11" t="s">
        <v>3358</v>
      </c>
      <c r="C3361" s="11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2">
        <f t="shared" si="208"/>
        <v>107</v>
      </c>
      <c r="P3361" s="13">
        <f t="shared" si="209"/>
        <v>184.78</v>
      </c>
      <c r="Q3361" s="11" t="s">
        <v>8317</v>
      </c>
      <c r="R3361" s="1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x14ac:dyDescent="0.2">
      <c r="A3362" s="11">
        <v>3360</v>
      </c>
      <c r="B3362" s="11" t="s">
        <v>3359</v>
      </c>
      <c r="C3362" s="11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2">
        <f t="shared" si="208"/>
        <v>102</v>
      </c>
      <c r="P3362" s="13">
        <f t="shared" si="209"/>
        <v>126.72</v>
      </c>
      <c r="Q3362" s="11" t="s">
        <v>8317</v>
      </c>
      <c r="R3362" s="11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x14ac:dyDescent="0.2">
      <c r="A3363" s="11">
        <v>3361</v>
      </c>
      <c r="B3363" s="11" t="s">
        <v>3360</v>
      </c>
      <c r="C3363" s="11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2">
        <f t="shared" si="208"/>
        <v>114</v>
      </c>
      <c r="P3363" s="13">
        <f t="shared" si="209"/>
        <v>83.43</v>
      </c>
      <c r="Q3363" s="11" t="s">
        <v>8317</v>
      </c>
      <c r="R3363" s="11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x14ac:dyDescent="0.2">
      <c r="A3364" s="11">
        <v>3362</v>
      </c>
      <c r="B3364" s="11" t="s">
        <v>3361</v>
      </c>
      <c r="C3364" s="11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2">
        <f t="shared" si="208"/>
        <v>218</v>
      </c>
      <c r="P3364" s="13">
        <f t="shared" si="209"/>
        <v>54.5</v>
      </c>
      <c r="Q3364" s="11" t="s">
        <v>8317</v>
      </c>
      <c r="R3364" s="11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x14ac:dyDescent="0.2">
      <c r="A3365" s="11">
        <v>3363</v>
      </c>
      <c r="B3365" s="11" t="s">
        <v>3362</v>
      </c>
      <c r="C3365" s="11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2">
        <f t="shared" si="208"/>
        <v>102</v>
      </c>
      <c r="P3365" s="13">
        <f t="shared" si="209"/>
        <v>302.31</v>
      </c>
      <c r="Q3365" s="11" t="s">
        <v>8317</v>
      </c>
      <c r="R3365" s="11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x14ac:dyDescent="0.2">
      <c r="A3366" s="11">
        <v>3364</v>
      </c>
      <c r="B3366" s="11" t="s">
        <v>3363</v>
      </c>
      <c r="C3366" s="11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2">
        <f t="shared" si="208"/>
        <v>106</v>
      </c>
      <c r="P3366" s="13">
        <f t="shared" si="209"/>
        <v>44.14</v>
      </c>
      <c r="Q3366" s="11" t="s">
        <v>8317</v>
      </c>
      <c r="R3366" s="11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x14ac:dyDescent="0.2">
      <c r="A3367" s="11">
        <v>3365</v>
      </c>
      <c r="B3367" s="11" t="s">
        <v>3364</v>
      </c>
      <c r="C3367" s="11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2">
        <f t="shared" si="208"/>
        <v>104</v>
      </c>
      <c r="P3367" s="13">
        <f t="shared" si="209"/>
        <v>866.67</v>
      </c>
      <c r="Q3367" s="11" t="s">
        <v>8317</v>
      </c>
      <c r="R3367" s="11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x14ac:dyDescent="0.2">
      <c r="A3368" s="11">
        <v>3366</v>
      </c>
      <c r="B3368" s="11" t="s">
        <v>3365</v>
      </c>
      <c r="C3368" s="11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2">
        <f t="shared" si="208"/>
        <v>221</v>
      </c>
      <c r="P3368" s="13">
        <f t="shared" si="209"/>
        <v>61.39</v>
      </c>
      <c r="Q3368" s="11" t="s">
        <v>8317</v>
      </c>
      <c r="R3368" s="11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x14ac:dyDescent="0.2">
      <c r="A3369" s="11">
        <v>3367</v>
      </c>
      <c r="B3369" s="11" t="s">
        <v>3366</v>
      </c>
      <c r="C3369" s="11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2">
        <f t="shared" si="208"/>
        <v>119</v>
      </c>
      <c r="P3369" s="13">
        <f t="shared" si="209"/>
        <v>29.67</v>
      </c>
      <c r="Q3369" s="11" t="s">
        <v>8317</v>
      </c>
      <c r="R3369" s="11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x14ac:dyDescent="0.2">
      <c r="A3370" s="11">
        <v>3368</v>
      </c>
      <c r="B3370" s="11" t="s">
        <v>3367</v>
      </c>
      <c r="C3370" s="11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2">
        <f t="shared" si="208"/>
        <v>105</v>
      </c>
      <c r="P3370" s="13">
        <f t="shared" si="209"/>
        <v>45.48</v>
      </c>
      <c r="Q3370" s="11" t="s">
        <v>8317</v>
      </c>
      <c r="R3370" s="11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x14ac:dyDescent="0.2">
      <c r="A3371" s="11">
        <v>3369</v>
      </c>
      <c r="B3371" s="11" t="s">
        <v>3368</v>
      </c>
      <c r="C3371" s="11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2">
        <f t="shared" si="208"/>
        <v>104</v>
      </c>
      <c r="P3371" s="13">
        <f t="shared" si="209"/>
        <v>96.2</v>
      </c>
      <c r="Q3371" s="11" t="s">
        <v>8317</v>
      </c>
      <c r="R3371" s="1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x14ac:dyDescent="0.2">
      <c r="A3372" s="11">
        <v>3370</v>
      </c>
      <c r="B3372" s="11" t="s">
        <v>3369</v>
      </c>
      <c r="C3372" s="11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2">
        <f t="shared" si="208"/>
        <v>118</v>
      </c>
      <c r="P3372" s="13">
        <f t="shared" si="209"/>
        <v>67.92</v>
      </c>
      <c r="Q3372" s="11" t="s">
        <v>8317</v>
      </c>
      <c r="R3372" s="11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x14ac:dyDescent="0.2">
      <c r="A3373" s="11">
        <v>3371</v>
      </c>
      <c r="B3373" s="11" t="s">
        <v>3370</v>
      </c>
      <c r="C3373" s="11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2">
        <f t="shared" si="208"/>
        <v>139</v>
      </c>
      <c r="P3373" s="13">
        <f t="shared" si="209"/>
        <v>30.78</v>
      </c>
      <c r="Q3373" s="11" t="s">
        <v>8317</v>
      </c>
      <c r="R3373" s="11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x14ac:dyDescent="0.2">
      <c r="A3374" s="11">
        <v>3372</v>
      </c>
      <c r="B3374" s="11" t="s">
        <v>3371</v>
      </c>
      <c r="C3374" s="11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2">
        <f t="shared" si="208"/>
        <v>104</v>
      </c>
      <c r="P3374" s="13">
        <f t="shared" si="209"/>
        <v>38.33</v>
      </c>
      <c r="Q3374" s="11" t="s">
        <v>8317</v>
      </c>
      <c r="R3374" s="11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x14ac:dyDescent="0.2">
      <c r="A3375" s="11">
        <v>3373</v>
      </c>
      <c r="B3375" s="11" t="s">
        <v>3372</v>
      </c>
      <c r="C3375" s="11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2">
        <f t="shared" si="208"/>
        <v>101</v>
      </c>
      <c r="P3375" s="13">
        <f t="shared" si="209"/>
        <v>66.83</v>
      </c>
      <c r="Q3375" s="11" t="s">
        <v>8317</v>
      </c>
      <c r="R3375" s="11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x14ac:dyDescent="0.2">
      <c r="A3376" s="11">
        <v>3374</v>
      </c>
      <c r="B3376" s="11" t="s">
        <v>3373</v>
      </c>
      <c r="C3376" s="11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2">
        <f t="shared" si="208"/>
        <v>107</v>
      </c>
      <c r="P3376" s="13">
        <f t="shared" si="209"/>
        <v>71.73</v>
      </c>
      <c r="Q3376" s="11" t="s">
        <v>8317</v>
      </c>
      <c r="R3376" s="11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x14ac:dyDescent="0.2">
      <c r="A3377" s="11">
        <v>3375</v>
      </c>
      <c r="B3377" s="11" t="s">
        <v>3374</v>
      </c>
      <c r="C3377" s="11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2">
        <f t="shared" si="208"/>
        <v>100</v>
      </c>
      <c r="P3377" s="13">
        <f t="shared" si="209"/>
        <v>176.47</v>
      </c>
      <c r="Q3377" s="11" t="s">
        <v>8317</v>
      </c>
      <c r="R3377" s="11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x14ac:dyDescent="0.2">
      <c r="A3378" s="11">
        <v>3376</v>
      </c>
      <c r="B3378" s="11" t="s">
        <v>3375</v>
      </c>
      <c r="C3378" s="11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2">
        <f t="shared" si="208"/>
        <v>101</v>
      </c>
      <c r="P3378" s="13">
        <f t="shared" si="209"/>
        <v>421.11</v>
      </c>
      <c r="Q3378" s="11" t="s">
        <v>8317</v>
      </c>
      <c r="R3378" s="11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x14ac:dyDescent="0.2">
      <c r="A3379" s="11">
        <v>3377</v>
      </c>
      <c r="B3379" s="11" t="s">
        <v>3376</v>
      </c>
      <c r="C3379" s="11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2">
        <f t="shared" si="208"/>
        <v>102</v>
      </c>
      <c r="P3379" s="13">
        <f t="shared" si="209"/>
        <v>104.99</v>
      </c>
      <c r="Q3379" s="11" t="s">
        <v>8317</v>
      </c>
      <c r="R3379" s="11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x14ac:dyDescent="0.2">
      <c r="A3380" s="11">
        <v>3378</v>
      </c>
      <c r="B3380" s="11" t="s">
        <v>3377</v>
      </c>
      <c r="C3380" s="11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2">
        <f t="shared" si="208"/>
        <v>108</v>
      </c>
      <c r="P3380" s="13">
        <f t="shared" si="209"/>
        <v>28.19</v>
      </c>
      <c r="Q3380" s="11" t="s">
        <v>8317</v>
      </c>
      <c r="R3380" s="11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x14ac:dyDescent="0.2">
      <c r="A3381" s="11">
        <v>3379</v>
      </c>
      <c r="B3381" s="11" t="s">
        <v>3378</v>
      </c>
      <c r="C3381" s="11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2">
        <f t="shared" si="208"/>
        <v>104</v>
      </c>
      <c r="P3381" s="13">
        <f t="shared" si="209"/>
        <v>54.55</v>
      </c>
      <c r="Q3381" s="11" t="s">
        <v>8317</v>
      </c>
      <c r="R3381" s="1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x14ac:dyDescent="0.2">
      <c r="A3382" s="11">
        <v>3380</v>
      </c>
      <c r="B3382" s="11" t="s">
        <v>3379</v>
      </c>
      <c r="C3382" s="11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2">
        <f t="shared" si="208"/>
        <v>105</v>
      </c>
      <c r="P3382" s="13">
        <f t="shared" si="209"/>
        <v>111.89</v>
      </c>
      <c r="Q3382" s="11" t="s">
        <v>8317</v>
      </c>
      <c r="R3382" s="11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x14ac:dyDescent="0.2">
      <c r="A3383" s="11">
        <v>3381</v>
      </c>
      <c r="B3383" s="11" t="s">
        <v>3380</v>
      </c>
      <c r="C3383" s="11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2">
        <f t="shared" si="208"/>
        <v>103</v>
      </c>
      <c r="P3383" s="13">
        <f t="shared" si="209"/>
        <v>85.21</v>
      </c>
      <c r="Q3383" s="11" t="s">
        <v>8317</v>
      </c>
      <c r="R3383" s="11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x14ac:dyDescent="0.2">
      <c r="A3384" s="11">
        <v>3382</v>
      </c>
      <c r="B3384" s="11" t="s">
        <v>3381</v>
      </c>
      <c r="C3384" s="11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2">
        <f t="shared" si="208"/>
        <v>101</v>
      </c>
      <c r="P3384" s="13">
        <f t="shared" si="209"/>
        <v>76.650000000000006</v>
      </c>
      <c r="Q3384" s="11" t="s">
        <v>8317</v>
      </c>
      <c r="R3384" s="11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x14ac:dyDescent="0.2">
      <c r="A3385" s="11">
        <v>3383</v>
      </c>
      <c r="B3385" s="11" t="s">
        <v>3382</v>
      </c>
      <c r="C3385" s="11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2">
        <f t="shared" si="208"/>
        <v>112</v>
      </c>
      <c r="P3385" s="13">
        <f t="shared" si="209"/>
        <v>65.17</v>
      </c>
      <c r="Q3385" s="11" t="s">
        <v>8317</v>
      </c>
      <c r="R3385" s="11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x14ac:dyDescent="0.2">
      <c r="A3386" s="11">
        <v>3384</v>
      </c>
      <c r="B3386" s="11" t="s">
        <v>3383</v>
      </c>
      <c r="C3386" s="11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2">
        <f t="shared" si="208"/>
        <v>101</v>
      </c>
      <c r="P3386" s="13">
        <f t="shared" si="209"/>
        <v>93.76</v>
      </c>
      <c r="Q3386" s="11" t="s">
        <v>8317</v>
      </c>
      <c r="R3386" s="11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x14ac:dyDescent="0.2">
      <c r="A3387" s="11">
        <v>3385</v>
      </c>
      <c r="B3387" s="11" t="s">
        <v>3384</v>
      </c>
      <c r="C3387" s="11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2">
        <f t="shared" si="208"/>
        <v>100</v>
      </c>
      <c r="P3387" s="13">
        <f t="shared" si="209"/>
        <v>133.33000000000001</v>
      </c>
      <c r="Q3387" s="11" t="s">
        <v>8317</v>
      </c>
      <c r="R3387" s="11" t="s">
        <v>8318</v>
      </c>
      <c r="S3387" s="14">
        <f t="shared" si="210"/>
        <v>41953.8675</v>
      </c>
      <c r="T3387" s="14">
        <f t="shared" si="211"/>
        <v>41983.8675</v>
      </c>
    </row>
    <row r="3388" spans="1:20" x14ac:dyDescent="0.2">
      <c r="A3388" s="11">
        <v>3386</v>
      </c>
      <c r="B3388" s="11" t="s">
        <v>3385</v>
      </c>
      <c r="C3388" s="11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2">
        <f t="shared" si="208"/>
        <v>105</v>
      </c>
      <c r="P3388" s="13">
        <f t="shared" si="209"/>
        <v>51.22</v>
      </c>
      <c r="Q3388" s="11" t="s">
        <v>8317</v>
      </c>
      <c r="R3388" s="11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x14ac:dyDescent="0.2">
      <c r="A3389" s="11">
        <v>3387</v>
      </c>
      <c r="B3389" s="11" t="s">
        <v>3386</v>
      </c>
      <c r="C3389" s="11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2">
        <f t="shared" si="208"/>
        <v>117</v>
      </c>
      <c r="P3389" s="13">
        <f t="shared" si="209"/>
        <v>100.17</v>
      </c>
      <c r="Q3389" s="11" t="s">
        <v>8317</v>
      </c>
      <c r="R3389" s="11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x14ac:dyDescent="0.2">
      <c r="A3390" s="11">
        <v>3388</v>
      </c>
      <c r="B3390" s="11" t="s">
        <v>3387</v>
      </c>
      <c r="C3390" s="11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2">
        <f t="shared" si="208"/>
        <v>104</v>
      </c>
      <c r="P3390" s="13">
        <f t="shared" si="209"/>
        <v>34.6</v>
      </c>
      <c r="Q3390" s="11" t="s">
        <v>8317</v>
      </c>
      <c r="R3390" s="11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x14ac:dyDescent="0.2">
      <c r="A3391" s="11">
        <v>3389</v>
      </c>
      <c r="B3391" s="11" t="s">
        <v>3388</v>
      </c>
      <c r="C3391" s="11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2">
        <f t="shared" si="208"/>
        <v>115</v>
      </c>
      <c r="P3391" s="13">
        <f t="shared" si="209"/>
        <v>184.68</v>
      </c>
      <c r="Q3391" s="11" t="s">
        <v>8317</v>
      </c>
      <c r="R3391" s="1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x14ac:dyDescent="0.2">
      <c r="A3392" s="11">
        <v>3390</v>
      </c>
      <c r="B3392" s="11" t="s">
        <v>3389</v>
      </c>
      <c r="C3392" s="11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2">
        <f t="shared" si="208"/>
        <v>103</v>
      </c>
      <c r="P3392" s="13">
        <f t="shared" si="209"/>
        <v>69.819999999999993</v>
      </c>
      <c r="Q3392" s="11" t="s">
        <v>8317</v>
      </c>
      <c r="R3392" s="11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x14ac:dyDescent="0.2">
      <c r="A3393" s="11">
        <v>3391</v>
      </c>
      <c r="B3393" s="11" t="s">
        <v>3390</v>
      </c>
      <c r="C3393" s="11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2">
        <f t="shared" si="208"/>
        <v>223</v>
      </c>
      <c r="P3393" s="13">
        <f t="shared" si="209"/>
        <v>61.94</v>
      </c>
      <c r="Q3393" s="11" t="s">
        <v>8317</v>
      </c>
      <c r="R3393" s="11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x14ac:dyDescent="0.2">
      <c r="A3394" s="11">
        <v>3392</v>
      </c>
      <c r="B3394" s="11" t="s">
        <v>3391</v>
      </c>
      <c r="C3394" s="11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2">
        <f t="shared" ref="O3394:O3457" si="212">ROUNDUP(SUM(E3394/D3394*100),0)</f>
        <v>100</v>
      </c>
      <c r="P3394" s="13">
        <f t="shared" ref="P3394:P3457" si="213">ROUND(SUM(E3394/L3394),2)</f>
        <v>41.67</v>
      </c>
      <c r="Q3394" s="11" t="s">
        <v>8317</v>
      </c>
      <c r="R3394" s="11" t="s">
        <v>8318</v>
      </c>
      <c r="S3394" s="14">
        <f t="shared" ref="S3394:S3457" si="214">(((J3394/60)/60)/24)+DATE(1970,1,1)</f>
        <v>42446.845543981486</v>
      </c>
      <c r="T3394" s="14">
        <f t="shared" ref="T3394:T3457" si="215">(((I3394/60)/60)/24)+DATE(1970,1,1)</f>
        <v>42496.845543981486</v>
      </c>
    </row>
    <row r="3395" spans="1:20" x14ac:dyDescent="0.2">
      <c r="A3395" s="11">
        <v>3393</v>
      </c>
      <c r="B3395" s="11" t="s">
        <v>3392</v>
      </c>
      <c r="C3395" s="11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2">
        <f t="shared" si="212"/>
        <v>106</v>
      </c>
      <c r="P3395" s="13">
        <f t="shared" si="213"/>
        <v>36.07</v>
      </c>
      <c r="Q3395" s="11" t="s">
        <v>8317</v>
      </c>
      <c r="R3395" s="11" t="s">
        <v>8318</v>
      </c>
      <c r="S3395" s="14">
        <f t="shared" si="214"/>
        <v>41923.921643518523</v>
      </c>
      <c r="T3395" s="14">
        <f t="shared" si="215"/>
        <v>41949.031944444447</v>
      </c>
    </row>
    <row r="3396" spans="1:20" x14ac:dyDescent="0.2">
      <c r="A3396" s="11">
        <v>3394</v>
      </c>
      <c r="B3396" s="11" t="s">
        <v>3393</v>
      </c>
      <c r="C3396" s="11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2">
        <f t="shared" si="212"/>
        <v>143</v>
      </c>
      <c r="P3396" s="13">
        <f t="shared" si="213"/>
        <v>29</v>
      </c>
      <c r="Q3396" s="11" t="s">
        <v>8317</v>
      </c>
      <c r="R3396" s="11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x14ac:dyDescent="0.2">
      <c r="A3397" s="11">
        <v>3395</v>
      </c>
      <c r="B3397" s="11" t="s">
        <v>3394</v>
      </c>
      <c r="C3397" s="11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2">
        <f t="shared" si="212"/>
        <v>184</v>
      </c>
      <c r="P3397" s="13">
        <f t="shared" si="213"/>
        <v>24.21</v>
      </c>
      <c r="Q3397" s="11" t="s">
        <v>8317</v>
      </c>
      <c r="R3397" s="11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x14ac:dyDescent="0.2">
      <c r="A3398" s="11">
        <v>3396</v>
      </c>
      <c r="B3398" s="11" t="s">
        <v>3395</v>
      </c>
      <c r="C3398" s="11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2">
        <f t="shared" si="212"/>
        <v>105</v>
      </c>
      <c r="P3398" s="13">
        <f t="shared" si="213"/>
        <v>55.89</v>
      </c>
      <c r="Q3398" s="11" t="s">
        <v>8317</v>
      </c>
      <c r="R3398" s="11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x14ac:dyDescent="0.2">
      <c r="A3399" s="11">
        <v>3397</v>
      </c>
      <c r="B3399" s="11" t="s">
        <v>3396</v>
      </c>
      <c r="C3399" s="11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2">
        <f t="shared" si="212"/>
        <v>112</v>
      </c>
      <c r="P3399" s="13">
        <f t="shared" si="213"/>
        <v>11.67</v>
      </c>
      <c r="Q3399" s="11" t="s">
        <v>8317</v>
      </c>
      <c r="R3399" s="11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x14ac:dyDescent="0.2">
      <c r="A3400" s="11">
        <v>3398</v>
      </c>
      <c r="B3400" s="11" t="s">
        <v>3397</v>
      </c>
      <c r="C3400" s="11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2">
        <f t="shared" si="212"/>
        <v>112</v>
      </c>
      <c r="P3400" s="13">
        <f t="shared" si="213"/>
        <v>68.349999999999994</v>
      </c>
      <c r="Q3400" s="11" t="s">
        <v>8317</v>
      </c>
      <c r="R3400" s="11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x14ac:dyDescent="0.2">
      <c r="A3401" s="11">
        <v>3399</v>
      </c>
      <c r="B3401" s="11" t="s">
        <v>3398</v>
      </c>
      <c r="C3401" s="11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2">
        <f t="shared" si="212"/>
        <v>104</v>
      </c>
      <c r="P3401" s="13">
        <f t="shared" si="213"/>
        <v>27.07</v>
      </c>
      <c r="Q3401" s="11" t="s">
        <v>8317</v>
      </c>
      <c r="R3401" s="1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x14ac:dyDescent="0.2">
      <c r="A3402" s="11">
        <v>3400</v>
      </c>
      <c r="B3402" s="11" t="s">
        <v>3399</v>
      </c>
      <c r="C3402" s="11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2">
        <f t="shared" si="212"/>
        <v>101</v>
      </c>
      <c r="P3402" s="13">
        <f t="shared" si="213"/>
        <v>118.13</v>
      </c>
      <c r="Q3402" s="11" t="s">
        <v>8317</v>
      </c>
      <c r="R3402" s="11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x14ac:dyDescent="0.2">
      <c r="A3403" s="11">
        <v>3401</v>
      </c>
      <c r="B3403" s="11" t="s">
        <v>3400</v>
      </c>
      <c r="C3403" s="11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2">
        <f t="shared" si="212"/>
        <v>102</v>
      </c>
      <c r="P3403" s="13">
        <f t="shared" si="213"/>
        <v>44.76</v>
      </c>
      <c r="Q3403" s="11" t="s">
        <v>8317</v>
      </c>
      <c r="R3403" s="11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x14ac:dyDescent="0.2">
      <c r="A3404" s="11">
        <v>3402</v>
      </c>
      <c r="B3404" s="11" t="s">
        <v>3401</v>
      </c>
      <c r="C3404" s="11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2">
        <f t="shared" si="212"/>
        <v>110</v>
      </c>
      <c r="P3404" s="13">
        <f t="shared" si="213"/>
        <v>99.79</v>
      </c>
      <c r="Q3404" s="11" t="s">
        <v>8317</v>
      </c>
      <c r="R3404" s="11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x14ac:dyDescent="0.2">
      <c r="A3405" s="11">
        <v>3403</v>
      </c>
      <c r="B3405" s="11" t="s">
        <v>3402</v>
      </c>
      <c r="C3405" s="11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2">
        <f t="shared" si="212"/>
        <v>100</v>
      </c>
      <c r="P3405" s="13">
        <f t="shared" si="213"/>
        <v>117.65</v>
      </c>
      <c r="Q3405" s="11" t="s">
        <v>8317</v>
      </c>
      <c r="R3405" s="11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x14ac:dyDescent="0.2">
      <c r="A3406" s="11">
        <v>3404</v>
      </c>
      <c r="B3406" s="11" t="s">
        <v>3403</v>
      </c>
      <c r="C3406" s="11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2">
        <f t="shared" si="212"/>
        <v>122</v>
      </c>
      <c r="P3406" s="13">
        <f t="shared" si="213"/>
        <v>203.33</v>
      </c>
      <c r="Q3406" s="11" t="s">
        <v>8317</v>
      </c>
      <c r="R3406" s="11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x14ac:dyDescent="0.2">
      <c r="A3407" s="11">
        <v>3405</v>
      </c>
      <c r="B3407" s="11" t="s">
        <v>3404</v>
      </c>
      <c r="C3407" s="11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2">
        <f t="shared" si="212"/>
        <v>138</v>
      </c>
      <c r="P3407" s="13">
        <f t="shared" si="213"/>
        <v>28.32</v>
      </c>
      <c r="Q3407" s="11" t="s">
        <v>8317</v>
      </c>
      <c r="R3407" s="11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x14ac:dyDescent="0.2">
      <c r="A3408" s="11">
        <v>3406</v>
      </c>
      <c r="B3408" s="11" t="s">
        <v>3405</v>
      </c>
      <c r="C3408" s="11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2">
        <f t="shared" si="212"/>
        <v>101</v>
      </c>
      <c r="P3408" s="13">
        <f t="shared" si="213"/>
        <v>110.23</v>
      </c>
      <c r="Q3408" s="11" t="s">
        <v>8317</v>
      </c>
      <c r="R3408" s="11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x14ac:dyDescent="0.2">
      <c r="A3409" s="11">
        <v>3407</v>
      </c>
      <c r="B3409" s="11" t="s">
        <v>3406</v>
      </c>
      <c r="C3409" s="11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2">
        <f t="shared" si="212"/>
        <v>108</v>
      </c>
      <c r="P3409" s="13">
        <f t="shared" si="213"/>
        <v>31.97</v>
      </c>
      <c r="Q3409" s="11" t="s">
        <v>8317</v>
      </c>
      <c r="R3409" s="11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x14ac:dyDescent="0.2">
      <c r="A3410" s="11">
        <v>3408</v>
      </c>
      <c r="B3410" s="11" t="s">
        <v>3407</v>
      </c>
      <c r="C3410" s="11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2">
        <f t="shared" si="212"/>
        <v>211</v>
      </c>
      <c r="P3410" s="13">
        <f t="shared" si="213"/>
        <v>58.61</v>
      </c>
      <c r="Q3410" s="11" t="s">
        <v>8317</v>
      </c>
      <c r="R3410" s="11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x14ac:dyDescent="0.2">
      <c r="A3411" s="11">
        <v>3409</v>
      </c>
      <c r="B3411" s="11" t="s">
        <v>3408</v>
      </c>
      <c r="C3411" s="11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2">
        <f t="shared" si="212"/>
        <v>124</v>
      </c>
      <c r="P3411" s="13">
        <f t="shared" si="213"/>
        <v>29.43</v>
      </c>
      <c r="Q3411" s="11" t="s">
        <v>8317</v>
      </c>
      <c r="R3411" s="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x14ac:dyDescent="0.2">
      <c r="A3412" s="11">
        <v>3410</v>
      </c>
      <c r="B3412" s="11" t="s">
        <v>3409</v>
      </c>
      <c r="C3412" s="11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2">
        <f t="shared" si="212"/>
        <v>109</v>
      </c>
      <c r="P3412" s="13">
        <f t="shared" si="213"/>
        <v>81.38</v>
      </c>
      <c r="Q3412" s="11" t="s">
        <v>8317</v>
      </c>
      <c r="R3412" s="11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x14ac:dyDescent="0.2">
      <c r="A3413" s="11">
        <v>3411</v>
      </c>
      <c r="B3413" s="11" t="s">
        <v>3410</v>
      </c>
      <c r="C3413" s="11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2">
        <f t="shared" si="212"/>
        <v>104</v>
      </c>
      <c r="P3413" s="13">
        <f t="shared" si="213"/>
        <v>199.17</v>
      </c>
      <c r="Q3413" s="11" t="s">
        <v>8317</v>
      </c>
      <c r="R3413" s="11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x14ac:dyDescent="0.2">
      <c r="A3414" s="11">
        <v>3412</v>
      </c>
      <c r="B3414" s="11" t="s">
        <v>3411</v>
      </c>
      <c r="C3414" s="11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2">
        <f t="shared" si="212"/>
        <v>100</v>
      </c>
      <c r="P3414" s="13">
        <f t="shared" si="213"/>
        <v>115.38</v>
      </c>
      <c r="Q3414" s="11" t="s">
        <v>8317</v>
      </c>
      <c r="R3414" s="11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x14ac:dyDescent="0.2">
      <c r="A3415" s="11">
        <v>3413</v>
      </c>
      <c r="B3415" s="11" t="s">
        <v>3412</v>
      </c>
      <c r="C3415" s="11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2">
        <f t="shared" si="212"/>
        <v>130</v>
      </c>
      <c r="P3415" s="13">
        <f t="shared" si="213"/>
        <v>46.43</v>
      </c>
      <c r="Q3415" s="11" t="s">
        <v>8317</v>
      </c>
      <c r="R3415" s="11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x14ac:dyDescent="0.2">
      <c r="A3416" s="11">
        <v>3414</v>
      </c>
      <c r="B3416" s="11" t="s">
        <v>3413</v>
      </c>
      <c r="C3416" s="11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2">
        <f t="shared" si="212"/>
        <v>104</v>
      </c>
      <c r="P3416" s="13">
        <f t="shared" si="213"/>
        <v>70.569999999999993</v>
      </c>
      <c r="Q3416" s="11" t="s">
        <v>8317</v>
      </c>
      <c r="R3416" s="11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x14ac:dyDescent="0.2">
      <c r="A3417" s="11">
        <v>3415</v>
      </c>
      <c r="B3417" s="11" t="s">
        <v>3414</v>
      </c>
      <c r="C3417" s="11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2">
        <f t="shared" si="212"/>
        <v>100</v>
      </c>
      <c r="P3417" s="13">
        <f t="shared" si="213"/>
        <v>22.22</v>
      </c>
      <c r="Q3417" s="11" t="s">
        <v>8317</v>
      </c>
      <c r="R3417" s="11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x14ac:dyDescent="0.2">
      <c r="A3418" s="11">
        <v>3416</v>
      </c>
      <c r="B3418" s="11" t="s">
        <v>3415</v>
      </c>
      <c r="C3418" s="11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2">
        <f t="shared" si="212"/>
        <v>120</v>
      </c>
      <c r="P3418" s="13">
        <f t="shared" si="213"/>
        <v>159.47</v>
      </c>
      <c r="Q3418" s="11" t="s">
        <v>8317</v>
      </c>
      <c r="R3418" s="11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x14ac:dyDescent="0.2">
      <c r="A3419" s="11">
        <v>3417</v>
      </c>
      <c r="B3419" s="11" t="s">
        <v>3416</v>
      </c>
      <c r="C3419" s="11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2">
        <f t="shared" si="212"/>
        <v>101</v>
      </c>
      <c r="P3419" s="13">
        <f t="shared" si="213"/>
        <v>37.78</v>
      </c>
      <c r="Q3419" s="11" t="s">
        <v>8317</v>
      </c>
      <c r="R3419" s="11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x14ac:dyDescent="0.2">
      <c r="A3420" s="11">
        <v>3418</v>
      </c>
      <c r="B3420" s="11" t="s">
        <v>3417</v>
      </c>
      <c r="C3420" s="11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2">
        <f t="shared" si="212"/>
        <v>101</v>
      </c>
      <c r="P3420" s="13">
        <f t="shared" si="213"/>
        <v>72.05</v>
      </c>
      <c r="Q3420" s="11" t="s">
        <v>8317</v>
      </c>
      <c r="R3420" s="11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x14ac:dyDescent="0.2">
      <c r="A3421" s="11">
        <v>3419</v>
      </c>
      <c r="B3421" s="11" t="s">
        <v>3418</v>
      </c>
      <c r="C3421" s="11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2">
        <f t="shared" si="212"/>
        <v>107</v>
      </c>
      <c r="P3421" s="13">
        <f t="shared" si="213"/>
        <v>63.7</v>
      </c>
      <c r="Q3421" s="11" t="s">
        <v>8317</v>
      </c>
      <c r="R3421" s="1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x14ac:dyDescent="0.2">
      <c r="A3422" s="11">
        <v>3420</v>
      </c>
      <c r="B3422" s="11" t="s">
        <v>3419</v>
      </c>
      <c r="C3422" s="11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2">
        <f t="shared" si="212"/>
        <v>138</v>
      </c>
      <c r="P3422" s="13">
        <f t="shared" si="213"/>
        <v>28.41</v>
      </c>
      <c r="Q3422" s="11" t="s">
        <v>8317</v>
      </c>
      <c r="R3422" s="11" t="s">
        <v>8318</v>
      </c>
      <c r="S3422" s="14">
        <f t="shared" si="214"/>
        <v>42405.090300925927</v>
      </c>
      <c r="T3422" s="14">
        <f t="shared" si="215"/>
        <v>42414</v>
      </c>
    </row>
    <row r="3423" spans="1:20" x14ac:dyDescent="0.2">
      <c r="A3423" s="11">
        <v>3421</v>
      </c>
      <c r="B3423" s="11" t="s">
        <v>3420</v>
      </c>
      <c r="C3423" s="11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2">
        <f t="shared" si="212"/>
        <v>102</v>
      </c>
      <c r="P3423" s="13">
        <f t="shared" si="213"/>
        <v>103.21</v>
      </c>
      <c r="Q3423" s="11" t="s">
        <v>8317</v>
      </c>
      <c r="R3423" s="11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x14ac:dyDescent="0.2">
      <c r="A3424" s="11">
        <v>3422</v>
      </c>
      <c r="B3424" s="11" t="s">
        <v>3421</v>
      </c>
      <c r="C3424" s="11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2">
        <f t="shared" si="212"/>
        <v>110</v>
      </c>
      <c r="P3424" s="13">
        <f t="shared" si="213"/>
        <v>71.150000000000006</v>
      </c>
      <c r="Q3424" s="11" t="s">
        <v>8317</v>
      </c>
      <c r="R3424" s="11" t="s">
        <v>8318</v>
      </c>
      <c r="S3424" s="14">
        <f t="shared" si="214"/>
        <v>42323.562222222223</v>
      </c>
      <c r="T3424" s="14">
        <f t="shared" si="215"/>
        <v>42352</v>
      </c>
    </row>
    <row r="3425" spans="1:20" x14ac:dyDescent="0.2">
      <c r="A3425" s="11">
        <v>3423</v>
      </c>
      <c r="B3425" s="11" t="s">
        <v>3422</v>
      </c>
      <c r="C3425" s="11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2">
        <f t="shared" si="212"/>
        <v>140</v>
      </c>
      <c r="P3425" s="13">
        <f t="shared" si="213"/>
        <v>35</v>
      </c>
      <c r="Q3425" s="11" t="s">
        <v>8317</v>
      </c>
      <c r="R3425" s="11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x14ac:dyDescent="0.2">
      <c r="A3426" s="11">
        <v>3424</v>
      </c>
      <c r="B3426" s="11" t="s">
        <v>3423</v>
      </c>
      <c r="C3426" s="11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2">
        <f t="shared" si="212"/>
        <v>104</v>
      </c>
      <c r="P3426" s="13">
        <f t="shared" si="213"/>
        <v>81.78</v>
      </c>
      <c r="Q3426" s="11" t="s">
        <v>8317</v>
      </c>
      <c r="R3426" s="11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x14ac:dyDescent="0.2">
      <c r="A3427" s="11">
        <v>3425</v>
      </c>
      <c r="B3427" s="11" t="s">
        <v>3424</v>
      </c>
      <c r="C3427" s="11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2">
        <f t="shared" si="212"/>
        <v>103</v>
      </c>
      <c r="P3427" s="13">
        <f t="shared" si="213"/>
        <v>297.02999999999997</v>
      </c>
      <c r="Q3427" s="11" t="s">
        <v>8317</v>
      </c>
      <c r="R3427" s="11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x14ac:dyDescent="0.2">
      <c r="A3428" s="11">
        <v>3426</v>
      </c>
      <c r="B3428" s="11" t="s">
        <v>3425</v>
      </c>
      <c r="C3428" s="11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2">
        <f t="shared" si="212"/>
        <v>109</v>
      </c>
      <c r="P3428" s="13">
        <f t="shared" si="213"/>
        <v>46.61</v>
      </c>
      <c r="Q3428" s="11" t="s">
        <v>8317</v>
      </c>
      <c r="R3428" s="11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x14ac:dyDescent="0.2">
      <c r="A3429" s="11">
        <v>3427</v>
      </c>
      <c r="B3429" s="11" t="s">
        <v>3426</v>
      </c>
      <c r="C3429" s="11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2">
        <f t="shared" si="212"/>
        <v>100</v>
      </c>
      <c r="P3429" s="13">
        <f t="shared" si="213"/>
        <v>51.72</v>
      </c>
      <c r="Q3429" s="11" t="s">
        <v>8317</v>
      </c>
      <c r="R3429" s="11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x14ac:dyDescent="0.2">
      <c r="A3430" s="11">
        <v>3428</v>
      </c>
      <c r="B3430" s="11" t="s">
        <v>3427</v>
      </c>
      <c r="C3430" s="11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2">
        <f t="shared" si="212"/>
        <v>103</v>
      </c>
      <c r="P3430" s="13">
        <f t="shared" si="213"/>
        <v>40.29</v>
      </c>
      <c r="Q3430" s="11" t="s">
        <v>8317</v>
      </c>
      <c r="R3430" s="11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x14ac:dyDescent="0.2">
      <c r="A3431" s="11">
        <v>3429</v>
      </c>
      <c r="B3431" s="11" t="s">
        <v>3428</v>
      </c>
      <c r="C3431" s="11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2">
        <f t="shared" si="212"/>
        <v>130</v>
      </c>
      <c r="P3431" s="13">
        <f t="shared" si="213"/>
        <v>16.25</v>
      </c>
      <c r="Q3431" s="11" t="s">
        <v>8317</v>
      </c>
      <c r="R3431" s="1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x14ac:dyDescent="0.2">
      <c r="A3432" s="11">
        <v>3430</v>
      </c>
      <c r="B3432" s="11" t="s">
        <v>3429</v>
      </c>
      <c r="C3432" s="11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2">
        <f t="shared" si="212"/>
        <v>109</v>
      </c>
      <c r="P3432" s="13">
        <f t="shared" si="213"/>
        <v>30.15</v>
      </c>
      <c r="Q3432" s="11" t="s">
        <v>8317</v>
      </c>
      <c r="R3432" s="11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x14ac:dyDescent="0.2">
      <c r="A3433" s="11">
        <v>3431</v>
      </c>
      <c r="B3433" s="11" t="s">
        <v>3430</v>
      </c>
      <c r="C3433" s="11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2">
        <f t="shared" si="212"/>
        <v>100</v>
      </c>
      <c r="P3433" s="13">
        <f t="shared" si="213"/>
        <v>95.24</v>
      </c>
      <c r="Q3433" s="11" t="s">
        <v>8317</v>
      </c>
      <c r="R3433" s="11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x14ac:dyDescent="0.2">
      <c r="A3434" s="11">
        <v>3432</v>
      </c>
      <c r="B3434" s="11" t="s">
        <v>3431</v>
      </c>
      <c r="C3434" s="11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2">
        <f t="shared" si="212"/>
        <v>110</v>
      </c>
      <c r="P3434" s="13">
        <f t="shared" si="213"/>
        <v>52.21</v>
      </c>
      <c r="Q3434" s="11" t="s">
        <v>8317</v>
      </c>
      <c r="R3434" s="11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x14ac:dyDescent="0.2">
      <c r="A3435" s="11">
        <v>3433</v>
      </c>
      <c r="B3435" s="11" t="s">
        <v>3432</v>
      </c>
      <c r="C3435" s="11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2">
        <f t="shared" si="212"/>
        <v>101</v>
      </c>
      <c r="P3435" s="13">
        <f t="shared" si="213"/>
        <v>134.15</v>
      </c>
      <c r="Q3435" s="11" t="s">
        <v>8317</v>
      </c>
      <c r="R3435" s="11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x14ac:dyDescent="0.2">
      <c r="A3436" s="11">
        <v>3434</v>
      </c>
      <c r="B3436" s="11" t="s">
        <v>3433</v>
      </c>
      <c r="C3436" s="11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2">
        <f t="shared" si="212"/>
        <v>106</v>
      </c>
      <c r="P3436" s="13">
        <f t="shared" si="213"/>
        <v>62.83</v>
      </c>
      <c r="Q3436" s="11" t="s">
        <v>8317</v>
      </c>
      <c r="R3436" s="11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x14ac:dyDescent="0.2">
      <c r="A3437" s="11">
        <v>3435</v>
      </c>
      <c r="B3437" s="11" t="s">
        <v>3434</v>
      </c>
      <c r="C3437" s="11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2">
        <f t="shared" si="212"/>
        <v>112</v>
      </c>
      <c r="P3437" s="13">
        <f t="shared" si="213"/>
        <v>58.95</v>
      </c>
      <c r="Q3437" s="11" t="s">
        <v>8317</v>
      </c>
      <c r="R3437" s="11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x14ac:dyDescent="0.2">
      <c r="A3438" s="11">
        <v>3436</v>
      </c>
      <c r="B3438" s="11" t="s">
        <v>3435</v>
      </c>
      <c r="C3438" s="11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2">
        <f t="shared" si="212"/>
        <v>106</v>
      </c>
      <c r="P3438" s="13">
        <f t="shared" si="213"/>
        <v>143.11000000000001</v>
      </c>
      <c r="Q3438" s="11" t="s">
        <v>8317</v>
      </c>
      <c r="R3438" s="11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x14ac:dyDescent="0.2">
      <c r="A3439" s="11">
        <v>3437</v>
      </c>
      <c r="B3439" s="11" t="s">
        <v>3436</v>
      </c>
      <c r="C3439" s="11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2">
        <f t="shared" si="212"/>
        <v>101</v>
      </c>
      <c r="P3439" s="13">
        <f t="shared" si="213"/>
        <v>84.17</v>
      </c>
      <c r="Q3439" s="11" t="s">
        <v>8317</v>
      </c>
      <c r="R3439" s="11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x14ac:dyDescent="0.2">
      <c r="A3440" s="11">
        <v>3438</v>
      </c>
      <c r="B3440" s="11" t="s">
        <v>3437</v>
      </c>
      <c r="C3440" s="11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2">
        <f t="shared" si="212"/>
        <v>105</v>
      </c>
      <c r="P3440" s="13">
        <f t="shared" si="213"/>
        <v>186.07</v>
      </c>
      <c r="Q3440" s="11" t="s">
        <v>8317</v>
      </c>
      <c r="R3440" s="11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x14ac:dyDescent="0.2">
      <c r="A3441" s="11">
        <v>3439</v>
      </c>
      <c r="B3441" s="11" t="s">
        <v>3438</v>
      </c>
      <c r="C3441" s="11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2">
        <f t="shared" si="212"/>
        <v>135</v>
      </c>
      <c r="P3441" s="13">
        <f t="shared" si="213"/>
        <v>89.79</v>
      </c>
      <c r="Q3441" s="11" t="s">
        <v>8317</v>
      </c>
      <c r="R3441" s="1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x14ac:dyDescent="0.2">
      <c r="A3442" s="11">
        <v>3440</v>
      </c>
      <c r="B3442" s="11" t="s">
        <v>3439</v>
      </c>
      <c r="C3442" s="11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2">
        <f t="shared" si="212"/>
        <v>106</v>
      </c>
      <c r="P3442" s="13">
        <f t="shared" si="213"/>
        <v>64.16</v>
      </c>
      <c r="Q3442" s="11" t="s">
        <v>8317</v>
      </c>
      <c r="R3442" s="11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x14ac:dyDescent="0.2">
      <c r="A3443" s="11">
        <v>3441</v>
      </c>
      <c r="B3443" s="11" t="s">
        <v>3440</v>
      </c>
      <c r="C3443" s="11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2">
        <f t="shared" si="212"/>
        <v>103</v>
      </c>
      <c r="P3443" s="13">
        <f t="shared" si="213"/>
        <v>59.65</v>
      </c>
      <c r="Q3443" s="11" t="s">
        <v>8317</v>
      </c>
      <c r="R3443" s="11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x14ac:dyDescent="0.2">
      <c r="A3444" s="11">
        <v>3442</v>
      </c>
      <c r="B3444" s="11" t="s">
        <v>3441</v>
      </c>
      <c r="C3444" s="11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2">
        <f t="shared" si="212"/>
        <v>100</v>
      </c>
      <c r="P3444" s="13">
        <f t="shared" si="213"/>
        <v>31.25</v>
      </c>
      <c r="Q3444" s="11" t="s">
        <v>8317</v>
      </c>
      <c r="R3444" s="11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x14ac:dyDescent="0.2">
      <c r="A3445" s="11">
        <v>3443</v>
      </c>
      <c r="B3445" s="11" t="s">
        <v>3442</v>
      </c>
      <c r="C3445" s="11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2">
        <f t="shared" si="212"/>
        <v>186</v>
      </c>
      <c r="P3445" s="13">
        <f t="shared" si="213"/>
        <v>41.22</v>
      </c>
      <c r="Q3445" s="11" t="s">
        <v>8317</v>
      </c>
      <c r="R3445" s="11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x14ac:dyDescent="0.2">
      <c r="A3446" s="11">
        <v>3444</v>
      </c>
      <c r="B3446" s="11" t="s">
        <v>3443</v>
      </c>
      <c r="C3446" s="11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2">
        <f t="shared" si="212"/>
        <v>289</v>
      </c>
      <c r="P3446" s="13">
        <f t="shared" si="213"/>
        <v>43.35</v>
      </c>
      <c r="Q3446" s="11" t="s">
        <v>8317</v>
      </c>
      <c r="R3446" s="11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x14ac:dyDescent="0.2">
      <c r="A3447" s="11">
        <v>3445</v>
      </c>
      <c r="B3447" s="11" t="s">
        <v>3444</v>
      </c>
      <c r="C3447" s="11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2">
        <f t="shared" si="212"/>
        <v>100</v>
      </c>
      <c r="P3447" s="13">
        <f t="shared" si="213"/>
        <v>64.52</v>
      </c>
      <c r="Q3447" s="11" t="s">
        <v>8317</v>
      </c>
      <c r="R3447" s="11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x14ac:dyDescent="0.2">
      <c r="A3448" s="11">
        <v>3446</v>
      </c>
      <c r="B3448" s="11" t="s">
        <v>3445</v>
      </c>
      <c r="C3448" s="11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2">
        <f t="shared" si="212"/>
        <v>109</v>
      </c>
      <c r="P3448" s="13">
        <f t="shared" si="213"/>
        <v>43.28</v>
      </c>
      <c r="Q3448" s="11" t="s">
        <v>8317</v>
      </c>
      <c r="R3448" s="11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x14ac:dyDescent="0.2">
      <c r="A3449" s="11">
        <v>3447</v>
      </c>
      <c r="B3449" s="11" t="s">
        <v>3446</v>
      </c>
      <c r="C3449" s="11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2">
        <f t="shared" si="212"/>
        <v>108</v>
      </c>
      <c r="P3449" s="13">
        <f t="shared" si="213"/>
        <v>77</v>
      </c>
      <c r="Q3449" s="11" t="s">
        <v>8317</v>
      </c>
      <c r="R3449" s="11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x14ac:dyDescent="0.2">
      <c r="A3450" s="11">
        <v>3448</v>
      </c>
      <c r="B3450" s="11" t="s">
        <v>3447</v>
      </c>
      <c r="C3450" s="11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2">
        <f t="shared" si="212"/>
        <v>110</v>
      </c>
      <c r="P3450" s="13">
        <f t="shared" si="213"/>
        <v>51.22</v>
      </c>
      <c r="Q3450" s="11" t="s">
        <v>8317</v>
      </c>
      <c r="R3450" s="11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x14ac:dyDescent="0.2">
      <c r="A3451" s="11">
        <v>3449</v>
      </c>
      <c r="B3451" s="11" t="s">
        <v>3448</v>
      </c>
      <c r="C3451" s="11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2">
        <f t="shared" si="212"/>
        <v>171</v>
      </c>
      <c r="P3451" s="13">
        <f t="shared" si="213"/>
        <v>68.25</v>
      </c>
      <c r="Q3451" s="11" t="s">
        <v>8317</v>
      </c>
      <c r="R3451" s="1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x14ac:dyDescent="0.2">
      <c r="A3452" s="11">
        <v>3450</v>
      </c>
      <c r="B3452" s="11" t="s">
        <v>3449</v>
      </c>
      <c r="C3452" s="11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2">
        <f t="shared" si="212"/>
        <v>152</v>
      </c>
      <c r="P3452" s="13">
        <f t="shared" si="213"/>
        <v>19.489999999999998</v>
      </c>
      <c r="Q3452" s="11" t="s">
        <v>8317</v>
      </c>
      <c r="R3452" s="11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x14ac:dyDescent="0.2">
      <c r="A3453" s="11">
        <v>3451</v>
      </c>
      <c r="B3453" s="11" t="s">
        <v>3450</v>
      </c>
      <c r="C3453" s="11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2">
        <f t="shared" si="212"/>
        <v>102</v>
      </c>
      <c r="P3453" s="13">
        <f t="shared" si="213"/>
        <v>41.13</v>
      </c>
      <c r="Q3453" s="11" t="s">
        <v>8317</v>
      </c>
      <c r="R3453" s="11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x14ac:dyDescent="0.2">
      <c r="A3454" s="11">
        <v>3452</v>
      </c>
      <c r="B3454" s="11" t="s">
        <v>3451</v>
      </c>
      <c r="C3454" s="11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2">
        <f t="shared" si="212"/>
        <v>154</v>
      </c>
      <c r="P3454" s="13">
        <f t="shared" si="213"/>
        <v>41.41</v>
      </c>
      <c r="Q3454" s="11" t="s">
        <v>8317</v>
      </c>
      <c r="R3454" s="11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x14ac:dyDescent="0.2">
      <c r="A3455" s="11">
        <v>3453</v>
      </c>
      <c r="B3455" s="11" t="s">
        <v>3452</v>
      </c>
      <c r="C3455" s="11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2">
        <f t="shared" si="212"/>
        <v>129</v>
      </c>
      <c r="P3455" s="13">
        <f t="shared" si="213"/>
        <v>27.5</v>
      </c>
      <c r="Q3455" s="11" t="s">
        <v>8317</v>
      </c>
      <c r="R3455" s="11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x14ac:dyDescent="0.2">
      <c r="A3456" s="11">
        <v>3454</v>
      </c>
      <c r="B3456" s="11" t="s">
        <v>3453</v>
      </c>
      <c r="C3456" s="11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2">
        <f t="shared" si="212"/>
        <v>101</v>
      </c>
      <c r="P3456" s="13">
        <f t="shared" si="213"/>
        <v>33.57</v>
      </c>
      <c r="Q3456" s="11" t="s">
        <v>8317</v>
      </c>
      <c r="R3456" s="11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x14ac:dyDescent="0.2">
      <c r="A3457" s="11">
        <v>3455</v>
      </c>
      <c r="B3457" s="11" t="s">
        <v>3454</v>
      </c>
      <c r="C3457" s="11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2">
        <f t="shared" si="212"/>
        <v>101</v>
      </c>
      <c r="P3457" s="13">
        <f t="shared" si="213"/>
        <v>145.87</v>
      </c>
      <c r="Q3457" s="11" t="s">
        <v>8317</v>
      </c>
      <c r="R3457" s="11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x14ac:dyDescent="0.2">
      <c r="A3458" s="11">
        <v>3456</v>
      </c>
      <c r="B3458" s="11" t="s">
        <v>3455</v>
      </c>
      <c r="C3458" s="11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2">
        <f t="shared" ref="O3458:O3521" si="216">ROUNDUP(SUM(E3458/D3458*100),0)</f>
        <v>192</v>
      </c>
      <c r="P3458" s="13">
        <f t="shared" ref="P3458:P3521" si="217">ROUND(SUM(E3458/L3458),2)</f>
        <v>358.69</v>
      </c>
      <c r="Q3458" s="11" t="s">
        <v>8317</v>
      </c>
      <c r="R3458" s="11" t="s">
        <v>8318</v>
      </c>
      <c r="S3458" s="14">
        <f t="shared" ref="S3458:S3521" si="218">(((J3458/60)/60)/24)+DATE(1970,1,1)</f>
        <v>41821.205636574072</v>
      </c>
      <c r="T3458" s="14">
        <f t="shared" ref="T3458:T3521" si="219">(((I3458/60)/60)/24)+DATE(1970,1,1)</f>
        <v>41852.290972222225</v>
      </c>
    </row>
    <row r="3459" spans="1:20" x14ac:dyDescent="0.2">
      <c r="A3459" s="11">
        <v>3457</v>
      </c>
      <c r="B3459" s="11" t="s">
        <v>3456</v>
      </c>
      <c r="C3459" s="11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2">
        <f t="shared" si="216"/>
        <v>141</v>
      </c>
      <c r="P3459" s="13">
        <f t="shared" si="217"/>
        <v>50.98</v>
      </c>
      <c r="Q3459" s="11" t="s">
        <v>8317</v>
      </c>
      <c r="R3459" s="11" t="s">
        <v>8318</v>
      </c>
      <c r="S3459" s="14">
        <f t="shared" si="218"/>
        <v>42016.706678240742</v>
      </c>
      <c r="T3459" s="14">
        <f t="shared" si="219"/>
        <v>42047.249305555553</v>
      </c>
    </row>
    <row r="3460" spans="1:20" x14ac:dyDescent="0.2">
      <c r="A3460" s="11">
        <v>3458</v>
      </c>
      <c r="B3460" s="11" t="s">
        <v>3457</v>
      </c>
      <c r="C3460" s="11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2">
        <f t="shared" si="216"/>
        <v>125</v>
      </c>
      <c r="P3460" s="13">
        <f t="shared" si="217"/>
        <v>45.04</v>
      </c>
      <c r="Q3460" s="11" t="s">
        <v>8317</v>
      </c>
      <c r="R3460" s="11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x14ac:dyDescent="0.2">
      <c r="A3461" s="11">
        <v>3459</v>
      </c>
      <c r="B3461" s="11" t="s">
        <v>3458</v>
      </c>
      <c r="C3461" s="11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2">
        <f t="shared" si="216"/>
        <v>127</v>
      </c>
      <c r="P3461" s="13">
        <f t="shared" si="217"/>
        <v>17.53</v>
      </c>
      <c r="Q3461" s="11" t="s">
        <v>8317</v>
      </c>
      <c r="R3461" s="1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x14ac:dyDescent="0.2">
      <c r="A3462" s="11">
        <v>3460</v>
      </c>
      <c r="B3462" s="11" t="s">
        <v>3459</v>
      </c>
      <c r="C3462" s="11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2">
        <f t="shared" si="216"/>
        <v>190</v>
      </c>
      <c r="P3462" s="13">
        <f t="shared" si="217"/>
        <v>50</v>
      </c>
      <c r="Q3462" s="11" t="s">
        <v>8317</v>
      </c>
      <c r="R3462" s="11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x14ac:dyDescent="0.2">
      <c r="A3463" s="11">
        <v>3461</v>
      </c>
      <c r="B3463" s="11" t="s">
        <v>3460</v>
      </c>
      <c r="C3463" s="11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2">
        <f t="shared" si="216"/>
        <v>139</v>
      </c>
      <c r="P3463" s="13">
        <f t="shared" si="217"/>
        <v>57.92</v>
      </c>
      <c r="Q3463" s="11" t="s">
        <v>8317</v>
      </c>
      <c r="R3463" s="11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x14ac:dyDescent="0.2">
      <c r="A3464" s="11">
        <v>3462</v>
      </c>
      <c r="B3464" s="11" t="s">
        <v>3461</v>
      </c>
      <c r="C3464" s="11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2">
        <f t="shared" si="216"/>
        <v>202</v>
      </c>
      <c r="P3464" s="13">
        <f t="shared" si="217"/>
        <v>29.71</v>
      </c>
      <c r="Q3464" s="11" t="s">
        <v>8317</v>
      </c>
      <c r="R3464" s="11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x14ac:dyDescent="0.2">
      <c r="A3465" s="11">
        <v>3463</v>
      </c>
      <c r="B3465" s="11" t="s">
        <v>3462</v>
      </c>
      <c r="C3465" s="11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2">
        <f t="shared" si="216"/>
        <v>104</v>
      </c>
      <c r="P3465" s="13">
        <f t="shared" si="217"/>
        <v>90.68</v>
      </c>
      <c r="Q3465" s="11" t="s">
        <v>8317</v>
      </c>
      <c r="R3465" s="11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x14ac:dyDescent="0.2">
      <c r="A3466" s="11">
        <v>3464</v>
      </c>
      <c r="B3466" s="11" t="s">
        <v>3463</v>
      </c>
      <c r="C3466" s="11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2">
        <f t="shared" si="216"/>
        <v>103</v>
      </c>
      <c r="P3466" s="13">
        <f t="shared" si="217"/>
        <v>55.01</v>
      </c>
      <c r="Q3466" s="11" t="s">
        <v>8317</v>
      </c>
      <c r="R3466" s="11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x14ac:dyDescent="0.2">
      <c r="A3467" s="11">
        <v>3465</v>
      </c>
      <c r="B3467" s="11" t="s">
        <v>3464</v>
      </c>
      <c r="C3467" s="11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2">
        <f t="shared" si="216"/>
        <v>103</v>
      </c>
      <c r="P3467" s="13">
        <f t="shared" si="217"/>
        <v>57.22</v>
      </c>
      <c r="Q3467" s="11" t="s">
        <v>8317</v>
      </c>
      <c r="R3467" s="11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x14ac:dyDescent="0.2">
      <c r="A3468" s="11">
        <v>3466</v>
      </c>
      <c r="B3468" s="11" t="s">
        <v>3465</v>
      </c>
      <c r="C3468" s="11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2">
        <f t="shared" si="216"/>
        <v>128</v>
      </c>
      <c r="P3468" s="13">
        <f t="shared" si="217"/>
        <v>72.95</v>
      </c>
      <c r="Q3468" s="11" t="s">
        <v>8317</v>
      </c>
      <c r="R3468" s="11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">
      <c r="A3469" s="11">
        <v>3467</v>
      </c>
      <c r="B3469" s="11" t="s">
        <v>3466</v>
      </c>
      <c r="C3469" s="11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2">
        <f t="shared" si="216"/>
        <v>101</v>
      </c>
      <c r="P3469" s="13">
        <f t="shared" si="217"/>
        <v>64.47</v>
      </c>
      <c r="Q3469" s="11" t="s">
        <v>8317</v>
      </c>
      <c r="R3469" s="11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x14ac:dyDescent="0.2">
      <c r="A3470" s="11">
        <v>3468</v>
      </c>
      <c r="B3470" s="11" t="s">
        <v>3467</v>
      </c>
      <c r="C3470" s="11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2">
        <f t="shared" si="216"/>
        <v>122</v>
      </c>
      <c r="P3470" s="13">
        <f t="shared" si="217"/>
        <v>716.35</v>
      </c>
      <c r="Q3470" s="11" t="s">
        <v>8317</v>
      </c>
      <c r="R3470" s="11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x14ac:dyDescent="0.2">
      <c r="A3471" s="11">
        <v>3469</v>
      </c>
      <c r="B3471" s="11" t="s">
        <v>3468</v>
      </c>
      <c r="C3471" s="11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2">
        <f t="shared" si="216"/>
        <v>114</v>
      </c>
      <c r="P3471" s="13">
        <f t="shared" si="217"/>
        <v>50.4</v>
      </c>
      <c r="Q3471" s="11" t="s">
        <v>8317</v>
      </c>
      <c r="R3471" s="1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x14ac:dyDescent="0.2">
      <c r="A3472" s="11">
        <v>3470</v>
      </c>
      <c r="B3472" s="11" t="s">
        <v>3469</v>
      </c>
      <c r="C3472" s="11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2">
        <f t="shared" si="216"/>
        <v>150</v>
      </c>
      <c r="P3472" s="13">
        <f t="shared" si="217"/>
        <v>41.67</v>
      </c>
      <c r="Q3472" s="11" t="s">
        <v>8317</v>
      </c>
      <c r="R3472" s="11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x14ac:dyDescent="0.2">
      <c r="A3473" s="11">
        <v>3471</v>
      </c>
      <c r="B3473" s="11" t="s">
        <v>3470</v>
      </c>
      <c r="C3473" s="11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2">
        <f t="shared" si="216"/>
        <v>215</v>
      </c>
      <c r="P3473" s="13">
        <f t="shared" si="217"/>
        <v>35.770000000000003</v>
      </c>
      <c r="Q3473" s="11" t="s">
        <v>8317</v>
      </c>
      <c r="R3473" s="11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x14ac:dyDescent="0.2">
      <c r="A3474" s="11">
        <v>3472</v>
      </c>
      <c r="B3474" s="11" t="s">
        <v>3471</v>
      </c>
      <c r="C3474" s="11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2">
        <f t="shared" si="216"/>
        <v>103</v>
      </c>
      <c r="P3474" s="13">
        <f t="shared" si="217"/>
        <v>88.74</v>
      </c>
      <c r="Q3474" s="11" t="s">
        <v>8317</v>
      </c>
      <c r="R3474" s="11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x14ac:dyDescent="0.2">
      <c r="A3475" s="11">
        <v>3473</v>
      </c>
      <c r="B3475" s="11" t="s">
        <v>3472</v>
      </c>
      <c r="C3475" s="11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2">
        <f t="shared" si="216"/>
        <v>100</v>
      </c>
      <c r="P3475" s="13">
        <f t="shared" si="217"/>
        <v>148.47999999999999</v>
      </c>
      <c r="Q3475" s="11" t="s">
        <v>8317</v>
      </c>
      <c r="R3475" s="11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x14ac:dyDescent="0.2">
      <c r="A3476" s="11">
        <v>3474</v>
      </c>
      <c r="B3476" s="11" t="s">
        <v>3473</v>
      </c>
      <c r="C3476" s="11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2">
        <f t="shared" si="216"/>
        <v>101</v>
      </c>
      <c r="P3476" s="13">
        <f t="shared" si="217"/>
        <v>51.79</v>
      </c>
      <c r="Q3476" s="11" t="s">
        <v>8317</v>
      </c>
      <c r="R3476" s="11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x14ac:dyDescent="0.2">
      <c r="A3477" s="11">
        <v>3475</v>
      </c>
      <c r="B3477" s="11" t="s">
        <v>3474</v>
      </c>
      <c r="C3477" s="11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2">
        <f t="shared" si="216"/>
        <v>114</v>
      </c>
      <c r="P3477" s="13">
        <f t="shared" si="217"/>
        <v>20</v>
      </c>
      <c r="Q3477" s="11" t="s">
        <v>8317</v>
      </c>
      <c r="R3477" s="11" t="s">
        <v>8318</v>
      </c>
      <c r="S3477" s="14">
        <f t="shared" si="218"/>
        <v>41918.880833333329</v>
      </c>
      <c r="T3477" s="14">
        <f t="shared" si="219"/>
        <v>41946</v>
      </c>
    </row>
    <row r="3478" spans="1:20" x14ac:dyDescent="0.2">
      <c r="A3478" s="11">
        <v>3476</v>
      </c>
      <c r="B3478" s="11" t="s">
        <v>3475</v>
      </c>
      <c r="C3478" s="11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2">
        <f t="shared" si="216"/>
        <v>104</v>
      </c>
      <c r="P3478" s="13">
        <f t="shared" si="217"/>
        <v>52</v>
      </c>
      <c r="Q3478" s="11" t="s">
        <v>8317</v>
      </c>
      <c r="R3478" s="11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x14ac:dyDescent="0.2">
      <c r="A3479" s="11">
        <v>3477</v>
      </c>
      <c r="B3479" s="11" t="s">
        <v>3476</v>
      </c>
      <c r="C3479" s="11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2">
        <f t="shared" si="216"/>
        <v>116</v>
      </c>
      <c r="P3479" s="13">
        <f t="shared" si="217"/>
        <v>53.23</v>
      </c>
      <c r="Q3479" s="11" t="s">
        <v>8317</v>
      </c>
      <c r="R3479" s="11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x14ac:dyDescent="0.2">
      <c r="A3480" s="11">
        <v>3478</v>
      </c>
      <c r="B3480" s="11" t="s">
        <v>3477</v>
      </c>
      <c r="C3480" s="11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2">
        <f t="shared" si="216"/>
        <v>113</v>
      </c>
      <c r="P3480" s="13">
        <f t="shared" si="217"/>
        <v>39.6</v>
      </c>
      <c r="Q3480" s="11" t="s">
        <v>8317</v>
      </c>
      <c r="R3480" s="11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x14ac:dyDescent="0.2">
      <c r="A3481" s="11">
        <v>3479</v>
      </c>
      <c r="B3481" s="11" t="s">
        <v>3478</v>
      </c>
      <c r="C3481" s="11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2">
        <f t="shared" si="216"/>
        <v>128</v>
      </c>
      <c r="P3481" s="13">
        <f t="shared" si="217"/>
        <v>34.25</v>
      </c>
      <c r="Q3481" s="11" t="s">
        <v>8317</v>
      </c>
      <c r="R3481" s="1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x14ac:dyDescent="0.2">
      <c r="A3482" s="11">
        <v>3480</v>
      </c>
      <c r="B3482" s="11" t="s">
        <v>3479</v>
      </c>
      <c r="C3482" s="11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2">
        <f t="shared" si="216"/>
        <v>143</v>
      </c>
      <c r="P3482" s="13">
        <f t="shared" si="217"/>
        <v>164.62</v>
      </c>
      <c r="Q3482" s="11" t="s">
        <v>8317</v>
      </c>
      <c r="R3482" s="11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x14ac:dyDescent="0.2">
      <c r="A3483" s="11">
        <v>3481</v>
      </c>
      <c r="B3483" s="11" t="s">
        <v>3480</v>
      </c>
      <c r="C3483" s="11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2">
        <f t="shared" si="216"/>
        <v>119</v>
      </c>
      <c r="P3483" s="13">
        <f t="shared" si="217"/>
        <v>125.05</v>
      </c>
      <c r="Q3483" s="11" t="s">
        <v>8317</v>
      </c>
      <c r="R3483" s="11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x14ac:dyDescent="0.2">
      <c r="A3484" s="11">
        <v>3482</v>
      </c>
      <c r="B3484" s="11" t="s">
        <v>3481</v>
      </c>
      <c r="C3484" s="11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2">
        <f t="shared" si="216"/>
        <v>139</v>
      </c>
      <c r="P3484" s="13">
        <f t="shared" si="217"/>
        <v>51.88</v>
      </c>
      <c r="Q3484" s="11" t="s">
        <v>8317</v>
      </c>
      <c r="R3484" s="11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x14ac:dyDescent="0.2">
      <c r="A3485" s="11">
        <v>3483</v>
      </c>
      <c r="B3485" s="11" t="s">
        <v>3482</v>
      </c>
      <c r="C3485" s="11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2">
        <f t="shared" si="216"/>
        <v>160</v>
      </c>
      <c r="P3485" s="13">
        <f t="shared" si="217"/>
        <v>40.29</v>
      </c>
      <c r="Q3485" s="11" t="s">
        <v>8317</v>
      </c>
      <c r="R3485" s="11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x14ac:dyDescent="0.2">
      <c r="A3486" s="11">
        <v>3484</v>
      </c>
      <c r="B3486" s="11" t="s">
        <v>3483</v>
      </c>
      <c r="C3486" s="11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2">
        <f t="shared" si="216"/>
        <v>115</v>
      </c>
      <c r="P3486" s="13">
        <f t="shared" si="217"/>
        <v>64.91</v>
      </c>
      <c r="Q3486" s="11" t="s">
        <v>8317</v>
      </c>
      <c r="R3486" s="11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x14ac:dyDescent="0.2">
      <c r="A3487" s="11">
        <v>3485</v>
      </c>
      <c r="B3487" s="11" t="s">
        <v>3484</v>
      </c>
      <c r="C3487" s="11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2">
        <f t="shared" si="216"/>
        <v>101</v>
      </c>
      <c r="P3487" s="13">
        <f t="shared" si="217"/>
        <v>55.33</v>
      </c>
      <c r="Q3487" s="11" t="s">
        <v>8317</v>
      </c>
      <c r="R3487" s="11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x14ac:dyDescent="0.2">
      <c r="A3488" s="11">
        <v>3486</v>
      </c>
      <c r="B3488" s="11" t="s">
        <v>3485</v>
      </c>
      <c r="C3488" s="11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2">
        <f t="shared" si="216"/>
        <v>156</v>
      </c>
      <c r="P3488" s="13">
        <f t="shared" si="217"/>
        <v>83.14</v>
      </c>
      <c r="Q3488" s="11" t="s">
        <v>8317</v>
      </c>
      <c r="R3488" s="11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x14ac:dyDescent="0.2">
      <c r="A3489" s="11">
        <v>3487</v>
      </c>
      <c r="B3489" s="11" t="s">
        <v>3486</v>
      </c>
      <c r="C3489" s="11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2">
        <f t="shared" si="216"/>
        <v>128</v>
      </c>
      <c r="P3489" s="13">
        <f t="shared" si="217"/>
        <v>38.71</v>
      </c>
      <c r="Q3489" s="11" t="s">
        <v>8317</v>
      </c>
      <c r="R3489" s="11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x14ac:dyDescent="0.2">
      <c r="A3490" s="11">
        <v>3488</v>
      </c>
      <c r="B3490" s="11" t="s">
        <v>3487</v>
      </c>
      <c r="C3490" s="11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2">
        <f t="shared" si="216"/>
        <v>122</v>
      </c>
      <c r="P3490" s="13">
        <f t="shared" si="217"/>
        <v>125.38</v>
      </c>
      <c r="Q3490" s="11" t="s">
        <v>8317</v>
      </c>
      <c r="R3490" s="11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x14ac:dyDescent="0.2">
      <c r="A3491" s="11">
        <v>3489</v>
      </c>
      <c r="B3491" s="11" t="s">
        <v>3488</v>
      </c>
      <c r="C3491" s="11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2">
        <f t="shared" si="216"/>
        <v>113</v>
      </c>
      <c r="P3491" s="13">
        <f t="shared" si="217"/>
        <v>78.260000000000005</v>
      </c>
      <c r="Q3491" s="11" t="s">
        <v>8317</v>
      </c>
      <c r="R3491" s="1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x14ac:dyDescent="0.2">
      <c r="A3492" s="11">
        <v>3490</v>
      </c>
      <c r="B3492" s="11" t="s">
        <v>3489</v>
      </c>
      <c r="C3492" s="11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2">
        <f t="shared" si="216"/>
        <v>128</v>
      </c>
      <c r="P3492" s="13">
        <f t="shared" si="217"/>
        <v>47.22</v>
      </c>
      <c r="Q3492" s="11" t="s">
        <v>8317</v>
      </c>
      <c r="R3492" s="11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x14ac:dyDescent="0.2">
      <c r="A3493" s="11">
        <v>3491</v>
      </c>
      <c r="B3493" s="11" t="s">
        <v>3490</v>
      </c>
      <c r="C3493" s="11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2">
        <f t="shared" si="216"/>
        <v>159</v>
      </c>
      <c r="P3493" s="13">
        <f t="shared" si="217"/>
        <v>79.099999999999994</v>
      </c>
      <c r="Q3493" s="11" t="s">
        <v>8317</v>
      </c>
      <c r="R3493" s="11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x14ac:dyDescent="0.2">
      <c r="A3494" s="11">
        <v>3492</v>
      </c>
      <c r="B3494" s="11" t="s">
        <v>3491</v>
      </c>
      <c r="C3494" s="11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2">
        <f t="shared" si="216"/>
        <v>106</v>
      </c>
      <c r="P3494" s="13">
        <f t="shared" si="217"/>
        <v>114.29</v>
      </c>
      <c r="Q3494" s="11" t="s">
        <v>8317</v>
      </c>
      <c r="R3494" s="11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x14ac:dyDescent="0.2">
      <c r="A3495" s="11">
        <v>3493</v>
      </c>
      <c r="B3495" s="11" t="s">
        <v>3492</v>
      </c>
      <c r="C3495" s="11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2">
        <f t="shared" si="216"/>
        <v>100</v>
      </c>
      <c r="P3495" s="13">
        <f t="shared" si="217"/>
        <v>51.72</v>
      </c>
      <c r="Q3495" s="11" t="s">
        <v>8317</v>
      </c>
      <c r="R3495" s="11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x14ac:dyDescent="0.2">
      <c r="A3496" s="11">
        <v>3494</v>
      </c>
      <c r="B3496" s="11" t="s">
        <v>3493</v>
      </c>
      <c r="C3496" s="11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2">
        <f t="shared" si="216"/>
        <v>100</v>
      </c>
      <c r="P3496" s="13">
        <f t="shared" si="217"/>
        <v>30.77</v>
      </c>
      <c r="Q3496" s="11" t="s">
        <v>8317</v>
      </c>
      <c r="R3496" s="11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x14ac:dyDescent="0.2">
      <c r="A3497" s="11">
        <v>3495</v>
      </c>
      <c r="B3497" s="11" t="s">
        <v>3494</v>
      </c>
      <c r="C3497" s="11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2">
        <f t="shared" si="216"/>
        <v>107</v>
      </c>
      <c r="P3497" s="13">
        <f t="shared" si="217"/>
        <v>74.209999999999994</v>
      </c>
      <c r="Q3497" s="11" t="s">
        <v>8317</v>
      </c>
      <c r="R3497" s="11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x14ac:dyDescent="0.2">
      <c r="A3498" s="11">
        <v>3496</v>
      </c>
      <c r="B3498" s="11" t="s">
        <v>3495</v>
      </c>
      <c r="C3498" s="11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2">
        <f t="shared" si="216"/>
        <v>125</v>
      </c>
      <c r="P3498" s="13">
        <f t="shared" si="217"/>
        <v>47.85</v>
      </c>
      <c r="Q3498" s="11" t="s">
        <v>8317</v>
      </c>
      <c r="R3498" s="11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x14ac:dyDescent="0.2">
      <c r="A3499" s="11">
        <v>3497</v>
      </c>
      <c r="B3499" s="11" t="s">
        <v>3496</v>
      </c>
      <c r="C3499" s="11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2">
        <f t="shared" si="216"/>
        <v>109</v>
      </c>
      <c r="P3499" s="13">
        <f t="shared" si="217"/>
        <v>34.409999999999997</v>
      </c>
      <c r="Q3499" s="11" t="s">
        <v>8317</v>
      </c>
      <c r="R3499" s="11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x14ac:dyDescent="0.2">
      <c r="A3500" s="11">
        <v>3498</v>
      </c>
      <c r="B3500" s="11" t="s">
        <v>3497</v>
      </c>
      <c r="C3500" s="11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2">
        <f t="shared" si="216"/>
        <v>103</v>
      </c>
      <c r="P3500" s="13">
        <f t="shared" si="217"/>
        <v>40.24</v>
      </c>
      <c r="Q3500" s="11" t="s">
        <v>8317</v>
      </c>
      <c r="R3500" s="11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x14ac:dyDescent="0.2">
      <c r="A3501" s="11">
        <v>3499</v>
      </c>
      <c r="B3501" s="11" t="s">
        <v>3498</v>
      </c>
      <c r="C3501" s="11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2">
        <f t="shared" si="216"/>
        <v>106</v>
      </c>
      <c r="P3501" s="13">
        <f t="shared" si="217"/>
        <v>60.29</v>
      </c>
      <c r="Q3501" s="11" t="s">
        <v>8317</v>
      </c>
      <c r="R3501" s="1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x14ac:dyDescent="0.2">
      <c r="A3502" s="11">
        <v>3500</v>
      </c>
      <c r="B3502" s="11" t="s">
        <v>3499</v>
      </c>
      <c r="C3502" s="11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2">
        <f t="shared" si="216"/>
        <v>107</v>
      </c>
      <c r="P3502" s="13">
        <f t="shared" si="217"/>
        <v>25.31</v>
      </c>
      <c r="Q3502" s="11" t="s">
        <v>8317</v>
      </c>
      <c r="R3502" s="11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x14ac:dyDescent="0.2">
      <c r="A3503" s="11">
        <v>3501</v>
      </c>
      <c r="B3503" s="11" t="s">
        <v>3500</v>
      </c>
      <c r="C3503" s="11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2">
        <f t="shared" si="216"/>
        <v>101</v>
      </c>
      <c r="P3503" s="13">
        <f t="shared" si="217"/>
        <v>35.950000000000003</v>
      </c>
      <c r="Q3503" s="11" t="s">
        <v>8317</v>
      </c>
      <c r="R3503" s="11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x14ac:dyDescent="0.2">
      <c r="A3504" s="11">
        <v>3502</v>
      </c>
      <c r="B3504" s="11" t="s">
        <v>3501</v>
      </c>
      <c r="C3504" s="11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2">
        <f t="shared" si="216"/>
        <v>106</v>
      </c>
      <c r="P3504" s="13">
        <f t="shared" si="217"/>
        <v>136</v>
      </c>
      <c r="Q3504" s="11" t="s">
        <v>8317</v>
      </c>
      <c r="R3504" s="11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x14ac:dyDescent="0.2">
      <c r="A3505" s="11">
        <v>3503</v>
      </c>
      <c r="B3505" s="11" t="s">
        <v>3502</v>
      </c>
      <c r="C3505" s="11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2">
        <f t="shared" si="216"/>
        <v>108</v>
      </c>
      <c r="P3505" s="13">
        <f t="shared" si="217"/>
        <v>70.760000000000005</v>
      </c>
      <c r="Q3505" s="11" t="s">
        <v>8317</v>
      </c>
      <c r="R3505" s="11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x14ac:dyDescent="0.2">
      <c r="A3506" s="11">
        <v>3504</v>
      </c>
      <c r="B3506" s="11" t="s">
        <v>3503</v>
      </c>
      <c r="C3506" s="11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2">
        <f t="shared" si="216"/>
        <v>100</v>
      </c>
      <c r="P3506" s="13">
        <f t="shared" si="217"/>
        <v>125</v>
      </c>
      <c r="Q3506" s="11" t="s">
        <v>8317</v>
      </c>
      <c r="R3506" s="11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x14ac:dyDescent="0.2">
      <c r="A3507" s="11">
        <v>3505</v>
      </c>
      <c r="B3507" s="11" t="s">
        <v>3504</v>
      </c>
      <c r="C3507" s="11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2">
        <f t="shared" si="216"/>
        <v>104</v>
      </c>
      <c r="P3507" s="13">
        <f t="shared" si="217"/>
        <v>66.510000000000005</v>
      </c>
      <c r="Q3507" s="11" t="s">
        <v>8317</v>
      </c>
      <c r="R3507" s="11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x14ac:dyDescent="0.2">
      <c r="A3508" s="11">
        <v>3506</v>
      </c>
      <c r="B3508" s="11" t="s">
        <v>3505</v>
      </c>
      <c r="C3508" s="11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2">
        <f t="shared" si="216"/>
        <v>102</v>
      </c>
      <c r="P3508" s="13">
        <f t="shared" si="217"/>
        <v>105</v>
      </c>
      <c r="Q3508" s="11" t="s">
        <v>8317</v>
      </c>
      <c r="R3508" s="11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x14ac:dyDescent="0.2">
      <c r="A3509" s="11">
        <v>3507</v>
      </c>
      <c r="B3509" s="11" t="s">
        <v>3506</v>
      </c>
      <c r="C3509" s="11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2">
        <f t="shared" si="216"/>
        <v>105</v>
      </c>
      <c r="P3509" s="13">
        <f t="shared" si="217"/>
        <v>145</v>
      </c>
      <c r="Q3509" s="11" t="s">
        <v>8317</v>
      </c>
      <c r="R3509" s="11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x14ac:dyDescent="0.2">
      <c r="A3510" s="11">
        <v>3508</v>
      </c>
      <c r="B3510" s="11" t="s">
        <v>3507</v>
      </c>
      <c r="C3510" s="11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2">
        <f t="shared" si="216"/>
        <v>180</v>
      </c>
      <c r="P3510" s="13">
        <f t="shared" si="217"/>
        <v>12</v>
      </c>
      <c r="Q3510" s="11" t="s">
        <v>8317</v>
      </c>
      <c r="R3510" s="11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x14ac:dyDescent="0.2">
      <c r="A3511" s="11">
        <v>3509</v>
      </c>
      <c r="B3511" s="11" t="s">
        <v>3508</v>
      </c>
      <c r="C3511" s="11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2">
        <f t="shared" si="216"/>
        <v>107</v>
      </c>
      <c r="P3511" s="13">
        <f t="shared" si="217"/>
        <v>96.67</v>
      </c>
      <c r="Q3511" s="11" t="s">
        <v>8317</v>
      </c>
      <c r="R3511" s="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x14ac:dyDescent="0.2">
      <c r="A3512" s="11">
        <v>3510</v>
      </c>
      <c r="B3512" s="11" t="s">
        <v>3509</v>
      </c>
      <c r="C3512" s="11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2">
        <f t="shared" si="216"/>
        <v>101</v>
      </c>
      <c r="P3512" s="13">
        <f t="shared" si="217"/>
        <v>60.33</v>
      </c>
      <c r="Q3512" s="11" t="s">
        <v>8317</v>
      </c>
      <c r="R3512" s="11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x14ac:dyDescent="0.2">
      <c r="A3513" s="11">
        <v>3511</v>
      </c>
      <c r="B3513" s="11" t="s">
        <v>3510</v>
      </c>
      <c r="C3513" s="11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2">
        <f t="shared" si="216"/>
        <v>102</v>
      </c>
      <c r="P3513" s="13">
        <f t="shared" si="217"/>
        <v>79.89</v>
      </c>
      <c r="Q3513" s="11" t="s">
        <v>8317</v>
      </c>
      <c r="R3513" s="11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x14ac:dyDescent="0.2">
      <c r="A3514" s="11">
        <v>3512</v>
      </c>
      <c r="B3514" s="11" t="s">
        <v>3511</v>
      </c>
      <c r="C3514" s="11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2">
        <f t="shared" si="216"/>
        <v>100</v>
      </c>
      <c r="P3514" s="13">
        <f t="shared" si="217"/>
        <v>58.82</v>
      </c>
      <c r="Q3514" s="11" t="s">
        <v>8317</v>
      </c>
      <c r="R3514" s="11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x14ac:dyDescent="0.2">
      <c r="A3515" s="11">
        <v>3513</v>
      </c>
      <c r="B3515" s="11" t="s">
        <v>3512</v>
      </c>
      <c r="C3515" s="11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2">
        <f t="shared" si="216"/>
        <v>119</v>
      </c>
      <c r="P3515" s="13">
        <f t="shared" si="217"/>
        <v>75.34</v>
      </c>
      <c r="Q3515" s="11" t="s">
        <v>8317</v>
      </c>
      <c r="R3515" s="11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x14ac:dyDescent="0.2">
      <c r="A3516" s="11">
        <v>3514</v>
      </c>
      <c r="B3516" s="11" t="s">
        <v>3513</v>
      </c>
      <c r="C3516" s="11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2">
        <f t="shared" si="216"/>
        <v>110</v>
      </c>
      <c r="P3516" s="13">
        <f t="shared" si="217"/>
        <v>55</v>
      </c>
      <c r="Q3516" s="11" t="s">
        <v>8317</v>
      </c>
      <c r="R3516" s="11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x14ac:dyDescent="0.2">
      <c r="A3517" s="11">
        <v>3515</v>
      </c>
      <c r="B3517" s="11" t="s">
        <v>3514</v>
      </c>
      <c r="C3517" s="11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2">
        <f t="shared" si="216"/>
        <v>103</v>
      </c>
      <c r="P3517" s="13">
        <f t="shared" si="217"/>
        <v>66.959999999999994</v>
      </c>
      <c r="Q3517" s="11" t="s">
        <v>8317</v>
      </c>
      <c r="R3517" s="11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x14ac:dyDescent="0.2">
      <c r="A3518" s="11">
        <v>3516</v>
      </c>
      <c r="B3518" s="11" t="s">
        <v>3515</v>
      </c>
      <c r="C3518" s="11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2">
        <f t="shared" si="216"/>
        <v>100</v>
      </c>
      <c r="P3518" s="13">
        <f t="shared" si="217"/>
        <v>227.27</v>
      </c>
      <c r="Q3518" s="11" t="s">
        <v>8317</v>
      </c>
      <c r="R3518" s="11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x14ac:dyDescent="0.2">
      <c r="A3519" s="11">
        <v>3517</v>
      </c>
      <c r="B3519" s="11" t="s">
        <v>3516</v>
      </c>
      <c r="C3519" s="11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2">
        <f t="shared" si="216"/>
        <v>100</v>
      </c>
      <c r="P3519" s="13">
        <f t="shared" si="217"/>
        <v>307.69</v>
      </c>
      <c r="Q3519" s="11" t="s">
        <v>8317</v>
      </c>
      <c r="R3519" s="11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x14ac:dyDescent="0.2">
      <c r="A3520" s="11">
        <v>3518</v>
      </c>
      <c r="B3520" s="11" t="s">
        <v>3517</v>
      </c>
      <c r="C3520" s="11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2">
        <f t="shared" si="216"/>
        <v>111</v>
      </c>
      <c r="P3520" s="13">
        <f t="shared" si="217"/>
        <v>50.02</v>
      </c>
      <c r="Q3520" s="11" t="s">
        <v>8317</v>
      </c>
      <c r="R3520" s="11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x14ac:dyDescent="0.2">
      <c r="A3521" s="11">
        <v>3519</v>
      </c>
      <c r="B3521" s="11" t="s">
        <v>3518</v>
      </c>
      <c r="C3521" s="11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2">
        <f t="shared" si="216"/>
        <v>102</v>
      </c>
      <c r="P3521" s="13">
        <f t="shared" si="217"/>
        <v>72.39</v>
      </c>
      <c r="Q3521" s="11" t="s">
        <v>8317</v>
      </c>
      <c r="R3521" s="1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x14ac:dyDescent="0.2">
      <c r="A3522" s="11">
        <v>3520</v>
      </c>
      <c r="B3522" s="11" t="s">
        <v>3519</v>
      </c>
      <c r="C3522" s="11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2">
        <f t="shared" ref="O3522:O3585" si="220">ROUNDUP(SUM(E3522/D3522*100),0)</f>
        <v>101</v>
      </c>
      <c r="P3522" s="13">
        <f t="shared" ref="P3522:P3585" si="221">ROUND(SUM(E3522/L3522),2)</f>
        <v>95.95</v>
      </c>
      <c r="Q3522" s="11" t="s">
        <v>8317</v>
      </c>
      <c r="R3522" s="11" t="s">
        <v>8318</v>
      </c>
      <c r="S3522" s="14">
        <f t="shared" ref="S3522:S3585" si="222">(((J3522/60)/60)/24)+DATE(1970,1,1)</f>
        <v>42227.824212962965</v>
      </c>
      <c r="T3522" s="14">
        <f t="shared" ref="T3522:T3585" si="223">(((I3522/60)/60)/24)+DATE(1970,1,1)</f>
        <v>42253.57430555555</v>
      </c>
    </row>
    <row r="3523" spans="1:20" x14ac:dyDescent="0.2">
      <c r="A3523" s="11">
        <v>3521</v>
      </c>
      <c r="B3523" s="11" t="s">
        <v>3520</v>
      </c>
      <c r="C3523" s="11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2">
        <f t="shared" si="220"/>
        <v>170</v>
      </c>
      <c r="P3523" s="13">
        <f t="shared" si="221"/>
        <v>45.62</v>
      </c>
      <c r="Q3523" s="11" t="s">
        <v>8317</v>
      </c>
      <c r="R3523" s="11" t="s">
        <v>8318</v>
      </c>
      <c r="S3523" s="14">
        <f t="shared" si="222"/>
        <v>41881.361342592594</v>
      </c>
      <c r="T3523" s="14">
        <f t="shared" si="223"/>
        <v>41911.361342592594</v>
      </c>
    </row>
    <row r="3524" spans="1:20" x14ac:dyDescent="0.2">
      <c r="A3524" s="11">
        <v>3522</v>
      </c>
      <c r="B3524" s="11" t="s">
        <v>3521</v>
      </c>
      <c r="C3524" s="11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2">
        <f t="shared" si="220"/>
        <v>100</v>
      </c>
      <c r="P3524" s="13">
        <f t="shared" si="221"/>
        <v>41.03</v>
      </c>
      <c r="Q3524" s="11" t="s">
        <v>8317</v>
      </c>
      <c r="R3524" s="11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x14ac:dyDescent="0.2">
      <c r="A3525" s="11">
        <v>3523</v>
      </c>
      <c r="B3525" s="11" t="s">
        <v>3522</v>
      </c>
      <c r="C3525" s="11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2">
        <f t="shared" si="220"/>
        <v>114</v>
      </c>
      <c r="P3525" s="13">
        <f t="shared" si="221"/>
        <v>56.83</v>
      </c>
      <c r="Q3525" s="11" t="s">
        <v>8317</v>
      </c>
      <c r="R3525" s="11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x14ac:dyDescent="0.2">
      <c r="A3526" s="11">
        <v>3524</v>
      </c>
      <c r="B3526" s="11" t="s">
        <v>3523</v>
      </c>
      <c r="C3526" s="11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2">
        <f t="shared" si="220"/>
        <v>102</v>
      </c>
      <c r="P3526" s="13">
        <f t="shared" si="221"/>
        <v>137.24</v>
      </c>
      <c r="Q3526" s="11" t="s">
        <v>8317</v>
      </c>
      <c r="R3526" s="11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x14ac:dyDescent="0.2">
      <c r="A3527" s="11">
        <v>3525</v>
      </c>
      <c r="B3527" s="11" t="s">
        <v>3524</v>
      </c>
      <c r="C3527" s="11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2">
        <f t="shared" si="220"/>
        <v>106</v>
      </c>
      <c r="P3527" s="13">
        <f t="shared" si="221"/>
        <v>75.709999999999994</v>
      </c>
      <c r="Q3527" s="11" t="s">
        <v>8317</v>
      </c>
      <c r="R3527" s="11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x14ac:dyDescent="0.2">
      <c r="A3528" s="11">
        <v>3526</v>
      </c>
      <c r="B3528" s="11" t="s">
        <v>3525</v>
      </c>
      <c r="C3528" s="11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2">
        <f t="shared" si="220"/>
        <v>102</v>
      </c>
      <c r="P3528" s="13">
        <f t="shared" si="221"/>
        <v>99</v>
      </c>
      <c r="Q3528" s="11" t="s">
        <v>8317</v>
      </c>
      <c r="R3528" s="11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x14ac:dyDescent="0.2">
      <c r="A3529" s="11">
        <v>3527</v>
      </c>
      <c r="B3529" s="11" t="s">
        <v>3526</v>
      </c>
      <c r="C3529" s="11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2">
        <f t="shared" si="220"/>
        <v>117</v>
      </c>
      <c r="P3529" s="13">
        <f t="shared" si="221"/>
        <v>81.569999999999993</v>
      </c>
      <c r="Q3529" s="11" t="s">
        <v>8317</v>
      </c>
      <c r="R3529" s="11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x14ac:dyDescent="0.2">
      <c r="A3530" s="11">
        <v>3528</v>
      </c>
      <c r="B3530" s="11" t="s">
        <v>3527</v>
      </c>
      <c r="C3530" s="11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2">
        <f t="shared" si="220"/>
        <v>102</v>
      </c>
      <c r="P3530" s="13">
        <f t="shared" si="221"/>
        <v>45.11</v>
      </c>
      <c r="Q3530" s="11" t="s">
        <v>8317</v>
      </c>
      <c r="R3530" s="11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x14ac:dyDescent="0.2">
      <c r="A3531" s="11">
        <v>3529</v>
      </c>
      <c r="B3531" s="11" t="s">
        <v>3528</v>
      </c>
      <c r="C3531" s="11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2">
        <f t="shared" si="220"/>
        <v>132</v>
      </c>
      <c r="P3531" s="13">
        <f t="shared" si="221"/>
        <v>36.67</v>
      </c>
      <c r="Q3531" s="11" t="s">
        <v>8317</v>
      </c>
      <c r="R3531" s="1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x14ac:dyDescent="0.2">
      <c r="A3532" s="11">
        <v>3530</v>
      </c>
      <c r="B3532" s="11" t="s">
        <v>3529</v>
      </c>
      <c r="C3532" s="11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2">
        <f t="shared" si="220"/>
        <v>100</v>
      </c>
      <c r="P3532" s="13">
        <f t="shared" si="221"/>
        <v>125</v>
      </c>
      <c r="Q3532" s="11" t="s">
        <v>8317</v>
      </c>
      <c r="R3532" s="11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">
      <c r="A3533" s="11">
        <v>3531</v>
      </c>
      <c r="B3533" s="11" t="s">
        <v>3530</v>
      </c>
      <c r="C3533" s="11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2">
        <f t="shared" si="220"/>
        <v>128</v>
      </c>
      <c r="P3533" s="13">
        <f t="shared" si="221"/>
        <v>49.23</v>
      </c>
      <c r="Q3533" s="11" t="s">
        <v>8317</v>
      </c>
      <c r="R3533" s="11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x14ac:dyDescent="0.2">
      <c r="A3534" s="11">
        <v>3532</v>
      </c>
      <c r="B3534" s="11" t="s">
        <v>3531</v>
      </c>
      <c r="C3534" s="11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2">
        <f t="shared" si="220"/>
        <v>119</v>
      </c>
      <c r="P3534" s="13">
        <f t="shared" si="221"/>
        <v>42.3</v>
      </c>
      <c r="Q3534" s="11" t="s">
        <v>8317</v>
      </c>
      <c r="R3534" s="11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x14ac:dyDescent="0.2">
      <c r="A3535" s="11">
        <v>3533</v>
      </c>
      <c r="B3535" s="11" t="s">
        <v>3532</v>
      </c>
      <c r="C3535" s="11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2">
        <f t="shared" si="220"/>
        <v>127</v>
      </c>
      <c r="P3535" s="13">
        <f t="shared" si="221"/>
        <v>78.88</v>
      </c>
      <c r="Q3535" s="11" t="s">
        <v>8317</v>
      </c>
      <c r="R3535" s="11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x14ac:dyDescent="0.2">
      <c r="A3536" s="11">
        <v>3534</v>
      </c>
      <c r="B3536" s="11" t="s">
        <v>3533</v>
      </c>
      <c r="C3536" s="11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2">
        <f t="shared" si="220"/>
        <v>157</v>
      </c>
      <c r="P3536" s="13">
        <f t="shared" si="221"/>
        <v>38.28</v>
      </c>
      <c r="Q3536" s="11" t="s">
        <v>8317</v>
      </c>
      <c r="R3536" s="11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x14ac:dyDescent="0.2">
      <c r="A3537" s="11">
        <v>3535</v>
      </c>
      <c r="B3537" s="11" t="s">
        <v>3534</v>
      </c>
      <c r="C3537" s="11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2">
        <f t="shared" si="220"/>
        <v>104</v>
      </c>
      <c r="P3537" s="13">
        <f t="shared" si="221"/>
        <v>44.85</v>
      </c>
      <c r="Q3537" s="11" t="s">
        <v>8317</v>
      </c>
      <c r="R3537" s="11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x14ac:dyDescent="0.2">
      <c r="A3538" s="11">
        <v>3536</v>
      </c>
      <c r="B3538" s="11" t="s">
        <v>3535</v>
      </c>
      <c r="C3538" s="11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2">
        <f t="shared" si="220"/>
        <v>154</v>
      </c>
      <c r="P3538" s="13">
        <f t="shared" si="221"/>
        <v>13.53</v>
      </c>
      <c r="Q3538" s="11" t="s">
        <v>8317</v>
      </c>
      <c r="R3538" s="11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x14ac:dyDescent="0.2">
      <c r="A3539" s="11">
        <v>3537</v>
      </c>
      <c r="B3539" s="11" t="s">
        <v>3536</v>
      </c>
      <c r="C3539" s="11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2">
        <f t="shared" si="220"/>
        <v>181</v>
      </c>
      <c r="P3539" s="13">
        <f t="shared" si="221"/>
        <v>43.5</v>
      </c>
      <c r="Q3539" s="11" t="s">
        <v>8317</v>
      </c>
      <c r="R3539" s="11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x14ac:dyDescent="0.2">
      <c r="A3540" s="11">
        <v>3538</v>
      </c>
      <c r="B3540" s="11" t="s">
        <v>3537</v>
      </c>
      <c r="C3540" s="11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2">
        <f t="shared" si="220"/>
        <v>129</v>
      </c>
      <c r="P3540" s="13">
        <f t="shared" si="221"/>
        <v>30.95</v>
      </c>
      <c r="Q3540" s="11" t="s">
        <v>8317</v>
      </c>
      <c r="R3540" s="11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x14ac:dyDescent="0.2">
      <c r="A3541" s="11">
        <v>3539</v>
      </c>
      <c r="B3541" s="11" t="s">
        <v>3538</v>
      </c>
      <c r="C3541" s="11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2">
        <f t="shared" si="220"/>
        <v>120</v>
      </c>
      <c r="P3541" s="13">
        <f t="shared" si="221"/>
        <v>55.23</v>
      </c>
      <c r="Q3541" s="11" t="s">
        <v>8317</v>
      </c>
      <c r="R3541" s="1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x14ac:dyDescent="0.2">
      <c r="A3542" s="11">
        <v>3540</v>
      </c>
      <c r="B3542" s="11" t="s">
        <v>3539</v>
      </c>
      <c r="C3542" s="11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2">
        <f t="shared" si="220"/>
        <v>123</v>
      </c>
      <c r="P3542" s="13">
        <f t="shared" si="221"/>
        <v>46.13</v>
      </c>
      <c r="Q3542" s="11" t="s">
        <v>8317</v>
      </c>
      <c r="R3542" s="11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x14ac:dyDescent="0.2">
      <c r="A3543" s="11">
        <v>3541</v>
      </c>
      <c r="B3543" s="11" t="s">
        <v>3540</v>
      </c>
      <c r="C3543" s="11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2">
        <f t="shared" si="220"/>
        <v>105</v>
      </c>
      <c r="P3543" s="13">
        <f t="shared" si="221"/>
        <v>39.380000000000003</v>
      </c>
      <c r="Q3543" s="11" t="s">
        <v>8317</v>
      </c>
      <c r="R3543" s="11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x14ac:dyDescent="0.2">
      <c r="A3544" s="11">
        <v>3542</v>
      </c>
      <c r="B3544" s="11" t="s">
        <v>3541</v>
      </c>
      <c r="C3544" s="11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2">
        <f t="shared" si="220"/>
        <v>103</v>
      </c>
      <c r="P3544" s="13">
        <f t="shared" si="221"/>
        <v>66.150000000000006</v>
      </c>
      <c r="Q3544" s="11" t="s">
        <v>8317</v>
      </c>
      <c r="R3544" s="11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x14ac:dyDescent="0.2">
      <c r="A3545" s="11">
        <v>3543</v>
      </c>
      <c r="B3545" s="11" t="s">
        <v>3542</v>
      </c>
      <c r="C3545" s="11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2">
        <f t="shared" si="220"/>
        <v>105</v>
      </c>
      <c r="P3545" s="13">
        <f t="shared" si="221"/>
        <v>54.14</v>
      </c>
      <c r="Q3545" s="11" t="s">
        <v>8317</v>
      </c>
      <c r="R3545" s="11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x14ac:dyDescent="0.2">
      <c r="A3546" s="11">
        <v>3544</v>
      </c>
      <c r="B3546" s="11" t="s">
        <v>3543</v>
      </c>
      <c r="C3546" s="11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2">
        <f t="shared" si="220"/>
        <v>100</v>
      </c>
      <c r="P3546" s="13">
        <f t="shared" si="221"/>
        <v>104.17</v>
      </c>
      <c r="Q3546" s="11" t="s">
        <v>8317</v>
      </c>
      <c r="R3546" s="11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x14ac:dyDescent="0.2">
      <c r="A3547" s="11">
        <v>3545</v>
      </c>
      <c r="B3547" s="11" t="s">
        <v>3544</v>
      </c>
      <c r="C3547" s="11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2">
        <f t="shared" si="220"/>
        <v>101</v>
      </c>
      <c r="P3547" s="13">
        <f t="shared" si="221"/>
        <v>31.38</v>
      </c>
      <c r="Q3547" s="11" t="s">
        <v>8317</v>
      </c>
      <c r="R3547" s="11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x14ac:dyDescent="0.2">
      <c r="A3548" s="11">
        <v>3546</v>
      </c>
      <c r="B3548" s="11" t="s">
        <v>3545</v>
      </c>
      <c r="C3548" s="11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2">
        <f t="shared" si="220"/>
        <v>103</v>
      </c>
      <c r="P3548" s="13">
        <f t="shared" si="221"/>
        <v>59.21</v>
      </c>
      <c r="Q3548" s="11" t="s">
        <v>8317</v>
      </c>
      <c r="R3548" s="11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x14ac:dyDescent="0.2">
      <c r="A3549" s="11">
        <v>3547</v>
      </c>
      <c r="B3549" s="11" t="s">
        <v>3546</v>
      </c>
      <c r="C3549" s="11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2">
        <f t="shared" si="220"/>
        <v>115</v>
      </c>
      <c r="P3549" s="13">
        <f t="shared" si="221"/>
        <v>119.18</v>
      </c>
      <c r="Q3549" s="11" t="s">
        <v>8317</v>
      </c>
      <c r="R3549" s="11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x14ac:dyDescent="0.2">
      <c r="A3550" s="11">
        <v>3548</v>
      </c>
      <c r="B3550" s="11" t="s">
        <v>3547</v>
      </c>
      <c r="C3550" s="11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2">
        <f t="shared" si="220"/>
        <v>102</v>
      </c>
      <c r="P3550" s="13">
        <f t="shared" si="221"/>
        <v>164.62</v>
      </c>
      <c r="Q3550" s="11" t="s">
        <v>8317</v>
      </c>
      <c r="R3550" s="11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x14ac:dyDescent="0.2">
      <c r="A3551" s="11">
        <v>3549</v>
      </c>
      <c r="B3551" s="11" t="s">
        <v>3548</v>
      </c>
      <c r="C3551" s="11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2">
        <f t="shared" si="220"/>
        <v>102</v>
      </c>
      <c r="P3551" s="13">
        <f t="shared" si="221"/>
        <v>24.29</v>
      </c>
      <c r="Q3551" s="11" t="s">
        <v>8317</v>
      </c>
      <c r="R3551" s="1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x14ac:dyDescent="0.2">
      <c r="A3552" s="11">
        <v>3550</v>
      </c>
      <c r="B3552" s="11" t="s">
        <v>3549</v>
      </c>
      <c r="C3552" s="11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2">
        <f t="shared" si="220"/>
        <v>105</v>
      </c>
      <c r="P3552" s="13">
        <f t="shared" si="221"/>
        <v>40.94</v>
      </c>
      <c r="Q3552" s="11" t="s">
        <v>8317</v>
      </c>
      <c r="R3552" s="11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x14ac:dyDescent="0.2">
      <c r="A3553" s="11">
        <v>3551</v>
      </c>
      <c r="B3553" s="11" t="s">
        <v>3550</v>
      </c>
      <c r="C3553" s="11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2">
        <f t="shared" si="220"/>
        <v>102</v>
      </c>
      <c r="P3553" s="13">
        <f t="shared" si="221"/>
        <v>61.1</v>
      </c>
      <c r="Q3553" s="11" t="s">
        <v>8317</v>
      </c>
      <c r="R3553" s="11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x14ac:dyDescent="0.2">
      <c r="A3554" s="11">
        <v>3552</v>
      </c>
      <c r="B3554" s="11" t="s">
        <v>3551</v>
      </c>
      <c r="C3554" s="11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2">
        <f t="shared" si="220"/>
        <v>100</v>
      </c>
      <c r="P3554" s="13">
        <f t="shared" si="221"/>
        <v>38.65</v>
      </c>
      <c r="Q3554" s="11" t="s">
        <v>8317</v>
      </c>
      <c r="R3554" s="11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x14ac:dyDescent="0.2">
      <c r="A3555" s="11">
        <v>3553</v>
      </c>
      <c r="B3555" s="11" t="s">
        <v>3552</v>
      </c>
      <c r="C3555" s="11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2">
        <f t="shared" si="220"/>
        <v>107</v>
      </c>
      <c r="P3555" s="13">
        <f t="shared" si="221"/>
        <v>56.2</v>
      </c>
      <c r="Q3555" s="11" t="s">
        <v>8317</v>
      </c>
      <c r="R3555" s="11" t="s">
        <v>8318</v>
      </c>
      <c r="S3555" s="14">
        <f t="shared" si="222"/>
        <v>42196.028703703705</v>
      </c>
      <c r="T3555" s="14">
        <f t="shared" si="223"/>
        <v>42228</v>
      </c>
    </row>
    <row r="3556" spans="1:20" x14ac:dyDescent="0.2">
      <c r="A3556" s="11">
        <v>3554</v>
      </c>
      <c r="B3556" s="11" t="s">
        <v>3553</v>
      </c>
      <c r="C3556" s="11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2">
        <f t="shared" si="220"/>
        <v>114</v>
      </c>
      <c r="P3556" s="13">
        <f t="shared" si="221"/>
        <v>107</v>
      </c>
      <c r="Q3556" s="11" t="s">
        <v>8317</v>
      </c>
      <c r="R3556" s="11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x14ac:dyDescent="0.2">
      <c r="A3557" s="11">
        <v>3555</v>
      </c>
      <c r="B3557" s="11" t="s">
        <v>3554</v>
      </c>
      <c r="C3557" s="11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2">
        <f t="shared" si="220"/>
        <v>100</v>
      </c>
      <c r="P3557" s="13">
        <f t="shared" si="221"/>
        <v>171.43</v>
      </c>
      <c r="Q3557" s="11" t="s">
        <v>8317</v>
      </c>
      <c r="R3557" s="11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x14ac:dyDescent="0.2">
      <c r="A3558" s="11">
        <v>3556</v>
      </c>
      <c r="B3558" s="11" t="s">
        <v>3555</v>
      </c>
      <c r="C3558" s="11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2">
        <f t="shared" si="220"/>
        <v>101</v>
      </c>
      <c r="P3558" s="13">
        <f t="shared" si="221"/>
        <v>110.5</v>
      </c>
      <c r="Q3558" s="11" t="s">
        <v>8317</v>
      </c>
      <c r="R3558" s="11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x14ac:dyDescent="0.2">
      <c r="A3559" s="11">
        <v>3557</v>
      </c>
      <c r="B3559" s="11" t="s">
        <v>3556</v>
      </c>
      <c r="C3559" s="11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2">
        <f t="shared" si="220"/>
        <v>101</v>
      </c>
      <c r="P3559" s="13">
        <f t="shared" si="221"/>
        <v>179.28</v>
      </c>
      <c r="Q3559" s="11" t="s">
        <v>8317</v>
      </c>
      <c r="R3559" s="11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x14ac:dyDescent="0.2">
      <c r="A3560" s="11">
        <v>3558</v>
      </c>
      <c r="B3560" s="11" t="s">
        <v>3557</v>
      </c>
      <c r="C3560" s="11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2">
        <f t="shared" si="220"/>
        <v>144</v>
      </c>
      <c r="P3560" s="13">
        <f t="shared" si="221"/>
        <v>22.91</v>
      </c>
      <c r="Q3560" s="11" t="s">
        <v>8317</v>
      </c>
      <c r="R3560" s="11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x14ac:dyDescent="0.2">
      <c r="A3561" s="11">
        <v>3559</v>
      </c>
      <c r="B3561" s="11" t="s">
        <v>3558</v>
      </c>
      <c r="C3561" s="11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2">
        <f t="shared" si="220"/>
        <v>104</v>
      </c>
      <c r="P3561" s="13">
        <f t="shared" si="221"/>
        <v>43.13</v>
      </c>
      <c r="Q3561" s="11" t="s">
        <v>8317</v>
      </c>
      <c r="R3561" s="1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x14ac:dyDescent="0.2">
      <c r="A3562" s="11">
        <v>3560</v>
      </c>
      <c r="B3562" s="11" t="s">
        <v>3559</v>
      </c>
      <c r="C3562" s="11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2">
        <f t="shared" si="220"/>
        <v>109</v>
      </c>
      <c r="P3562" s="13">
        <f t="shared" si="221"/>
        <v>46.89</v>
      </c>
      <c r="Q3562" s="11" t="s">
        <v>8317</v>
      </c>
      <c r="R3562" s="11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x14ac:dyDescent="0.2">
      <c r="A3563" s="11">
        <v>3561</v>
      </c>
      <c r="B3563" s="11" t="s">
        <v>3560</v>
      </c>
      <c r="C3563" s="11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2">
        <f t="shared" si="220"/>
        <v>103</v>
      </c>
      <c r="P3563" s="13">
        <f t="shared" si="221"/>
        <v>47.41</v>
      </c>
      <c r="Q3563" s="11" t="s">
        <v>8317</v>
      </c>
      <c r="R3563" s="11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x14ac:dyDescent="0.2">
      <c r="A3564" s="11">
        <v>3562</v>
      </c>
      <c r="B3564" s="11" t="s">
        <v>3561</v>
      </c>
      <c r="C3564" s="11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2">
        <f t="shared" si="220"/>
        <v>149</v>
      </c>
      <c r="P3564" s="13">
        <f t="shared" si="221"/>
        <v>15.13</v>
      </c>
      <c r="Q3564" s="11" t="s">
        <v>8317</v>
      </c>
      <c r="R3564" s="11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x14ac:dyDescent="0.2">
      <c r="A3565" s="11">
        <v>3563</v>
      </c>
      <c r="B3565" s="11" t="s">
        <v>3562</v>
      </c>
      <c r="C3565" s="11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2">
        <f t="shared" si="220"/>
        <v>106</v>
      </c>
      <c r="P3565" s="13">
        <f t="shared" si="221"/>
        <v>21.1</v>
      </c>
      <c r="Q3565" s="11" t="s">
        <v>8317</v>
      </c>
      <c r="R3565" s="11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x14ac:dyDescent="0.2">
      <c r="A3566" s="11">
        <v>3564</v>
      </c>
      <c r="B3566" s="11" t="s">
        <v>3563</v>
      </c>
      <c r="C3566" s="11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2">
        <f t="shared" si="220"/>
        <v>101</v>
      </c>
      <c r="P3566" s="13">
        <f t="shared" si="221"/>
        <v>59.12</v>
      </c>
      <c r="Q3566" s="11" t="s">
        <v>8317</v>
      </c>
      <c r="R3566" s="11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x14ac:dyDescent="0.2">
      <c r="A3567" s="11">
        <v>3565</v>
      </c>
      <c r="B3567" s="11" t="s">
        <v>3564</v>
      </c>
      <c r="C3567" s="11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2">
        <f t="shared" si="220"/>
        <v>131</v>
      </c>
      <c r="P3567" s="13">
        <f t="shared" si="221"/>
        <v>97.92</v>
      </c>
      <c r="Q3567" s="11" t="s">
        <v>8317</v>
      </c>
      <c r="R3567" s="11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x14ac:dyDescent="0.2">
      <c r="A3568" s="11">
        <v>3566</v>
      </c>
      <c r="B3568" s="11" t="s">
        <v>3565</v>
      </c>
      <c r="C3568" s="11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2">
        <f t="shared" si="220"/>
        <v>105</v>
      </c>
      <c r="P3568" s="13">
        <f t="shared" si="221"/>
        <v>55.13</v>
      </c>
      <c r="Q3568" s="11" t="s">
        <v>8317</v>
      </c>
      <c r="R3568" s="11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x14ac:dyDescent="0.2">
      <c r="A3569" s="11">
        <v>3567</v>
      </c>
      <c r="B3569" s="11" t="s">
        <v>3566</v>
      </c>
      <c r="C3569" s="11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2">
        <f t="shared" si="220"/>
        <v>109</v>
      </c>
      <c r="P3569" s="13">
        <f t="shared" si="221"/>
        <v>26.54</v>
      </c>
      <c r="Q3569" s="11" t="s">
        <v>8317</v>
      </c>
      <c r="R3569" s="11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x14ac:dyDescent="0.2">
      <c r="A3570" s="11">
        <v>3568</v>
      </c>
      <c r="B3570" s="11" t="s">
        <v>3567</v>
      </c>
      <c r="C3570" s="11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2">
        <f t="shared" si="220"/>
        <v>111</v>
      </c>
      <c r="P3570" s="13">
        <f t="shared" si="221"/>
        <v>58.42</v>
      </c>
      <c r="Q3570" s="11" t="s">
        <v>8317</v>
      </c>
      <c r="R3570" s="11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x14ac:dyDescent="0.2">
      <c r="A3571" s="11">
        <v>3569</v>
      </c>
      <c r="B3571" s="11" t="s">
        <v>3568</v>
      </c>
      <c r="C3571" s="11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2">
        <f t="shared" si="220"/>
        <v>101</v>
      </c>
      <c r="P3571" s="13">
        <f t="shared" si="221"/>
        <v>122.54</v>
      </c>
      <c r="Q3571" s="11" t="s">
        <v>8317</v>
      </c>
      <c r="R3571" s="1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x14ac:dyDescent="0.2">
      <c r="A3572" s="11">
        <v>3570</v>
      </c>
      <c r="B3572" s="11" t="s">
        <v>3569</v>
      </c>
      <c r="C3572" s="11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2">
        <f t="shared" si="220"/>
        <v>115</v>
      </c>
      <c r="P3572" s="13">
        <f t="shared" si="221"/>
        <v>87.96</v>
      </c>
      <c r="Q3572" s="11" t="s">
        <v>8317</v>
      </c>
      <c r="R3572" s="11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x14ac:dyDescent="0.2">
      <c r="A3573" s="11">
        <v>3571</v>
      </c>
      <c r="B3573" s="11" t="s">
        <v>3570</v>
      </c>
      <c r="C3573" s="11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2">
        <f t="shared" si="220"/>
        <v>123</v>
      </c>
      <c r="P3573" s="13">
        <f t="shared" si="221"/>
        <v>73.239999999999995</v>
      </c>
      <c r="Q3573" s="11" t="s">
        <v>8317</v>
      </c>
      <c r="R3573" s="11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x14ac:dyDescent="0.2">
      <c r="A3574" s="11">
        <v>3572</v>
      </c>
      <c r="B3574" s="11" t="s">
        <v>3571</v>
      </c>
      <c r="C3574" s="11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2">
        <f t="shared" si="220"/>
        <v>100</v>
      </c>
      <c r="P3574" s="13">
        <f t="shared" si="221"/>
        <v>55.56</v>
      </c>
      <c r="Q3574" s="11" t="s">
        <v>8317</v>
      </c>
      <c r="R3574" s="11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x14ac:dyDescent="0.2">
      <c r="A3575" s="11">
        <v>3573</v>
      </c>
      <c r="B3575" s="11" t="s">
        <v>3572</v>
      </c>
      <c r="C3575" s="11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2">
        <f t="shared" si="220"/>
        <v>103</v>
      </c>
      <c r="P3575" s="13">
        <f t="shared" si="221"/>
        <v>39.54</v>
      </c>
      <c r="Q3575" s="11" t="s">
        <v>8317</v>
      </c>
      <c r="R3575" s="11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x14ac:dyDescent="0.2">
      <c r="A3576" s="11">
        <v>3574</v>
      </c>
      <c r="B3576" s="11" t="s">
        <v>3573</v>
      </c>
      <c r="C3576" s="11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2">
        <f t="shared" si="220"/>
        <v>107</v>
      </c>
      <c r="P3576" s="13">
        <f t="shared" si="221"/>
        <v>136.78</v>
      </c>
      <c r="Q3576" s="11" t="s">
        <v>8317</v>
      </c>
      <c r="R3576" s="11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x14ac:dyDescent="0.2">
      <c r="A3577" s="11">
        <v>3575</v>
      </c>
      <c r="B3577" s="11" t="s">
        <v>3574</v>
      </c>
      <c r="C3577" s="11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2">
        <f t="shared" si="220"/>
        <v>102</v>
      </c>
      <c r="P3577" s="13">
        <f t="shared" si="221"/>
        <v>99.34</v>
      </c>
      <c r="Q3577" s="11" t="s">
        <v>8317</v>
      </c>
      <c r="R3577" s="11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x14ac:dyDescent="0.2">
      <c r="A3578" s="11">
        <v>3576</v>
      </c>
      <c r="B3578" s="11" t="s">
        <v>3575</v>
      </c>
      <c r="C3578" s="11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2">
        <f t="shared" si="220"/>
        <v>100</v>
      </c>
      <c r="P3578" s="13">
        <f t="shared" si="221"/>
        <v>20</v>
      </c>
      <c r="Q3578" s="11" t="s">
        <v>8317</v>
      </c>
      <c r="R3578" s="11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x14ac:dyDescent="0.2">
      <c r="A3579" s="11">
        <v>3577</v>
      </c>
      <c r="B3579" s="11" t="s">
        <v>3576</v>
      </c>
      <c r="C3579" s="11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2">
        <f t="shared" si="220"/>
        <v>130</v>
      </c>
      <c r="P3579" s="13">
        <f t="shared" si="221"/>
        <v>28.89</v>
      </c>
      <c r="Q3579" s="11" t="s">
        <v>8317</v>
      </c>
      <c r="R3579" s="11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x14ac:dyDescent="0.2">
      <c r="A3580" s="11">
        <v>3578</v>
      </c>
      <c r="B3580" s="11" t="s">
        <v>3577</v>
      </c>
      <c r="C3580" s="11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2">
        <f t="shared" si="220"/>
        <v>101</v>
      </c>
      <c r="P3580" s="13">
        <f t="shared" si="221"/>
        <v>40.549999999999997</v>
      </c>
      <c r="Q3580" s="11" t="s">
        <v>8317</v>
      </c>
      <c r="R3580" s="11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x14ac:dyDescent="0.2">
      <c r="A3581" s="11">
        <v>3579</v>
      </c>
      <c r="B3581" s="11" t="s">
        <v>3578</v>
      </c>
      <c r="C3581" s="11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2">
        <f t="shared" si="220"/>
        <v>100</v>
      </c>
      <c r="P3581" s="13">
        <f t="shared" si="221"/>
        <v>35.71</v>
      </c>
      <c r="Q3581" s="11" t="s">
        <v>8317</v>
      </c>
      <c r="R3581" s="1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x14ac:dyDescent="0.2">
      <c r="A3582" s="11">
        <v>3580</v>
      </c>
      <c r="B3582" s="11" t="s">
        <v>3579</v>
      </c>
      <c r="C3582" s="11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2">
        <f t="shared" si="220"/>
        <v>114</v>
      </c>
      <c r="P3582" s="13">
        <f t="shared" si="221"/>
        <v>37.96</v>
      </c>
      <c r="Q3582" s="11" t="s">
        <v>8317</v>
      </c>
      <c r="R3582" s="11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x14ac:dyDescent="0.2">
      <c r="A3583" s="11">
        <v>3581</v>
      </c>
      <c r="B3583" s="11" t="s">
        <v>3580</v>
      </c>
      <c r="C3583" s="11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2">
        <f t="shared" si="220"/>
        <v>100</v>
      </c>
      <c r="P3583" s="13">
        <f t="shared" si="221"/>
        <v>33.33</v>
      </c>
      <c r="Q3583" s="11" t="s">
        <v>8317</v>
      </c>
      <c r="R3583" s="11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x14ac:dyDescent="0.2">
      <c r="A3584" s="11">
        <v>3582</v>
      </c>
      <c r="B3584" s="11" t="s">
        <v>3581</v>
      </c>
      <c r="C3584" s="11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2">
        <f t="shared" si="220"/>
        <v>287</v>
      </c>
      <c r="P3584" s="13">
        <f t="shared" si="221"/>
        <v>58.57</v>
      </c>
      <c r="Q3584" s="11" t="s">
        <v>8317</v>
      </c>
      <c r="R3584" s="11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x14ac:dyDescent="0.2">
      <c r="A3585" s="11">
        <v>3583</v>
      </c>
      <c r="B3585" s="11" t="s">
        <v>3582</v>
      </c>
      <c r="C3585" s="11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2">
        <f t="shared" si="220"/>
        <v>109</v>
      </c>
      <c r="P3585" s="13">
        <f t="shared" si="221"/>
        <v>135.63</v>
      </c>
      <c r="Q3585" s="11" t="s">
        <v>8317</v>
      </c>
      <c r="R3585" s="11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x14ac:dyDescent="0.2">
      <c r="A3586" s="11">
        <v>3584</v>
      </c>
      <c r="B3586" s="11" t="s">
        <v>3583</v>
      </c>
      <c r="C3586" s="11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2">
        <f t="shared" ref="O3586:O3649" si="224">ROUNDUP(SUM(E3586/D3586*100),0)</f>
        <v>116</v>
      </c>
      <c r="P3586" s="13">
        <f t="shared" ref="P3586:P3649" si="225">ROUND(SUM(E3586/L3586),2)</f>
        <v>30.94</v>
      </c>
      <c r="Q3586" s="11" t="s">
        <v>8317</v>
      </c>
      <c r="R3586" s="11" t="s">
        <v>8318</v>
      </c>
      <c r="S3586" s="14">
        <f t="shared" ref="S3586:S3649" si="226">(((J3586/60)/60)/24)+DATE(1970,1,1)</f>
        <v>42168.316481481481</v>
      </c>
      <c r="T3586" s="14">
        <f t="shared" ref="T3586:T3649" si="227">(((I3586/60)/60)/24)+DATE(1970,1,1)</f>
        <v>42198.316481481481</v>
      </c>
    </row>
    <row r="3587" spans="1:20" x14ac:dyDescent="0.2">
      <c r="A3587" s="11">
        <v>3585</v>
      </c>
      <c r="B3587" s="11" t="s">
        <v>3584</v>
      </c>
      <c r="C3587" s="11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2">
        <f t="shared" si="224"/>
        <v>120</v>
      </c>
      <c r="P3587" s="13">
        <f t="shared" si="225"/>
        <v>176.09</v>
      </c>
      <c r="Q3587" s="11" t="s">
        <v>8317</v>
      </c>
      <c r="R3587" s="11" t="s">
        <v>8318</v>
      </c>
      <c r="S3587" s="14">
        <f t="shared" si="226"/>
        <v>41964.716319444444</v>
      </c>
      <c r="T3587" s="14">
        <f t="shared" si="227"/>
        <v>41994.716319444444</v>
      </c>
    </row>
    <row r="3588" spans="1:20" x14ac:dyDescent="0.2">
      <c r="A3588" s="11">
        <v>3586</v>
      </c>
      <c r="B3588" s="11" t="s">
        <v>3585</v>
      </c>
      <c r="C3588" s="11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2">
        <f t="shared" si="224"/>
        <v>110</v>
      </c>
      <c r="P3588" s="13">
        <f t="shared" si="225"/>
        <v>151.97999999999999</v>
      </c>
      <c r="Q3588" s="11" t="s">
        <v>8317</v>
      </c>
      <c r="R3588" s="11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x14ac:dyDescent="0.2">
      <c r="A3589" s="11">
        <v>3587</v>
      </c>
      <c r="B3589" s="11" t="s">
        <v>3586</v>
      </c>
      <c r="C3589" s="11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2">
        <f t="shared" si="224"/>
        <v>127</v>
      </c>
      <c r="P3589" s="13">
        <f t="shared" si="225"/>
        <v>22.61</v>
      </c>
      <c r="Q3589" s="11" t="s">
        <v>8317</v>
      </c>
      <c r="R3589" s="11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x14ac:dyDescent="0.2">
      <c r="A3590" s="11">
        <v>3588</v>
      </c>
      <c r="B3590" s="11" t="s">
        <v>3587</v>
      </c>
      <c r="C3590" s="11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2">
        <f t="shared" si="224"/>
        <v>101</v>
      </c>
      <c r="P3590" s="13">
        <f t="shared" si="225"/>
        <v>18.27</v>
      </c>
      <c r="Q3590" s="11" t="s">
        <v>8317</v>
      </c>
      <c r="R3590" s="11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x14ac:dyDescent="0.2">
      <c r="A3591" s="11">
        <v>3589</v>
      </c>
      <c r="B3591" s="11" t="s">
        <v>3588</v>
      </c>
      <c r="C3591" s="11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2">
        <f t="shared" si="224"/>
        <v>128</v>
      </c>
      <c r="P3591" s="13">
        <f t="shared" si="225"/>
        <v>82.26</v>
      </c>
      <c r="Q3591" s="11" t="s">
        <v>8317</v>
      </c>
      <c r="R3591" s="1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x14ac:dyDescent="0.2">
      <c r="A3592" s="11">
        <v>3590</v>
      </c>
      <c r="B3592" s="11" t="s">
        <v>3589</v>
      </c>
      <c r="C3592" s="11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2">
        <f t="shared" si="224"/>
        <v>101</v>
      </c>
      <c r="P3592" s="13">
        <f t="shared" si="225"/>
        <v>68.53</v>
      </c>
      <c r="Q3592" s="11" t="s">
        <v>8317</v>
      </c>
      <c r="R3592" s="11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x14ac:dyDescent="0.2">
      <c r="A3593" s="11">
        <v>3591</v>
      </c>
      <c r="B3593" s="11" t="s">
        <v>3590</v>
      </c>
      <c r="C3593" s="11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2">
        <f t="shared" si="224"/>
        <v>175</v>
      </c>
      <c r="P3593" s="13">
        <f t="shared" si="225"/>
        <v>68.06</v>
      </c>
      <c r="Q3593" s="11" t="s">
        <v>8317</v>
      </c>
      <c r="R3593" s="11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x14ac:dyDescent="0.2">
      <c r="A3594" s="11">
        <v>3592</v>
      </c>
      <c r="B3594" s="11" t="s">
        <v>3591</v>
      </c>
      <c r="C3594" s="11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2">
        <f t="shared" si="224"/>
        <v>128</v>
      </c>
      <c r="P3594" s="13">
        <f t="shared" si="225"/>
        <v>72.709999999999994</v>
      </c>
      <c r="Q3594" s="11" t="s">
        <v>8317</v>
      </c>
      <c r="R3594" s="11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x14ac:dyDescent="0.2">
      <c r="A3595" s="11">
        <v>3593</v>
      </c>
      <c r="B3595" s="11" t="s">
        <v>3592</v>
      </c>
      <c r="C3595" s="11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2">
        <f t="shared" si="224"/>
        <v>111</v>
      </c>
      <c r="P3595" s="13">
        <f t="shared" si="225"/>
        <v>77.19</v>
      </c>
      <c r="Q3595" s="11" t="s">
        <v>8317</v>
      </c>
      <c r="R3595" s="11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x14ac:dyDescent="0.2">
      <c r="A3596" s="11">
        <v>3594</v>
      </c>
      <c r="B3596" s="11" t="s">
        <v>3593</v>
      </c>
      <c r="C3596" s="11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2">
        <f t="shared" si="224"/>
        <v>126</v>
      </c>
      <c r="P3596" s="13">
        <f t="shared" si="225"/>
        <v>55.97</v>
      </c>
      <c r="Q3596" s="11" t="s">
        <v>8317</v>
      </c>
      <c r="R3596" s="11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x14ac:dyDescent="0.2">
      <c r="A3597" s="11">
        <v>3595</v>
      </c>
      <c r="B3597" s="11" t="s">
        <v>3594</v>
      </c>
      <c r="C3597" s="11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2">
        <f t="shared" si="224"/>
        <v>119</v>
      </c>
      <c r="P3597" s="13">
        <f t="shared" si="225"/>
        <v>49.69</v>
      </c>
      <c r="Q3597" s="11" t="s">
        <v>8317</v>
      </c>
      <c r="R3597" s="11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x14ac:dyDescent="0.2">
      <c r="A3598" s="11">
        <v>3596</v>
      </c>
      <c r="B3598" s="11" t="s">
        <v>3595</v>
      </c>
      <c r="C3598" s="11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2">
        <f t="shared" si="224"/>
        <v>108</v>
      </c>
      <c r="P3598" s="13">
        <f t="shared" si="225"/>
        <v>79</v>
      </c>
      <c r="Q3598" s="11" t="s">
        <v>8317</v>
      </c>
      <c r="R3598" s="11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x14ac:dyDescent="0.2">
      <c r="A3599" s="11">
        <v>3597</v>
      </c>
      <c r="B3599" s="11" t="s">
        <v>3596</v>
      </c>
      <c r="C3599" s="11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2">
        <f t="shared" si="224"/>
        <v>103</v>
      </c>
      <c r="P3599" s="13">
        <f t="shared" si="225"/>
        <v>77.73</v>
      </c>
      <c r="Q3599" s="11" t="s">
        <v>8317</v>
      </c>
      <c r="R3599" s="11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x14ac:dyDescent="0.2">
      <c r="A3600" s="11">
        <v>3598</v>
      </c>
      <c r="B3600" s="11" t="s">
        <v>3597</v>
      </c>
      <c r="C3600" s="11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2">
        <f t="shared" si="224"/>
        <v>111</v>
      </c>
      <c r="P3600" s="13">
        <f t="shared" si="225"/>
        <v>40.78</v>
      </c>
      <c r="Q3600" s="11" t="s">
        <v>8317</v>
      </c>
      <c r="R3600" s="11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x14ac:dyDescent="0.2">
      <c r="A3601" s="11">
        <v>3599</v>
      </c>
      <c r="B3601" s="11" t="s">
        <v>3598</v>
      </c>
      <c r="C3601" s="11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2">
        <f t="shared" si="224"/>
        <v>202</v>
      </c>
      <c r="P3601" s="13">
        <f t="shared" si="225"/>
        <v>59.41</v>
      </c>
      <c r="Q3601" s="11" t="s">
        <v>8317</v>
      </c>
      <c r="R3601" s="11" t="s">
        <v>8318</v>
      </c>
      <c r="S3601" s="14">
        <f t="shared" si="226"/>
        <v>42220.79487268519</v>
      </c>
      <c r="T3601" s="14">
        <f t="shared" si="227"/>
        <v>42246</v>
      </c>
    </row>
    <row r="3602" spans="1:20" x14ac:dyDescent="0.2">
      <c r="A3602" s="11">
        <v>3600</v>
      </c>
      <c r="B3602" s="11" t="s">
        <v>3599</v>
      </c>
      <c r="C3602" s="11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2">
        <f t="shared" si="224"/>
        <v>130</v>
      </c>
      <c r="P3602" s="13">
        <f t="shared" si="225"/>
        <v>3.25</v>
      </c>
      <c r="Q3602" s="11" t="s">
        <v>8317</v>
      </c>
      <c r="R3602" s="11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x14ac:dyDescent="0.2">
      <c r="A3603" s="11">
        <v>3601</v>
      </c>
      <c r="B3603" s="11" t="s">
        <v>3600</v>
      </c>
      <c r="C3603" s="11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2">
        <f t="shared" si="224"/>
        <v>105</v>
      </c>
      <c r="P3603" s="13">
        <f t="shared" si="225"/>
        <v>39.380000000000003</v>
      </c>
      <c r="Q3603" s="11" t="s">
        <v>8317</v>
      </c>
      <c r="R3603" s="11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x14ac:dyDescent="0.2">
      <c r="A3604" s="11">
        <v>3602</v>
      </c>
      <c r="B3604" s="11" t="s">
        <v>3601</v>
      </c>
      <c r="C3604" s="11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2">
        <f t="shared" si="224"/>
        <v>101</v>
      </c>
      <c r="P3604" s="13">
        <f t="shared" si="225"/>
        <v>81.67</v>
      </c>
      <c r="Q3604" s="11" t="s">
        <v>8317</v>
      </c>
      <c r="R3604" s="11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x14ac:dyDescent="0.2">
      <c r="A3605" s="11">
        <v>3603</v>
      </c>
      <c r="B3605" s="11" t="s">
        <v>3602</v>
      </c>
      <c r="C3605" s="11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2">
        <f t="shared" si="224"/>
        <v>171</v>
      </c>
      <c r="P3605" s="13">
        <f t="shared" si="225"/>
        <v>44.91</v>
      </c>
      <c r="Q3605" s="11" t="s">
        <v>8317</v>
      </c>
      <c r="R3605" s="11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x14ac:dyDescent="0.2">
      <c r="A3606" s="11">
        <v>3604</v>
      </c>
      <c r="B3606" s="11" t="s">
        <v>3603</v>
      </c>
      <c r="C3606" s="11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2">
        <f t="shared" si="224"/>
        <v>113</v>
      </c>
      <c r="P3606" s="13">
        <f t="shared" si="225"/>
        <v>49.06</v>
      </c>
      <c r="Q3606" s="11" t="s">
        <v>8317</v>
      </c>
      <c r="R3606" s="11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x14ac:dyDescent="0.2">
      <c r="A3607" s="11">
        <v>3605</v>
      </c>
      <c r="B3607" s="11" t="s">
        <v>3604</v>
      </c>
      <c r="C3607" s="11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2">
        <f t="shared" si="224"/>
        <v>184</v>
      </c>
      <c r="P3607" s="13">
        <f t="shared" si="225"/>
        <v>30.67</v>
      </c>
      <c r="Q3607" s="11" t="s">
        <v>8317</v>
      </c>
      <c r="R3607" s="11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x14ac:dyDescent="0.2">
      <c r="A3608" s="11">
        <v>3606</v>
      </c>
      <c r="B3608" s="11" t="s">
        <v>3605</v>
      </c>
      <c r="C3608" s="11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2">
        <f t="shared" si="224"/>
        <v>131</v>
      </c>
      <c r="P3608" s="13">
        <f t="shared" si="225"/>
        <v>61.06</v>
      </c>
      <c r="Q3608" s="11" t="s">
        <v>8317</v>
      </c>
      <c r="R3608" s="11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x14ac:dyDescent="0.2">
      <c r="A3609" s="11">
        <v>3607</v>
      </c>
      <c r="B3609" s="11" t="s">
        <v>3606</v>
      </c>
      <c r="C3609" s="11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2">
        <f t="shared" si="224"/>
        <v>106</v>
      </c>
      <c r="P3609" s="13">
        <f t="shared" si="225"/>
        <v>29</v>
      </c>
      <c r="Q3609" s="11" t="s">
        <v>8317</v>
      </c>
      <c r="R3609" s="11" t="s">
        <v>8318</v>
      </c>
      <c r="S3609" s="14">
        <f t="shared" si="226"/>
        <v>42338.963912037041</v>
      </c>
      <c r="T3609" s="14">
        <f t="shared" si="227"/>
        <v>42353</v>
      </c>
    </row>
    <row r="3610" spans="1:20" x14ac:dyDescent="0.2">
      <c r="A3610" s="11">
        <v>3608</v>
      </c>
      <c r="B3610" s="11" t="s">
        <v>3607</v>
      </c>
      <c r="C3610" s="11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2">
        <f t="shared" si="224"/>
        <v>100</v>
      </c>
      <c r="P3610" s="13">
        <f t="shared" si="225"/>
        <v>29.63</v>
      </c>
      <c r="Q3610" s="11" t="s">
        <v>8317</v>
      </c>
      <c r="R3610" s="11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x14ac:dyDescent="0.2">
      <c r="A3611" s="11">
        <v>3609</v>
      </c>
      <c r="B3611" s="11" t="s">
        <v>3608</v>
      </c>
      <c r="C3611" s="11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2">
        <f t="shared" si="224"/>
        <v>154</v>
      </c>
      <c r="P3611" s="13">
        <f t="shared" si="225"/>
        <v>143.1</v>
      </c>
      <c r="Q3611" s="11" t="s">
        <v>8317</v>
      </c>
      <c r="R3611" s="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x14ac:dyDescent="0.2">
      <c r="A3612" s="11">
        <v>3610</v>
      </c>
      <c r="B3612" s="11" t="s">
        <v>3609</v>
      </c>
      <c r="C3612" s="11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2">
        <f t="shared" si="224"/>
        <v>163</v>
      </c>
      <c r="P3612" s="13">
        <f t="shared" si="225"/>
        <v>52.35</v>
      </c>
      <c r="Q3612" s="11" t="s">
        <v>8317</v>
      </c>
      <c r="R3612" s="11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x14ac:dyDescent="0.2">
      <c r="A3613" s="11">
        <v>3611</v>
      </c>
      <c r="B3613" s="11" t="s">
        <v>3610</v>
      </c>
      <c r="C3613" s="11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2">
        <f t="shared" si="224"/>
        <v>136</v>
      </c>
      <c r="P3613" s="13">
        <f t="shared" si="225"/>
        <v>66.67</v>
      </c>
      <c r="Q3613" s="11" t="s">
        <v>8317</v>
      </c>
      <c r="R3613" s="11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x14ac:dyDescent="0.2">
      <c r="A3614" s="11">
        <v>3612</v>
      </c>
      <c r="B3614" s="11" t="s">
        <v>3611</v>
      </c>
      <c r="C3614" s="11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2">
        <f t="shared" si="224"/>
        <v>145</v>
      </c>
      <c r="P3614" s="13">
        <f t="shared" si="225"/>
        <v>126.67</v>
      </c>
      <c r="Q3614" s="11" t="s">
        <v>8317</v>
      </c>
      <c r="R3614" s="11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x14ac:dyDescent="0.2">
      <c r="A3615" s="11">
        <v>3613</v>
      </c>
      <c r="B3615" s="11" t="s">
        <v>3612</v>
      </c>
      <c r="C3615" s="11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2">
        <f t="shared" si="224"/>
        <v>100</v>
      </c>
      <c r="P3615" s="13">
        <f t="shared" si="225"/>
        <v>62.5</v>
      </c>
      <c r="Q3615" s="11" t="s">
        <v>8317</v>
      </c>
      <c r="R3615" s="11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x14ac:dyDescent="0.2">
      <c r="A3616" s="11">
        <v>3614</v>
      </c>
      <c r="B3616" s="11" t="s">
        <v>3439</v>
      </c>
      <c r="C3616" s="11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2">
        <f t="shared" si="224"/>
        <v>101</v>
      </c>
      <c r="P3616" s="13">
        <f t="shared" si="225"/>
        <v>35.49</v>
      </c>
      <c r="Q3616" s="11" t="s">
        <v>8317</v>
      </c>
      <c r="R3616" s="11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x14ac:dyDescent="0.2">
      <c r="A3617" s="11">
        <v>3615</v>
      </c>
      <c r="B3617" s="11" t="s">
        <v>3613</v>
      </c>
      <c r="C3617" s="11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2">
        <f t="shared" si="224"/>
        <v>107</v>
      </c>
      <c r="P3617" s="13">
        <f t="shared" si="225"/>
        <v>37.08</v>
      </c>
      <c r="Q3617" s="11" t="s">
        <v>8317</v>
      </c>
      <c r="R3617" s="11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x14ac:dyDescent="0.2">
      <c r="A3618" s="11">
        <v>3616</v>
      </c>
      <c r="B3618" s="11" t="s">
        <v>3614</v>
      </c>
      <c r="C3618" s="11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2">
        <f t="shared" si="224"/>
        <v>125</v>
      </c>
      <c r="P3618" s="13">
        <f t="shared" si="225"/>
        <v>69.33</v>
      </c>
      <c r="Q3618" s="11" t="s">
        <v>8317</v>
      </c>
      <c r="R3618" s="11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x14ac:dyDescent="0.2">
      <c r="A3619" s="11">
        <v>3617</v>
      </c>
      <c r="B3619" s="11" t="s">
        <v>3615</v>
      </c>
      <c r="C3619" s="11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2">
        <f t="shared" si="224"/>
        <v>119</v>
      </c>
      <c r="P3619" s="13">
        <f t="shared" si="225"/>
        <v>17.25</v>
      </c>
      <c r="Q3619" s="11" t="s">
        <v>8317</v>
      </c>
      <c r="R3619" s="11" t="s">
        <v>8318</v>
      </c>
      <c r="S3619" s="14">
        <f t="shared" si="226"/>
        <v>42779.610289351855</v>
      </c>
      <c r="T3619" s="14">
        <f t="shared" si="227"/>
        <v>42794</v>
      </c>
    </row>
    <row r="3620" spans="1:20" x14ac:dyDescent="0.2">
      <c r="A3620" s="11">
        <v>3618</v>
      </c>
      <c r="B3620" s="11" t="s">
        <v>3616</v>
      </c>
      <c r="C3620" s="11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2">
        <f t="shared" si="224"/>
        <v>101</v>
      </c>
      <c r="P3620" s="13">
        <f t="shared" si="225"/>
        <v>36.07</v>
      </c>
      <c r="Q3620" s="11" t="s">
        <v>8317</v>
      </c>
      <c r="R3620" s="11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x14ac:dyDescent="0.2">
      <c r="A3621" s="11">
        <v>3619</v>
      </c>
      <c r="B3621" s="11" t="s">
        <v>3617</v>
      </c>
      <c r="C3621" s="11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2">
        <f t="shared" si="224"/>
        <v>113</v>
      </c>
      <c r="P3621" s="13">
        <f t="shared" si="225"/>
        <v>66.47</v>
      </c>
      <c r="Q3621" s="11" t="s">
        <v>8317</v>
      </c>
      <c r="R3621" s="1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x14ac:dyDescent="0.2">
      <c r="A3622" s="11">
        <v>3620</v>
      </c>
      <c r="B3622" s="11" t="s">
        <v>3618</v>
      </c>
      <c r="C3622" s="11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2">
        <f t="shared" si="224"/>
        <v>106</v>
      </c>
      <c r="P3622" s="13">
        <f t="shared" si="225"/>
        <v>56.07</v>
      </c>
      <c r="Q3622" s="11" t="s">
        <v>8317</v>
      </c>
      <c r="R3622" s="11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x14ac:dyDescent="0.2">
      <c r="A3623" s="11">
        <v>3621</v>
      </c>
      <c r="B3623" s="11" t="s">
        <v>3619</v>
      </c>
      <c r="C3623" s="11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2">
        <f t="shared" si="224"/>
        <v>110</v>
      </c>
      <c r="P3623" s="13">
        <f t="shared" si="225"/>
        <v>47.03</v>
      </c>
      <c r="Q3623" s="11" t="s">
        <v>8317</v>
      </c>
      <c r="R3623" s="11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x14ac:dyDescent="0.2">
      <c r="A3624" s="11">
        <v>3622</v>
      </c>
      <c r="B3624" s="11" t="s">
        <v>3620</v>
      </c>
      <c r="C3624" s="11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2">
        <f t="shared" si="224"/>
        <v>101</v>
      </c>
      <c r="P3624" s="13">
        <f t="shared" si="225"/>
        <v>47.67</v>
      </c>
      <c r="Q3624" s="11" t="s">
        <v>8317</v>
      </c>
      <c r="R3624" s="11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x14ac:dyDescent="0.2">
      <c r="A3625" s="11">
        <v>3623</v>
      </c>
      <c r="B3625" s="11" t="s">
        <v>3621</v>
      </c>
      <c r="C3625" s="11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2">
        <f t="shared" si="224"/>
        <v>120</v>
      </c>
      <c r="P3625" s="13">
        <f t="shared" si="225"/>
        <v>88.24</v>
      </c>
      <c r="Q3625" s="11" t="s">
        <v>8317</v>
      </c>
      <c r="R3625" s="11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x14ac:dyDescent="0.2">
      <c r="A3626" s="11">
        <v>3624</v>
      </c>
      <c r="B3626" s="11" t="s">
        <v>3622</v>
      </c>
      <c r="C3626" s="11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2">
        <f t="shared" si="224"/>
        <v>105</v>
      </c>
      <c r="P3626" s="13">
        <f t="shared" si="225"/>
        <v>80.72</v>
      </c>
      <c r="Q3626" s="11" t="s">
        <v>8317</v>
      </c>
      <c r="R3626" s="11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x14ac:dyDescent="0.2">
      <c r="A3627" s="11">
        <v>3625</v>
      </c>
      <c r="B3627" s="11" t="s">
        <v>3623</v>
      </c>
      <c r="C3627" s="11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2">
        <f t="shared" si="224"/>
        <v>103</v>
      </c>
      <c r="P3627" s="13">
        <f t="shared" si="225"/>
        <v>39.49</v>
      </c>
      <c r="Q3627" s="11" t="s">
        <v>8317</v>
      </c>
      <c r="R3627" s="11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x14ac:dyDescent="0.2">
      <c r="A3628" s="11">
        <v>3626</v>
      </c>
      <c r="B3628" s="11" t="s">
        <v>3624</v>
      </c>
      <c r="C3628" s="11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2">
        <f t="shared" si="224"/>
        <v>102</v>
      </c>
      <c r="P3628" s="13">
        <f t="shared" si="225"/>
        <v>84.85</v>
      </c>
      <c r="Q3628" s="11" t="s">
        <v>8317</v>
      </c>
      <c r="R3628" s="11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x14ac:dyDescent="0.2">
      <c r="A3629" s="11">
        <v>3627</v>
      </c>
      <c r="B3629" s="11" t="s">
        <v>3625</v>
      </c>
      <c r="C3629" s="11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2">
        <f t="shared" si="224"/>
        <v>100</v>
      </c>
      <c r="P3629" s="13">
        <f t="shared" si="225"/>
        <v>68.97</v>
      </c>
      <c r="Q3629" s="11" t="s">
        <v>8317</v>
      </c>
      <c r="R3629" s="11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x14ac:dyDescent="0.2">
      <c r="A3630" s="11">
        <v>3628</v>
      </c>
      <c r="B3630" s="11" t="s">
        <v>3626</v>
      </c>
      <c r="C3630" s="11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2">
        <f t="shared" si="224"/>
        <v>0</v>
      </c>
      <c r="P3630" s="13" t="e">
        <f t="shared" si="225"/>
        <v>#DIV/0!</v>
      </c>
      <c r="Q3630" s="11" t="s">
        <v>8317</v>
      </c>
      <c r="R3630" s="11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x14ac:dyDescent="0.2">
      <c r="A3631" s="11">
        <v>3629</v>
      </c>
      <c r="B3631" s="11" t="s">
        <v>3627</v>
      </c>
      <c r="C3631" s="11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2">
        <f t="shared" si="224"/>
        <v>1</v>
      </c>
      <c r="P3631" s="13">
        <f t="shared" si="225"/>
        <v>1</v>
      </c>
      <c r="Q3631" s="11" t="s">
        <v>8317</v>
      </c>
      <c r="R3631" s="1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x14ac:dyDescent="0.2">
      <c r="A3632" s="11">
        <v>3630</v>
      </c>
      <c r="B3632" s="11" t="s">
        <v>3628</v>
      </c>
      <c r="C3632" s="11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2">
        <f t="shared" si="224"/>
        <v>1</v>
      </c>
      <c r="P3632" s="13">
        <f t="shared" si="225"/>
        <v>1</v>
      </c>
      <c r="Q3632" s="11" t="s">
        <v>8317</v>
      </c>
      <c r="R3632" s="11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x14ac:dyDescent="0.2">
      <c r="A3633" s="11">
        <v>3631</v>
      </c>
      <c r="B3633" s="11" t="s">
        <v>3629</v>
      </c>
      <c r="C3633" s="11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2">
        <f t="shared" si="224"/>
        <v>52</v>
      </c>
      <c r="P3633" s="13">
        <f t="shared" si="225"/>
        <v>147.88</v>
      </c>
      <c r="Q3633" s="11" t="s">
        <v>8317</v>
      </c>
      <c r="R3633" s="11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x14ac:dyDescent="0.2">
      <c r="A3634" s="11">
        <v>3632</v>
      </c>
      <c r="B3634" s="11" t="s">
        <v>3630</v>
      </c>
      <c r="C3634" s="11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2">
        <f t="shared" si="224"/>
        <v>20</v>
      </c>
      <c r="P3634" s="13">
        <f t="shared" si="225"/>
        <v>100</v>
      </c>
      <c r="Q3634" s="11" t="s">
        <v>8317</v>
      </c>
      <c r="R3634" s="11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x14ac:dyDescent="0.2">
      <c r="A3635" s="11">
        <v>3633</v>
      </c>
      <c r="B3635" s="11" t="s">
        <v>3631</v>
      </c>
      <c r="C3635" s="11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2">
        <f t="shared" si="224"/>
        <v>36</v>
      </c>
      <c r="P3635" s="13">
        <f t="shared" si="225"/>
        <v>56.84</v>
      </c>
      <c r="Q3635" s="11" t="s">
        <v>8317</v>
      </c>
      <c r="R3635" s="11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x14ac:dyDescent="0.2">
      <c r="A3636" s="11">
        <v>3634</v>
      </c>
      <c r="B3636" s="11" t="s">
        <v>3632</v>
      </c>
      <c r="C3636" s="11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2">
        <f t="shared" si="224"/>
        <v>5</v>
      </c>
      <c r="P3636" s="13">
        <f t="shared" si="225"/>
        <v>176.94</v>
      </c>
      <c r="Q3636" s="11" t="s">
        <v>8317</v>
      </c>
      <c r="R3636" s="11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x14ac:dyDescent="0.2">
      <c r="A3637" s="11">
        <v>3635</v>
      </c>
      <c r="B3637" s="11" t="s">
        <v>3633</v>
      </c>
      <c r="C3637" s="11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2">
        <f t="shared" si="224"/>
        <v>37</v>
      </c>
      <c r="P3637" s="13">
        <f t="shared" si="225"/>
        <v>127.6</v>
      </c>
      <c r="Q3637" s="11" t="s">
        <v>8317</v>
      </c>
      <c r="R3637" s="11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x14ac:dyDescent="0.2">
      <c r="A3638" s="11">
        <v>3636</v>
      </c>
      <c r="B3638" s="11" t="s">
        <v>3634</v>
      </c>
      <c r="C3638" s="11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2">
        <f t="shared" si="224"/>
        <v>0</v>
      </c>
      <c r="P3638" s="13" t="e">
        <f t="shared" si="225"/>
        <v>#DIV/0!</v>
      </c>
      <c r="Q3638" s="11" t="s">
        <v>8317</v>
      </c>
      <c r="R3638" s="11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x14ac:dyDescent="0.2">
      <c r="A3639" s="11">
        <v>3637</v>
      </c>
      <c r="B3639" s="11" t="s">
        <v>3635</v>
      </c>
      <c r="C3639" s="11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2">
        <f t="shared" si="224"/>
        <v>31</v>
      </c>
      <c r="P3639" s="13">
        <f t="shared" si="225"/>
        <v>66.14</v>
      </c>
      <c r="Q3639" s="11" t="s">
        <v>8317</v>
      </c>
      <c r="R3639" s="11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x14ac:dyDescent="0.2">
      <c r="A3640" s="11">
        <v>3638</v>
      </c>
      <c r="B3640" s="11" t="s">
        <v>3636</v>
      </c>
      <c r="C3640" s="11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2">
        <f t="shared" si="224"/>
        <v>7</v>
      </c>
      <c r="P3640" s="13">
        <f t="shared" si="225"/>
        <v>108</v>
      </c>
      <c r="Q3640" s="11" t="s">
        <v>8317</v>
      </c>
      <c r="R3640" s="11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x14ac:dyDescent="0.2">
      <c r="A3641" s="11">
        <v>3639</v>
      </c>
      <c r="B3641" s="11" t="s">
        <v>3637</v>
      </c>
      <c r="C3641" s="11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2">
        <f t="shared" si="224"/>
        <v>1</v>
      </c>
      <c r="P3641" s="13">
        <f t="shared" si="225"/>
        <v>1</v>
      </c>
      <c r="Q3641" s="11" t="s">
        <v>8317</v>
      </c>
      <c r="R3641" s="1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x14ac:dyDescent="0.2">
      <c r="A3642" s="11">
        <v>3640</v>
      </c>
      <c r="B3642" s="11" t="s">
        <v>3638</v>
      </c>
      <c r="C3642" s="11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2">
        <f t="shared" si="224"/>
        <v>6</v>
      </c>
      <c r="P3642" s="13">
        <f t="shared" si="225"/>
        <v>18.329999999999998</v>
      </c>
      <c r="Q3642" s="11" t="s">
        <v>8317</v>
      </c>
      <c r="R3642" s="11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x14ac:dyDescent="0.2">
      <c r="A3643" s="11">
        <v>3641</v>
      </c>
      <c r="B3643" s="11" t="s">
        <v>3639</v>
      </c>
      <c r="C3643" s="11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2">
        <f t="shared" si="224"/>
        <v>0</v>
      </c>
      <c r="P3643" s="13" t="e">
        <f t="shared" si="225"/>
        <v>#DIV/0!</v>
      </c>
      <c r="Q3643" s="11" t="s">
        <v>8317</v>
      </c>
      <c r="R3643" s="11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x14ac:dyDescent="0.2">
      <c r="A3644" s="11">
        <v>3642</v>
      </c>
      <c r="B3644" s="11" t="s">
        <v>3640</v>
      </c>
      <c r="C3644" s="11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2">
        <f t="shared" si="224"/>
        <v>3</v>
      </c>
      <c r="P3644" s="13">
        <f t="shared" si="225"/>
        <v>7.5</v>
      </c>
      <c r="Q3644" s="11" t="s">
        <v>8317</v>
      </c>
      <c r="R3644" s="11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x14ac:dyDescent="0.2">
      <c r="A3645" s="11">
        <v>3643</v>
      </c>
      <c r="B3645" s="11" t="s">
        <v>3641</v>
      </c>
      <c r="C3645" s="11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2">
        <f t="shared" si="224"/>
        <v>0</v>
      </c>
      <c r="P3645" s="13" t="e">
        <f t="shared" si="225"/>
        <v>#DIV/0!</v>
      </c>
      <c r="Q3645" s="11" t="s">
        <v>8317</v>
      </c>
      <c r="R3645" s="11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x14ac:dyDescent="0.2">
      <c r="A3646" s="11">
        <v>3644</v>
      </c>
      <c r="B3646" s="11" t="s">
        <v>3642</v>
      </c>
      <c r="C3646" s="11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2">
        <f t="shared" si="224"/>
        <v>17</v>
      </c>
      <c r="P3646" s="13">
        <f t="shared" si="225"/>
        <v>68.42</v>
      </c>
      <c r="Q3646" s="11" t="s">
        <v>8317</v>
      </c>
      <c r="R3646" s="11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x14ac:dyDescent="0.2">
      <c r="A3647" s="11">
        <v>3645</v>
      </c>
      <c r="B3647" s="11" t="s">
        <v>3643</v>
      </c>
      <c r="C3647" s="11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2">
        <f t="shared" si="224"/>
        <v>1</v>
      </c>
      <c r="P3647" s="13">
        <f t="shared" si="225"/>
        <v>1</v>
      </c>
      <c r="Q3647" s="11" t="s">
        <v>8317</v>
      </c>
      <c r="R3647" s="11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x14ac:dyDescent="0.2">
      <c r="A3648" s="11">
        <v>3646</v>
      </c>
      <c r="B3648" s="11" t="s">
        <v>3644</v>
      </c>
      <c r="C3648" s="11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2">
        <f t="shared" si="224"/>
        <v>5</v>
      </c>
      <c r="P3648" s="13">
        <f t="shared" si="225"/>
        <v>60.13</v>
      </c>
      <c r="Q3648" s="11" t="s">
        <v>8317</v>
      </c>
      <c r="R3648" s="11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x14ac:dyDescent="0.2">
      <c r="A3649" s="11">
        <v>3647</v>
      </c>
      <c r="B3649" s="11" t="s">
        <v>3645</v>
      </c>
      <c r="C3649" s="11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2">
        <f t="shared" si="224"/>
        <v>6</v>
      </c>
      <c r="P3649" s="13">
        <f t="shared" si="225"/>
        <v>15</v>
      </c>
      <c r="Q3649" s="11" t="s">
        <v>8317</v>
      </c>
      <c r="R3649" s="11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x14ac:dyDescent="0.2">
      <c r="A3650" s="11">
        <v>3648</v>
      </c>
      <c r="B3650" s="11" t="s">
        <v>3646</v>
      </c>
      <c r="C3650" s="11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2">
        <f t="shared" ref="O3650:O3713" si="228">ROUNDUP(SUM(E3650/D3650*100),0)</f>
        <v>101</v>
      </c>
      <c r="P3650" s="13">
        <f t="shared" ref="P3650:P3713" si="229">ROUND(SUM(E3650/L3650),2)</f>
        <v>550.04</v>
      </c>
      <c r="Q3650" s="11" t="s">
        <v>8317</v>
      </c>
      <c r="R3650" s="11" t="s">
        <v>8318</v>
      </c>
      <c r="S3650" s="14">
        <f t="shared" ref="S3650:S3713" si="230">(((J3650/60)/60)/24)+DATE(1970,1,1)</f>
        <v>41887.292187500003</v>
      </c>
      <c r="T3650" s="14">
        <f t="shared" ref="T3650:T3713" si="231">(((I3650/60)/60)/24)+DATE(1970,1,1)</f>
        <v>41917.292187500003</v>
      </c>
    </row>
    <row r="3651" spans="1:20" x14ac:dyDescent="0.2">
      <c r="A3651" s="11">
        <v>3649</v>
      </c>
      <c r="B3651" s="11" t="s">
        <v>3647</v>
      </c>
      <c r="C3651" s="11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2">
        <f t="shared" si="228"/>
        <v>104</v>
      </c>
      <c r="P3651" s="13">
        <f t="shared" si="229"/>
        <v>97.5</v>
      </c>
      <c r="Q3651" s="11" t="s">
        <v>8317</v>
      </c>
      <c r="R3651" s="11" t="s">
        <v>8318</v>
      </c>
      <c r="S3651" s="14">
        <f t="shared" si="230"/>
        <v>41780.712893518517</v>
      </c>
      <c r="T3651" s="14">
        <f t="shared" si="231"/>
        <v>41806.712893518517</v>
      </c>
    </row>
    <row r="3652" spans="1:20" x14ac:dyDescent="0.2">
      <c r="A3652" s="11">
        <v>3650</v>
      </c>
      <c r="B3652" s="11" t="s">
        <v>3648</v>
      </c>
      <c r="C3652" s="11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2">
        <f t="shared" si="228"/>
        <v>100</v>
      </c>
      <c r="P3652" s="13">
        <f t="shared" si="229"/>
        <v>29.41</v>
      </c>
      <c r="Q3652" s="11" t="s">
        <v>8317</v>
      </c>
      <c r="R3652" s="11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x14ac:dyDescent="0.2">
      <c r="A3653" s="11">
        <v>3651</v>
      </c>
      <c r="B3653" s="11" t="s">
        <v>3649</v>
      </c>
      <c r="C3653" s="11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2">
        <f t="shared" si="228"/>
        <v>104</v>
      </c>
      <c r="P3653" s="13">
        <f t="shared" si="229"/>
        <v>57.78</v>
      </c>
      <c r="Q3653" s="11" t="s">
        <v>8317</v>
      </c>
      <c r="R3653" s="11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x14ac:dyDescent="0.2">
      <c r="A3654" s="11">
        <v>3652</v>
      </c>
      <c r="B3654" s="11" t="s">
        <v>2867</v>
      </c>
      <c r="C3654" s="11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2">
        <f t="shared" si="228"/>
        <v>251</v>
      </c>
      <c r="P3654" s="13">
        <f t="shared" si="229"/>
        <v>44.24</v>
      </c>
      <c r="Q3654" s="11" t="s">
        <v>8317</v>
      </c>
      <c r="R3654" s="11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x14ac:dyDescent="0.2">
      <c r="A3655" s="11">
        <v>3653</v>
      </c>
      <c r="B3655" s="11" t="s">
        <v>3650</v>
      </c>
      <c r="C3655" s="11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2">
        <f t="shared" si="228"/>
        <v>101</v>
      </c>
      <c r="P3655" s="13">
        <f t="shared" si="229"/>
        <v>60.91</v>
      </c>
      <c r="Q3655" s="11" t="s">
        <v>8317</v>
      </c>
      <c r="R3655" s="11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x14ac:dyDescent="0.2">
      <c r="A3656" s="11">
        <v>3654</v>
      </c>
      <c r="B3656" s="11" t="s">
        <v>3651</v>
      </c>
      <c r="C3656" s="11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2">
        <f t="shared" si="228"/>
        <v>175</v>
      </c>
      <c r="P3656" s="13">
        <f t="shared" si="229"/>
        <v>68.84</v>
      </c>
      <c r="Q3656" s="11" t="s">
        <v>8317</v>
      </c>
      <c r="R3656" s="11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x14ac:dyDescent="0.2">
      <c r="A3657" s="11">
        <v>3655</v>
      </c>
      <c r="B3657" s="11" t="s">
        <v>3652</v>
      </c>
      <c r="C3657" s="11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2">
        <f t="shared" si="228"/>
        <v>117</v>
      </c>
      <c r="P3657" s="13">
        <f t="shared" si="229"/>
        <v>73.58</v>
      </c>
      <c r="Q3657" s="11" t="s">
        <v>8317</v>
      </c>
      <c r="R3657" s="11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x14ac:dyDescent="0.2">
      <c r="A3658" s="11">
        <v>3656</v>
      </c>
      <c r="B3658" s="11" t="s">
        <v>3653</v>
      </c>
      <c r="C3658" s="11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2">
        <f t="shared" si="228"/>
        <v>106</v>
      </c>
      <c r="P3658" s="13">
        <f t="shared" si="229"/>
        <v>115.02</v>
      </c>
      <c r="Q3658" s="11" t="s">
        <v>8317</v>
      </c>
      <c r="R3658" s="11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x14ac:dyDescent="0.2">
      <c r="A3659" s="11">
        <v>3657</v>
      </c>
      <c r="B3659" s="11" t="s">
        <v>3654</v>
      </c>
      <c r="C3659" s="11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2">
        <f t="shared" si="228"/>
        <v>111</v>
      </c>
      <c r="P3659" s="13">
        <f t="shared" si="229"/>
        <v>110.75</v>
      </c>
      <c r="Q3659" s="11" t="s">
        <v>8317</v>
      </c>
      <c r="R3659" s="11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x14ac:dyDescent="0.2">
      <c r="A3660" s="11">
        <v>3658</v>
      </c>
      <c r="B3660" s="11" t="s">
        <v>3655</v>
      </c>
      <c r="C3660" s="11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2">
        <f t="shared" si="228"/>
        <v>101</v>
      </c>
      <c r="P3660" s="13">
        <f t="shared" si="229"/>
        <v>75.5</v>
      </c>
      <c r="Q3660" s="11" t="s">
        <v>8317</v>
      </c>
      <c r="R3660" s="11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x14ac:dyDescent="0.2">
      <c r="A3661" s="11">
        <v>3659</v>
      </c>
      <c r="B3661" s="11" t="s">
        <v>3656</v>
      </c>
      <c r="C3661" s="11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2">
        <f t="shared" si="228"/>
        <v>103</v>
      </c>
      <c r="P3661" s="13">
        <f t="shared" si="229"/>
        <v>235.46</v>
      </c>
      <c r="Q3661" s="11" t="s">
        <v>8317</v>
      </c>
      <c r="R3661" s="1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x14ac:dyDescent="0.2">
      <c r="A3662" s="11">
        <v>3660</v>
      </c>
      <c r="B3662" s="11" t="s">
        <v>3657</v>
      </c>
      <c r="C3662" s="11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2">
        <f t="shared" si="228"/>
        <v>100</v>
      </c>
      <c r="P3662" s="13">
        <f t="shared" si="229"/>
        <v>11.36</v>
      </c>
      <c r="Q3662" s="11" t="s">
        <v>8317</v>
      </c>
      <c r="R3662" s="11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x14ac:dyDescent="0.2">
      <c r="A3663" s="11">
        <v>3661</v>
      </c>
      <c r="B3663" s="11" t="s">
        <v>3658</v>
      </c>
      <c r="C3663" s="11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2">
        <f t="shared" si="228"/>
        <v>111</v>
      </c>
      <c r="P3663" s="13">
        <f t="shared" si="229"/>
        <v>92.5</v>
      </c>
      <c r="Q3663" s="11" t="s">
        <v>8317</v>
      </c>
      <c r="R3663" s="11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x14ac:dyDescent="0.2">
      <c r="A3664" s="11">
        <v>3662</v>
      </c>
      <c r="B3664" s="11" t="s">
        <v>3659</v>
      </c>
      <c r="C3664" s="11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2">
        <f t="shared" si="228"/>
        <v>102</v>
      </c>
      <c r="P3664" s="13">
        <f t="shared" si="229"/>
        <v>202.85</v>
      </c>
      <c r="Q3664" s="11" t="s">
        <v>8317</v>
      </c>
      <c r="R3664" s="11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x14ac:dyDescent="0.2">
      <c r="A3665" s="11">
        <v>3663</v>
      </c>
      <c r="B3665" s="11" t="s">
        <v>3660</v>
      </c>
      <c r="C3665" s="11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2">
        <f t="shared" si="228"/>
        <v>104</v>
      </c>
      <c r="P3665" s="13">
        <f t="shared" si="229"/>
        <v>26</v>
      </c>
      <c r="Q3665" s="11" t="s">
        <v>8317</v>
      </c>
      <c r="R3665" s="11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x14ac:dyDescent="0.2">
      <c r="A3666" s="11">
        <v>3664</v>
      </c>
      <c r="B3666" s="11" t="s">
        <v>3661</v>
      </c>
      <c r="C3666" s="11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2">
        <f t="shared" si="228"/>
        <v>110</v>
      </c>
      <c r="P3666" s="13">
        <f t="shared" si="229"/>
        <v>46.05</v>
      </c>
      <c r="Q3666" s="11" t="s">
        <v>8317</v>
      </c>
      <c r="R3666" s="11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x14ac:dyDescent="0.2">
      <c r="A3667" s="11">
        <v>3665</v>
      </c>
      <c r="B3667" s="11" t="s">
        <v>3662</v>
      </c>
      <c r="C3667" s="11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2">
        <f t="shared" si="228"/>
        <v>116</v>
      </c>
      <c r="P3667" s="13">
        <f t="shared" si="229"/>
        <v>51</v>
      </c>
      <c r="Q3667" s="11" t="s">
        <v>8317</v>
      </c>
      <c r="R3667" s="11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2">
      <c r="A3668" s="11">
        <v>3666</v>
      </c>
      <c r="B3668" s="11" t="s">
        <v>3663</v>
      </c>
      <c r="C3668" s="11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2">
        <f t="shared" si="228"/>
        <v>100</v>
      </c>
      <c r="P3668" s="13">
        <f t="shared" si="229"/>
        <v>31.58</v>
      </c>
      <c r="Q3668" s="11" t="s">
        <v>8317</v>
      </c>
      <c r="R3668" s="11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x14ac:dyDescent="0.2">
      <c r="A3669" s="11">
        <v>3667</v>
      </c>
      <c r="B3669" s="11" t="s">
        <v>3664</v>
      </c>
      <c r="C3669" s="11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2">
        <f t="shared" si="228"/>
        <v>104</v>
      </c>
      <c r="P3669" s="13">
        <f t="shared" si="229"/>
        <v>53.36</v>
      </c>
      <c r="Q3669" s="11" t="s">
        <v>8317</v>
      </c>
      <c r="R3669" s="11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x14ac:dyDescent="0.2">
      <c r="A3670" s="11">
        <v>3668</v>
      </c>
      <c r="B3670" s="11" t="s">
        <v>3665</v>
      </c>
      <c r="C3670" s="11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2">
        <f t="shared" si="228"/>
        <v>104</v>
      </c>
      <c r="P3670" s="13">
        <f t="shared" si="229"/>
        <v>36.96</v>
      </c>
      <c r="Q3670" s="11" t="s">
        <v>8317</v>
      </c>
      <c r="R3670" s="11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x14ac:dyDescent="0.2">
      <c r="A3671" s="11">
        <v>3669</v>
      </c>
      <c r="B3671" s="11" t="s">
        <v>3666</v>
      </c>
      <c r="C3671" s="11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2">
        <f t="shared" si="228"/>
        <v>139</v>
      </c>
      <c r="P3671" s="13">
        <f t="shared" si="229"/>
        <v>81.290000000000006</v>
      </c>
      <c r="Q3671" s="11" t="s">
        <v>8317</v>
      </c>
      <c r="R3671" s="1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x14ac:dyDescent="0.2">
      <c r="A3672" s="11">
        <v>3670</v>
      </c>
      <c r="B3672" s="11" t="s">
        <v>3667</v>
      </c>
      <c r="C3672" s="11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2">
        <f t="shared" si="228"/>
        <v>110</v>
      </c>
      <c r="P3672" s="13">
        <f t="shared" si="229"/>
        <v>20.079999999999998</v>
      </c>
      <c r="Q3672" s="11" t="s">
        <v>8317</v>
      </c>
      <c r="R3672" s="11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x14ac:dyDescent="0.2">
      <c r="A3673" s="11">
        <v>3671</v>
      </c>
      <c r="B3673" s="11" t="s">
        <v>3668</v>
      </c>
      <c r="C3673" s="11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2">
        <f t="shared" si="228"/>
        <v>101</v>
      </c>
      <c r="P3673" s="13">
        <f t="shared" si="229"/>
        <v>88.25</v>
      </c>
      <c r="Q3673" s="11" t="s">
        <v>8317</v>
      </c>
      <c r="R3673" s="11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x14ac:dyDescent="0.2">
      <c r="A3674" s="11">
        <v>3672</v>
      </c>
      <c r="B3674" s="11" t="s">
        <v>3669</v>
      </c>
      <c r="C3674" s="11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2">
        <f t="shared" si="228"/>
        <v>102</v>
      </c>
      <c r="P3674" s="13">
        <f t="shared" si="229"/>
        <v>53.44</v>
      </c>
      <c r="Q3674" s="11" t="s">
        <v>8317</v>
      </c>
      <c r="R3674" s="11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x14ac:dyDescent="0.2">
      <c r="A3675" s="11">
        <v>3673</v>
      </c>
      <c r="B3675" s="11" t="s">
        <v>3670</v>
      </c>
      <c r="C3675" s="11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2">
        <f t="shared" si="228"/>
        <v>114</v>
      </c>
      <c r="P3675" s="13">
        <f t="shared" si="229"/>
        <v>39.869999999999997</v>
      </c>
      <c r="Q3675" s="11" t="s">
        <v>8317</v>
      </c>
      <c r="R3675" s="11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x14ac:dyDescent="0.2">
      <c r="A3676" s="11">
        <v>3674</v>
      </c>
      <c r="B3676" s="11" t="s">
        <v>3671</v>
      </c>
      <c r="C3676" s="11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2">
        <f t="shared" si="228"/>
        <v>100</v>
      </c>
      <c r="P3676" s="13">
        <f t="shared" si="229"/>
        <v>145.16</v>
      </c>
      <c r="Q3676" s="11" t="s">
        <v>8317</v>
      </c>
      <c r="R3676" s="11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x14ac:dyDescent="0.2">
      <c r="A3677" s="11">
        <v>3675</v>
      </c>
      <c r="B3677" s="11" t="s">
        <v>3672</v>
      </c>
      <c r="C3677" s="11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2">
        <f t="shared" si="228"/>
        <v>140</v>
      </c>
      <c r="P3677" s="13">
        <f t="shared" si="229"/>
        <v>23.33</v>
      </c>
      <c r="Q3677" s="11" t="s">
        <v>8317</v>
      </c>
      <c r="R3677" s="11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x14ac:dyDescent="0.2">
      <c r="A3678" s="11">
        <v>3676</v>
      </c>
      <c r="B3678" s="11" t="s">
        <v>3673</v>
      </c>
      <c r="C3678" s="11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2">
        <f t="shared" si="228"/>
        <v>129</v>
      </c>
      <c r="P3678" s="13">
        <f t="shared" si="229"/>
        <v>64.38</v>
      </c>
      <c r="Q3678" s="11" t="s">
        <v>8317</v>
      </c>
      <c r="R3678" s="11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x14ac:dyDescent="0.2">
      <c r="A3679" s="11">
        <v>3677</v>
      </c>
      <c r="B3679" s="11" t="s">
        <v>3674</v>
      </c>
      <c r="C3679" s="11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2">
        <f t="shared" si="228"/>
        <v>103</v>
      </c>
      <c r="P3679" s="13">
        <f t="shared" si="229"/>
        <v>62.05</v>
      </c>
      <c r="Q3679" s="11" t="s">
        <v>8317</v>
      </c>
      <c r="R3679" s="11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x14ac:dyDescent="0.2">
      <c r="A3680" s="11">
        <v>3678</v>
      </c>
      <c r="B3680" s="11" t="s">
        <v>3675</v>
      </c>
      <c r="C3680" s="11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2">
        <f t="shared" si="228"/>
        <v>103</v>
      </c>
      <c r="P3680" s="13">
        <f t="shared" si="229"/>
        <v>66.13</v>
      </c>
      <c r="Q3680" s="11" t="s">
        <v>8317</v>
      </c>
      <c r="R3680" s="11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x14ac:dyDescent="0.2">
      <c r="A3681" s="11">
        <v>3679</v>
      </c>
      <c r="B3681" s="11" t="s">
        <v>3676</v>
      </c>
      <c r="C3681" s="11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2">
        <f t="shared" si="228"/>
        <v>111</v>
      </c>
      <c r="P3681" s="13">
        <f t="shared" si="229"/>
        <v>73.400000000000006</v>
      </c>
      <c r="Q3681" s="11" t="s">
        <v>8317</v>
      </c>
      <c r="R3681" s="1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x14ac:dyDescent="0.2">
      <c r="A3682" s="11">
        <v>3680</v>
      </c>
      <c r="B3682" s="11" t="s">
        <v>3677</v>
      </c>
      <c r="C3682" s="11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2">
        <f t="shared" si="228"/>
        <v>113</v>
      </c>
      <c r="P3682" s="13">
        <f t="shared" si="229"/>
        <v>99.5</v>
      </c>
      <c r="Q3682" s="11" t="s">
        <v>8317</v>
      </c>
      <c r="R3682" s="11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x14ac:dyDescent="0.2">
      <c r="A3683" s="11">
        <v>3681</v>
      </c>
      <c r="B3683" s="11" t="s">
        <v>3678</v>
      </c>
      <c r="C3683" s="11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2">
        <f t="shared" si="228"/>
        <v>112</v>
      </c>
      <c r="P3683" s="13">
        <f t="shared" si="229"/>
        <v>62.17</v>
      </c>
      <c r="Q3683" s="11" t="s">
        <v>8317</v>
      </c>
      <c r="R3683" s="11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x14ac:dyDescent="0.2">
      <c r="A3684" s="11">
        <v>3682</v>
      </c>
      <c r="B3684" s="11" t="s">
        <v>3679</v>
      </c>
      <c r="C3684" s="11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2">
        <f t="shared" si="228"/>
        <v>140</v>
      </c>
      <c r="P3684" s="13">
        <f t="shared" si="229"/>
        <v>62.33</v>
      </c>
      <c r="Q3684" s="11" t="s">
        <v>8317</v>
      </c>
      <c r="R3684" s="11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x14ac:dyDescent="0.2">
      <c r="A3685" s="11">
        <v>3683</v>
      </c>
      <c r="B3685" s="11" t="s">
        <v>3680</v>
      </c>
      <c r="C3685" s="11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2">
        <f t="shared" si="228"/>
        <v>111</v>
      </c>
      <c r="P3685" s="13">
        <f t="shared" si="229"/>
        <v>58.79</v>
      </c>
      <c r="Q3685" s="11" t="s">
        <v>8317</v>
      </c>
      <c r="R3685" s="11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x14ac:dyDescent="0.2">
      <c r="A3686" s="11">
        <v>3684</v>
      </c>
      <c r="B3686" s="11" t="s">
        <v>3681</v>
      </c>
      <c r="C3686" s="11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2">
        <f t="shared" si="228"/>
        <v>140</v>
      </c>
      <c r="P3686" s="13">
        <f t="shared" si="229"/>
        <v>45.35</v>
      </c>
      <c r="Q3686" s="11" t="s">
        <v>8317</v>
      </c>
      <c r="R3686" s="11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x14ac:dyDescent="0.2">
      <c r="A3687" s="11">
        <v>3685</v>
      </c>
      <c r="B3687" s="11" t="s">
        <v>3682</v>
      </c>
      <c r="C3687" s="11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2">
        <f t="shared" si="228"/>
        <v>106</v>
      </c>
      <c r="P3687" s="13">
        <f t="shared" si="229"/>
        <v>41.94</v>
      </c>
      <c r="Q3687" s="11" t="s">
        <v>8317</v>
      </c>
      <c r="R3687" s="11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x14ac:dyDescent="0.2">
      <c r="A3688" s="11">
        <v>3686</v>
      </c>
      <c r="B3688" s="11" t="s">
        <v>3683</v>
      </c>
      <c r="C3688" s="11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2">
        <f t="shared" si="228"/>
        <v>102</v>
      </c>
      <c r="P3688" s="13">
        <f t="shared" si="229"/>
        <v>59.17</v>
      </c>
      <c r="Q3688" s="11" t="s">
        <v>8317</v>
      </c>
      <c r="R3688" s="11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x14ac:dyDescent="0.2">
      <c r="A3689" s="11">
        <v>3687</v>
      </c>
      <c r="B3689" s="11" t="s">
        <v>3684</v>
      </c>
      <c r="C3689" s="11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2">
        <f t="shared" si="228"/>
        <v>101</v>
      </c>
      <c r="P3689" s="13">
        <f t="shared" si="229"/>
        <v>200.49</v>
      </c>
      <c r="Q3689" s="11" t="s">
        <v>8317</v>
      </c>
      <c r="R3689" s="11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x14ac:dyDescent="0.2">
      <c r="A3690" s="11">
        <v>3688</v>
      </c>
      <c r="B3690" s="11" t="s">
        <v>3685</v>
      </c>
      <c r="C3690" s="11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2">
        <f t="shared" si="228"/>
        <v>110</v>
      </c>
      <c r="P3690" s="13">
        <f t="shared" si="229"/>
        <v>83.97</v>
      </c>
      <c r="Q3690" s="11" t="s">
        <v>8317</v>
      </c>
      <c r="R3690" s="11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x14ac:dyDescent="0.2">
      <c r="A3691" s="11">
        <v>3689</v>
      </c>
      <c r="B3691" s="11" t="s">
        <v>3686</v>
      </c>
      <c r="C3691" s="11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2">
        <f t="shared" si="228"/>
        <v>119</v>
      </c>
      <c r="P3691" s="13">
        <f t="shared" si="229"/>
        <v>57.26</v>
      </c>
      <c r="Q3691" s="11" t="s">
        <v>8317</v>
      </c>
      <c r="R3691" s="1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x14ac:dyDescent="0.2">
      <c r="A3692" s="11">
        <v>3690</v>
      </c>
      <c r="B3692" s="11" t="s">
        <v>3687</v>
      </c>
      <c r="C3692" s="11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2">
        <f t="shared" si="228"/>
        <v>120</v>
      </c>
      <c r="P3692" s="13">
        <f t="shared" si="229"/>
        <v>58.06</v>
      </c>
      <c r="Q3692" s="11" t="s">
        <v>8317</v>
      </c>
      <c r="R3692" s="11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x14ac:dyDescent="0.2">
      <c r="A3693" s="11">
        <v>3691</v>
      </c>
      <c r="B3693" s="11" t="s">
        <v>3688</v>
      </c>
      <c r="C3693" s="11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2">
        <f t="shared" si="228"/>
        <v>128</v>
      </c>
      <c r="P3693" s="13">
        <f t="shared" si="229"/>
        <v>186.8</v>
      </c>
      <c r="Q3693" s="11" t="s">
        <v>8317</v>
      </c>
      <c r="R3693" s="11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x14ac:dyDescent="0.2">
      <c r="A3694" s="11">
        <v>3692</v>
      </c>
      <c r="B3694" s="11" t="s">
        <v>3689</v>
      </c>
      <c r="C3694" s="11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2">
        <f t="shared" si="228"/>
        <v>126</v>
      </c>
      <c r="P3694" s="13">
        <f t="shared" si="229"/>
        <v>74.12</v>
      </c>
      <c r="Q3694" s="11" t="s">
        <v>8317</v>
      </c>
      <c r="R3694" s="11" t="s">
        <v>8318</v>
      </c>
      <c r="S3694" s="14">
        <f t="shared" si="230"/>
        <v>41891.96503472222</v>
      </c>
      <c r="T3694" s="14">
        <f t="shared" si="231"/>
        <v>41901</v>
      </c>
    </row>
    <row r="3695" spans="1:20" x14ac:dyDescent="0.2">
      <c r="A3695" s="11">
        <v>3693</v>
      </c>
      <c r="B3695" s="11" t="s">
        <v>3690</v>
      </c>
      <c r="C3695" s="11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2">
        <f t="shared" si="228"/>
        <v>130</v>
      </c>
      <c r="P3695" s="13">
        <f t="shared" si="229"/>
        <v>30.71</v>
      </c>
      <c r="Q3695" s="11" t="s">
        <v>8317</v>
      </c>
      <c r="R3695" s="11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x14ac:dyDescent="0.2">
      <c r="A3696" s="11">
        <v>3694</v>
      </c>
      <c r="B3696" s="11" t="s">
        <v>3691</v>
      </c>
      <c r="C3696" s="11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2">
        <f t="shared" si="228"/>
        <v>108</v>
      </c>
      <c r="P3696" s="13">
        <f t="shared" si="229"/>
        <v>62.67</v>
      </c>
      <c r="Q3696" s="11" t="s">
        <v>8317</v>
      </c>
      <c r="R3696" s="11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x14ac:dyDescent="0.2">
      <c r="A3697" s="11">
        <v>3695</v>
      </c>
      <c r="B3697" s="11" t="s">
        <v>3692</v>
      </c>
      <c r="C3697" s="11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2">
        <f t="shared" si="228"/>
        <v>101</v>
      </c>
      <c r="P3697" s="13">
        <f t="shared" si="229"/>
        <v>121.36</v>
      </c>
      <c r="Q3697" s="11" t="s">
        <v>8317</v>
      </c>
      <c r="R3697" s="11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x14ac:dyDescent="0.2">
      <c r="A3698" s="11">
        <v>3696</v>
      </c>
      <c r="B3698" s="11" t="s">
        <v>3693</v>
      </c>
      <c r="C3698" s="11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2">
        <f t="shared" si="228"/>
        <v>155</v>
      </c>
      <c r="P3698" s="13">
        <f t="shared" si="229"/>
        <v>39.74</v>
      </c>
      <c r="Q3698" s="11" t="s">
        <v>8317</v>
      </c>
      <c r="R3698" s="11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x14ac:dyDescent="0.2">
      <c r="A3699" s="11">
        <v>3697</v>
      </c>
      <c r="B3699" s="11" t="s">
        <v>3694</v>
      </c>
      <c r="C3699" s="11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2">
        <f t="shared" si="228"/>
        <v>108</v>
      </c>
      <c r="P3699" s="13">
        <f t="shared" si="229"/>
        <v>72</v>
      </c>
      <c r="Q3699" s="11" t="s">
        <v>8317</v>
      </c>
      <c r="R3699" s="11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x14ac:dyDescent="0.2">
      <c r="A3700" s="11">
        <v>3698</v>
      </c>
      <c r="B3700" s="11" t="s">
        <v>3695</v>
      </c>
      <c r="C3700" s="11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2">
        <f t="shared" si="228"/>
        <v>111</v>
      </c>
      <c r="P3700" s="13">
        <f t="shared" si="229"/>
        <v>40.630000000000003</v>
      </c>
      <c r="Q3700" s="11" t="s">
        <v>8317</v>
      </c>
      <c r="R3700" s="11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x14ac:dyDescent="0.2">
      <c r="A3701" s="11">
        <v>3699</v>
      </c>
      <c r="B3701" s="11" t="s">
        <v>3696</v>
      </c>
      <c r="C3701" s="11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2">
        <f t="shared" si="228"/>
        <v>101</v>
      </c>
      <c r="P3701" s="13">
        <f t="shared" si="229"/>
        <v>63</v>
      </c>
      <c r="Q3701" s="11" t="s">
        <v>8317</v>
      </c>
      <c r="R3701" s="1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x14ac:dyDescent="0.2">
      <c r="A3702" s="11">
        <v>3700</v>
      </c>
      <c r="B3702" s="11" t="s">
        <v>3697</v>
      </c>
      <c r="C3702" s="11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2">
        <f t="shared" si="228"/>
        <v>122</v>
      </c>
      <c r="P3702" s="13">
        <f t="shared" si="229"/>
        <v>33.67</v>
      </c>
      <c r="Q3702" s="11" t="s">
        <v>8317</v>
      </c>
      <c r="R3702" s="11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x14ac:dyDescent="0.2">
      <c r="A3703" s="11">
        <v>3701</v>
      </c>
      <c r="B3703" s="11" t="s">
        <v>3698</v>
      </c>
      <c r="C3703" s="11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2">
        <f t="shared" si="228"/>
        <v>101</v>
      </c>
      <c r="P3703" s="13">
        <f t="shared" si="229"/>
        <v>38.590000000000003</v>
      </c>
      <c r="Q3703" s="11" t="s">
        <v>8317</v>
      </c>
      <c r="R3703" s="11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x14ac:dyDescent="0.2">
      <c r="A3704" s="11">
        <v>3702</v>
      </c>
      <c r="B3704" s="11" t="s">
        <v>3699</v>
      </c>
      <c r="C3704" s="11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2">
        <f t="shared" si="228"/>
        <v>110</v>
      </c>
      <c r="P3704" s="13">
        <f t="shared" si="229"/>
        <v>155.94999999999999</v>
      </c>
      <c r="Q3704" s="11" t="s">
        <v>8317</v>
      </c>
      <c r="R3704" s="11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x14ac:dyDescent="0.2">
      <c r="A3705" s="11">
        <v>3703</v>
      </c>
      <c r="B3705" s="11" t="s">
        <v>3700</v>
      </c>
      <c r="C3705" s="11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2">
        <f t="shared" si="228"/>
        <v>124</v>
      </c>
      <c r="P3705" s="13">
        <f t="shared" si="229"/>
        <v>43.2</v>
      </c>
      <c r="Q3705" s="11" t="s">
        <v>8317</v>
      </c>
      <c r="R3705" s="11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x14ac:dyDescent="0.2">
      <c r="A3706" s="11">
        <v>3704</v>
      </c>
      <c r="B3706" s="11" t="s">
        <v>3701</v>
      </c>
      <c r="C3706" s="11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2">
        <f t="shared" si="228"/>
        <v>137</v>
      </c>
      <c r="P3706" s="13">
        <f t="shared" si="229"/>
        <v>15.15</v>
      </c>
      <c r="Q3706" s="11" t="s">
        <v>8317</v>
      </c>
      <c r="R3706" s="11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x14ac:dyDescent="0.2">
      <c r="A3707" s="11">
        <v>3705</v>
      </c>
      <c r="B3707" s="11" t="s">
        <v>3702</v>
      </c>
      <c r="C3707" s="11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2">
        <f t="shared" si="228"/>
        <v>104</v>
      </c>
      <c r="P3707" s="13">
        <f t="shared" si="229"/>
        <v>83.57</v>
      </c>
      <c r="Q3707" s="11" t="s">
        <v>8317</v>
      </c>
      <c r="R3707" s="11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x14ac:dyDescent="0.2">
      <c r="A3708" s="11">
        <v>3706</v>
      </c>
      <c r="B3708" s="11" t="s">
        <v>3703</v>
      </c>
      <c r="C3708" s="11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2">
        <f t="shared" si="228"/>
        <v>122</v>
      </c>
      <c r="P3708" s="13">
        <f t="shared" si="229"/>
        <v>140</v>
      </c>
      <c r="Q3708" s="11" t="s">
        <v>8317</v>
      </c>
      <c r="R3708" s="11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x14ac:dyDescent="0.2">
      <c r="A3709" s="11">
        <v>3707</v>
      </c>
      <c r="B3709" s="11" t="s">
        <v>3704</v>
      </c>
      <c r="C3709" s="11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2">
        <f t="shared" si="228"/>
        <v>186</v>
      </c>
      <c r="P3709" s="13">
        <f t="shared" si="229"/>
        <v>80.87</v>
      </c>
      <c r="Q3709" s="11" t="s">
        <v>8317</v>
      </c>
      <c r="R3709" s="11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x14ac:dyDescent="0.2">
      <c r="A3710" s="11">
        <v>3708</v>
      </c>
      <c r="B3710" s="11" t="s">
        <v>3705</v>
      </c>
      <c r="C3710" s="11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2">
        <f t="shared" si="228"/>
        <v>300</v>
      </c>
      <c r="P3710" s="13">
        <f t="shared" si="229"/>
        <v>53.85</v>
      </c>
      <c r="Q3710" s="11" t="s">
        <v>8317</v>
      </c>
      <c r="R3710" s="11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x14ac:dyDescent="0.2">
      <c r="A3711" s="11">
        <v>3709</v>
      </c>
      <c r="B3711" s="11" t="s">
        <v>3706</v>
      </c>
      <c r="C3711" s="11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2">
        <f t="shared" si="228"/>
        <v>109</v>
      </c>
      <c r="P3711" s="13">
        <f t="shared" si="229"/>
        <v>30.93</v>
      </c>
      <c r="Q3711" s="11" t="s">
        <v>8317</v>
      </c>
      <c r="R3711" s="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x14ac:dyDescent="0.2">
      <c r="A3712" s="11">
        <v>3710</v>
      </c>
      <c r="B3712" s="11" t="s">
        <v>3707</v>
      </c>
      <c r="C3712" s="11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2">
        <f t="shared" si="228"/>
        <v>142</v>
      </c>
      <c r="P3712" s="13">
        <f t="shared" si="229"/>
        <v>67.959999999999994</v>
      </c>
      <c r="Q3712" s="11" t="s">
        <v>8317</v>
      </c>
      <c r="R3712" s="11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x14ac:dyDescent="0.2">
      <c r="A3713" s="11">
        <v>3711</v>
      </c>
      <c r="B3713" s="11" t="s">
        <v>3708</v>
      </c>
      <c r="C3713" s="11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2">
        <f t="shared" si="228"/>
        <v>114</v>
      </c>
      <c r="P3713" s="13">
        <f t="shared" si="229"/>
        <v>27.14</v>
      </c>
      <c r="Q3713" s="11" t="s">
        <v>8317</v>
      </c>
      <c r="R3713" s="11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x14ac:dyDescent="0.2">
      <c r="A3714" s="11">
        <v>3712</v>
      </c>
      <c r="B3714" s="11" t="s">
        <v>3709</v>
      </c>
      <c r="C3714" s="11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2">
        <f t="shared" ref="O3714:O3777" si="232">ROUNDUP(SUM(E3714/D3714*100),0)</f>
        <v>154</v>
      </c>
      <c r="P3714" s="13">
        <f t="shared" ref="P3714:P3777" si="233">ROUND(SUM(E3714/L3714),2)</f>
        <v>110.87</v>
      </c>
      <c r="Q3714" s="11" t="s">
        <v>8317</v>
      </c>
      <c r="R3714" s="11" t="s">
        <v>8318</v>
      </c>
      <c r="S3714" s="14">
        <f t="shared" ref="S3714:S3777" si="234">(((J3714/60)/60)/24)+DATE(1970,1,1)</f>
        <v>42134.172071759262</v>
      </c>
      <c r="T3714" s="14">
        <f t="shared" ref="T3714:T3777" si="235">(((I3714/60)/60)/24)+DATE(1970,1,1)</f>
        <v>42155.290972222225</v>
      </c>
    </row>
    <row r="3715" spans="1:20" x14ac:dyDescent="0.2">
      <c r="A3715" s="11">
        <v>3713</v>
      </c>
      <c r="B3715" s="11" t="s">
        <v>3710</v>
      </c>
      <c r="C3715" s="11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2">
        <f t="shared" si="232"/>
        <v>102</v>
      </c>
      <c r="P3715" s="13">
        <f t="shared" si="233"/>
        <v>106.84</v>
      </c>
      <c r="Q3715" s="11" t="s">
        <v>8317</v>
      </c>
      <c r="R3715" s="11" t="s">
        <v>8318</v>
      </c>
      <c r="S3715" s="14">
        <f t="shared" si="234"/>
        <v>42505.738032407404</v>
      </c>
      <c r="T3715" s="14">
        <f t="shared" si="235"/>
        <v>42525.738032407404</v>
      </c>
    </row>
    <row r="3716" spans="1:20" x14ac:dyDescent="0.2">
      <c r="A3716" s="11">
        <v>3714</v>
      </c>
      <c r="B3716" s="11" t="s">
        <v>3711</v>
      </c>
      <c r="C3716" s="11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2">
        <f t="shared" si="232"/>
        <v>103</v>
      </c>
      <c r="P3716" s="13">
        <f t="shared" si="233"/>
        <v>105.52</v>
      </c>
      <c r="Q3716" s="11" t="s">
        <v>8317</v>
      </c>
      <c r="R3716" s="11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x14ac:dyDescent="0.2">
      <c r="A3717" s="11">
        <v>3715</v>
      </c>
      <c r="B3717" s="11" t="s">
        <v>3712</v>
      </c>
      <c r="C3717" s="11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2">
        <f t="shared" si="232"/>
        <v>103</v>
      </c>
      <c r="P3717" s="13">
        <f t="shared" si="233"/>
        <v>132.96</v>
      </c>
      <c r="Q3717" s="11" t="s">
        <v>8317</v>
      </c>
      <c r="R3717" s="11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x14ac:dyDescent="0.2">
      <c r="A3718" s="11">
        <v>3716</v>
      </c>
      <c r="B3718" s="11" t="s">
        <v>3713</v>
      </c>
      <c r="C3718" s="11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2">
        <f t="shared" si="232"/>
        <v>156</v>
      </c>
      <c r="P3718" s="13">
        <f t="shared" si="233"/>
        <v>51.92</v>
      </c>
      <c r="Q3718" s="11" t="s">
        <v>8317</v>
      </c>
      <c r="R3718" s="11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x14ac:dyDescent="0.2">
      <c r="A3719" s="11">
        <v>3717</v>
      </c>
      <c r="B3719" s="11" t="s">
        <v>3714</v>
      </c>
      <c r="C3719" s="11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2">
        <f t="shared" si="232"/>
        <v>101</v>
      </c>
      <c r="P3719" s="13">
        <f t="shared" si="233"/>
        <v>310</v>
      </c>
      <c r="Q3719" s="11" t="s">
        <v>8317</v>
      </c>
      <c r="R3719" s="11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x14ac:dyDescent="0.2">
      <c r="A3720" s="11">
        <v>3718</v>
      </c>
      <c r="B3720" s="11" t="s">
        <v>3715</v>
      </c>
      <c r="C3720" s="11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2">
        <f t="shared" si="232"/>
        <v>240</v>
      </c>
      <c r="P3720" s="13">
        <f t="shared" si="233"/>
        <v>26.02</v>
      </c>
      <c r="Q3720" s="11" t="s">
        <v>8317</v>
      </c>
      <c r="R3720" s="11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x14ac:dyDescent="0.2">
      <c r="A3721" s="11">
        <v>3719</v>
      </c>
      <c r="B3721" s="11" t="s">
        <v>3716</v>
      </c>
      <c r="C3721" s="11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2">
        <f t="shared" si="232"/>
        <v>210</v>
      </c>
      <c r="P3721" s="13">
        <f t="shared" si="233"/>
        <v>105</v>
      </c>
      <c r="Q3721" s="11" t="s">
        <v>8317</v>
      </c>
      <c r="R3721" s="1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x14ac:dyDescent="0.2">
      <c r="A3722" s="11">
        <v>3720</v>
      </c>
      <c r="B3722" s="11" t="s">
        <v>3717</v>
      </c>
      <c r="C3722" s="11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2">
        <f t="shared" si="232"/>
        <v>105</v>
      </c>
      <c r="P3722" s="13">
        <f t="shared" si="233"/>
        <v>86.23</v>
      </c>
      <c r="Q3722" s="11" t="s">
        <v>8317</v>
      </c>
      <c r="R3722" s="11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x14ac:dyDescent="0.2">
      <c r="A3723" s="11">
        <v>3721</v>
      </c>
      <c r="B3723" s="11" t="s">
        <v>3718</v>
      </c>
      <c r="C3723" s="11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2">
        <f t="shared" si="232"/>
        <v>101</v>
      </c>
      <c r="P3723" s="13">
        <f t="shared" si="233"/>
        <v>114.55</v>
      </c>
      <c r="Q3723" s="11" t="s">
        <v>8317</v>
      </c>
      <c r="R3723" s="11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x14ac:dyDescent="0.2">
      <c r="A3724" s="11">
        <v>3722</v>
      </c>
      <c r="B3724" s="11" t="s">
        <v>3719</v>
      </c>
      <c r="C3724" s="11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2">
        <f t="shared" si="232"/>
        <v>112</v>
      </c>
      <c r="P3724" s="13">
        <f t="shared" si="233"/>
        <v>47.66</v>
      </c>
      <c r="Q3724" s="11" t="s">
        <v>8317</v>
      </c>
      <c r="R3724" s="11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x14ac:dyDescent="0.2">
      <c r="A3725" s="11">
        <v>3723</v>
      </c>
      <c r="B3725" s="11" t="s">
        <v>3720</v>
      </c>
      <c r="C3725" s="11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2">
        <f t="shared" si="232"/>
        <v>103</v>
      </c>
      <c r="P3725" s="13">
        <f t="shared" si="233"/>
        <v>72.89</v>
      </c>
      <c r="Q3725" s="11" t="s">
        <v>8317</v>
      </c>
      <c r="R3725" s="11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x14ac:dyDescent="0.2">
      <c r="A3726" s="11">
        <v>3724</v>
      </c>
      <c r="B3726" s="11" t="s">
        <v>3721</v>
      </c>
      <c r="C3726" s="11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2">
        <f t="shared" si="232"/>
        <v>103</v>
      </c>
      <c r="P3726" s="13">
        <f t="shared" si="233"/>
        <v>49.55</v>
      </c>
      <c r="Q3726" s="11" t="s">
        <v>8317</v>
      </c>
      <c r="R3726" s="11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x14ac:dyDescent="0.2">
      <c r="A3727" s="11">
        <v>3725</v>
      </c>
      <c r="B3727" s="11" t="s">
        <v>3722</v>
      </c>
      <c r="C3727" s="11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2">
        <f t="shared" si="232"/>
        <v>127</v>
      </c>
      <c r="P3727" s="13">
        <f t="shared" si="233"/>
        <v>25.4</v>
      </c>
      <c r="Q3727" s="11" t="s">
        <v>8317</v>
      </c>
      <c r="R3727" s="11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x14ac:dyDescent="0.2">
      <c r="A3728" s="11">
        <v>3726</v>
      </c>
      <c r="B3728" s="11" t="s">
        <v>3723</v>
      </c>
      <c r="C3728" s="11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2">
        <f t="shared" si="232"/>
        <v>339</v>
      </c>
      <c r="P3728" s="13">
        <f t="shared" si="233"/>
        <v>62.59</v>
      </c>
      <c r="Q3728" s="11" t="s">
        <v>8317</v>
      </c>
      <c r="R3728" s="11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x14ac:dyDescent="0.2">
      <c r="A3729" s="11">
        <v>3727</v>
      </c>
      <c r="B3729" s="11" t="s">
        <v>3724</v>
      </c>
      <c r="C3729" s="11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2">
        <f t="shared" si="232"/>
        <v>101</v>
      </c>
      <c r="P3729" s="13">
        <f t="shared" si="233"/>
        <v>61.06</v>
      </c>
      <c r="Q3729" s="11" t="s">
        <v>8317</v>
      </c>
      <c r="R3729" s="11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x14ac:dyDescent="0.2">
      <c r="A3730" s="11">
        <v>3728</v>
      </c>
      <c r="B3730" s="11" t="s">
        <v>3725</v>
      </c>
      <c r="C3730" s="11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2">
        <f t="shared" si="232"/>
        <v>10</v>
      </c>
      <c r="P3730" s="13">
        <f t="shared" si="233"/>
        <v>60.06</v>
      </c>
      <c r="Q3730" s="11" t="s">
        <v>8317</v>
      </c>
      <c r="R3730" s="11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x14ac:dyDescent="0.2">
      <c r="A3731" s="11">
        <v>3729</v>
      </c>
      <c r="B3731" s="11" t="s">
        <v>3726</v>
      </c>
      <c r="C3731" s="11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2">
        <f t="shared" si="232"/>
        <v>8</v>
      </c>
      <c r="P3731" s="13">
        <f t="shared" si="233"/>
        <v>72.400000000000006</v>
      </c>
      <c r="Q3731" s="11" t="s">
        <v>8317</v>
      </c>
      <c r="R3731" s="1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x14ac:dyDescent="0.2">
      <c r="A3732" s="11">
        <v>3730</v>
      </c>
      <c r="B3732" s="11" t="s">
        <v>3727</v>
      </c>
      <c r="C3732" s="11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2">
        <f t="shared" si="232"/>
        <v>10</v>
      </c>
      <c r="P3732" s="13">
        <f t="shared" si="233"/>
        <v>100</v>
      </c>
      <c r="Q3732" s="11" t="s">
        <v>8317</v>
      </c>
      <c r="R3732" s="11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x14ac:dyDescent="0.2">
      <c r="A3733" s="11">
        <v>3731</v>
      </c>
      <c r="B3733" s="11" t="s">
        <v>3728</v>
      </c>
      <c r="C3733" s="11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2">
        <f t="shared" si="232"/>
        <v>12</v>
      </c>
      <c r="P3733" s="13">
        <f t="shared" si="233"/>
        <v>51.67</v>
      </c>
      <c r="Q3733" s="11" t="s">
        <v>8317</v>
      </c>
      <c r="R3733" s="11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x14ac:dyDescent="0.2">
      <c r="A3734" s="11">
        <v>3732</v>
      </c>
      <c r="B3734" s="11" t="s">
        <v>3729</v>
      </c>
      <c r="C3734" s="11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2">
        <f t="shared" si="232"/>
        <v>16</v>
      </c>
      <c r="P3734" s="13">
        <f t="shared" si="233"/>
        <v>32.75</v>
      </c>
      <c r="Q3734" s="11" t="s">
        <v>8317</v>
      </c>
      <c r="R3734" s="11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x14ac:dyDescent="0.2">
      <c r="A3735" s="11">
        <v>3733</v>
      </c>
      <c r="B3735" s="11" t="s">
        <v>3730</v>
      </c>
      <c r="C3735" s="11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2">
        <f t="shared" si="232"/>
        <v>0</v>
      </c>
      <c r="P3735" s="13" t="e">
        <f t="shared" si="233"/>
        <v>#DIV/0!</v>
      </c>
      <c r="Q3735" s="11" t="s">
        <v>8317</v>
      </c>
      <c r="R3735" s="11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x14ac:dyDescent="0.2">
      <c r="A3736" s="11">
        <v>3734</v>
      </c>
      <c r="B3736" s="11" t="s">
        <v>3731</v>
      </c>
      <c r="C3736" s="11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2">
        <f t="shared" si="232"/>
        <v>29</v>
      </c>
      <c r="P3736" s="13">
        <f t="shared" si="233"/>
        <v>61</v>
      </c>
      <c r="Q3736" s="11" t="s">
        <v>8317</v>
      </c>
      <c r="R3736" s="11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x14ac:dyDescent="0.2">
      <c r="A3737" s="11">
        <v>3735</v>
      </c>
      <c r="B3737" s="11" t="s">
        <v>3732</v>
      </c>
      <c r="C3737" s="11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2">
        <f t="shared" si="232"/>
        <v>14</v>
      </c>
      <c r="P3737" s="13">
        <f t="shared" si="233"/>
        <v>10</v>
      </c>
      <c r="Q3737" s="11" t="s">
        <v>8317</v>
      </c>
      <c r="R3737" s="11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x14ac:dyDescent="0.2">
      <c r="A3738" s="11">
        <v>3736</v>
      </c>
      <c r="B3738" s="11" t="s">
        <v>3733</v>
      </c>
      <c r="C3738" s="11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2">
        <f t="shared" si="232"/>
        <v>1</v>
      </c>
      <c r="P3738" s="13">
        <f t="shared" si="233"/>
        <v>10</v>
      </c>
      <c r="Q3738" s="11" t="s">
        <v>8317</v>
      </c>
      <c r="R3738" s="11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x14ac:dyDescent="0.2">
      <c r="A3739" s="11">
        <v>3737</v>
      </c>
      <c r="B3739" s="11" t="s">
        <v>3734</v>
      </c>
      <c r="C3739" s="11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2">
        <f t="shared" si="232"/>
        <v>22</v>
      </c>
      <c r="P3739" s="13">
        <f t="shared" si="233"/>
        <v>37.5</v>
      </c>
      <c r="Q3739" s="11" t="s">
        <v>8317</v>
      </c>
      <c r="R3739" s="11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x14ac:dyDescent="0.2">
      <c r="A3740" s="11">
        <v>3738</v>
      </c>
      <c r="B3740" s="11" t="s">
        <v>3735</v>
      </c>
      <c r="C3740" s="11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2">
        <f t="shared" si="232"/>
        <v>18</v>
      </c>
      <c r="P3740" s="13">
        <f t="shared" si="233"/>
        <v>45</v>
      </c>
      <c r="Q3740" s="11" t="s">
        <v>8317</v>
      </c>
      <c r="R3740" s="11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x14ac:dyDescent="0.2">
      <c r="A3741" s="11">
        <v>3739</v>
      </c>
      <c r="B3741" s="11" t="s">
        <v>3736</v>
      </c>
      <c r="C3741" s="11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2">
        <f t="shared" si="232"/>
        <v>21</v>
      </c>
      <c r="P3741" s="13">
        <f t="shared" si="233"/>
        <v>100.63</v>
      </c>
      <c r="Q3741" s="11" t="s">
        <v>8317</v>
      </c>
      <c r="R3741" s="1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x14ac:dyDescent="0.2">
      <c r="A3742" s="11">
        <v>3740</v>
      </c>
      <c r="B3742" s="11" t="s">
        <v>3737</v>
      </c>
      <c r="C3742" s="11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2">
        <f t="shared" si="232"/>
        <v>18</v>
      </c>
      <c r="P3742" s="13">
        <f t="shared" si="233"/>
        <v>25.57</v>
      </c>
      <c r="Q3742" s="11" t="s">
        <v>8317</v>
      </c>
      <c r="R3742" s="11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x14ac:dyDescent="0.2">
      <c r="A3743" s="11">
        <v>3741</v>
      </c>
      <c r="B3743" s="11" t="s">
        <v>3738</v>
      </c>
      <c r="C3743" s="11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2">
        <f t="shared" si="232"/>
        <v>0</v>
      </c>
      <c r="P3743" s="13" t="e">
        <f t="shared" si="233"/>
        <v>#DIV/0!</v>
      </c>
      <c r="Q3743" s="11" t="s">
        <v>8317</v>
      </c>
      <c r="R3743" s="11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x14ac:dyDescent="0.2">
      <c r="A3744" s="11">
        <v>3742</v>
      </c>
      <c r="B3744" s="11" t="s">
        <v>3739</v>
      </c>
      <c r="C3744" s="11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2">
        <f t="shared" si="232"/>
        <v>2</v>
      </c>
      <c r="P3744" s="13">
        <f t="shared" si="233"/>
        <v>25</v>
      </c>
      <c r="Q3744" s="11" t="s">
        <v>8317</v>
      </c>
      <c r="R3744" s="11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x14ac:dyDescent="0.2">
      <c r="A3745" s="11">
        <v>3743</v>
      </c>
      <c r="B3745" s="11" t="s">
        <v>3740</v>
      </c>
      <c r="C3745" s="11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2">
        <f t="shared" si="232"/>
        <v>0</v>
      </c>
      <c r="P3745" s="13" t="e">
        <f t="shared" si="233"/>
        <v>#DIV/0!</v>
      </c>
      <c r="Q3745" s="11" t="s">
        <v>8317</v>
      </c>
      <c r="R3745" s="11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x14ac:dyDescent="0.2">
      <c r="A3746" s="11">
        <v>3744</v>
      </c>
      <c r="B3746" s="11" t="s">
        <v>3741</v>
      </c>
      <c r="C3746" s="11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2">
        <f t="shared" si="232"/>
        <v>0</v>
      </c>
      <c r="P3746" s="13" t="e">
        <f t="shared" si="233"/>
        <v>#DIV/0!</v>
      </c>
      <c r="Q3746" s="11" t="s">
        <v>8317</v>
      </c>
      <c r="R3746" s="11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x14ac:dyDescent="0.2">
      <c r="A3747" s="11">
        <v>3745</v>
      </c>
      <c r="B3747" s="11" t="s">
        <v>3742</v>
      </c>
      <c r="C3747" s="11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2">
        <f t="shared" si="232"/>
        <v>10</v>
      </c>
      <c r="P3747" s="13">
        <f t="shared" si="233"/>
        <v>10</v>
      </c>
      <c r="Q3747" s="11" t="s">
        <v>8317</v>
      </c>
      <c r="R3747" s="11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2">
      <c r="A3748" s="11">
        <v>3746</v>
      </c>
      <c r="B3748" s="11" t="s">
        <v>3743</v>
      </c>
      <c r="C3748" s="11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2">
        <f t="shared" si="232"/>
        <v>3</v>
      </c>
      <c r="P3748" s="13">
        <f t="shared" si="233"/>
        <v>202</v>
      </c>
      <c r="Q3748" s="11" t="s">
        <v>8317</v>
      </c>
      <c r="R3748" s="11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x14ac:dyDescent="0.2">
      <c r="A3749" s="11">
        <v>3747</v>
      </c>
      <c r="B3749" s="11" t="s">
        <v>3744</v>
      </c>
      <c r="C3749" s="11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2">
        <f t="shared" si="232"/>
        <v>1</v>
      </c>
      <c r="P3749" s="13">
        <f t="shared" si="233"/>
        <v>25</v>
      </c>
      <c r="Q3749" s="11" t="s">
        <v>8317</v>
      </c>
      <c r="R3749" s="11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x14ac:dyDescent="0.2">
      <c r="A3750" s="11">
        <v>3748</v>
      </c>
      <c r="B3750" s="11" t="s">
        <v>3745</v>
      </c>
      <c r="C3750" s="11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2">
        <f t="shared" si="232"/>
        <v>104</v>
      </c>
      <c r="P3750" s="13">
        <f t="shared" si="233"/>
        <v>99.54</v>
      </c>
      <c r="Q3750" s="11" t="s">
        <v>8317</v>
      </c>
      <c r="R3750" s="11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x14ac:dyDescent="0.2">
      <c r="A3751" s="11">
        <v>3749</v>
      </c>
      <c r="B3751" s="11" t="s">
        <v>3746</v>
      </c>
      <c r="C3751" s="11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2">
        <f t="shared" si="232"/>
        <v>105</v>
      </c>
      <c r="P3751" s="13">
        <f t="shared" si="233"/>
        <v>75</v>
      </c>
      <c r="Q3751" s="11" t="s">
        <v>8317</v>
      </c>
      <c r="R3751" s="1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x14ac:dyDescent="0.2">
      <c r="A3752" s="11">
        <v>3750</v>
      </c>
      <c r="B3752" s="11" t="s">
        <v>3747</v>
      </c>
      <c r="C3752" s="11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2">
        <f t="shared" si="232"/>
        <v>101</v>
      </c>
      <c r="P3752" s="13">
        <f t="shared" si="233"/>
        <v>215.25</v>
      </c>
      <c r="Q3752" s="11" t="s">
        <v>8317</v>
      </c>
      <c r="R3752" s="11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x14ac:dyDescent="0.2">
      <c r="A3753" s="11">
        <v>3751</v>
      </c>
      <c r="B3753" s="11" t="s">
        <v>3748</v>
      </c>
      <c r="C3753" s="11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2">
        <f t="shared" si="232"/>
        <v>133</v>
      </c>
      <c r="P3753" s="13">
        <f t="shared" si="233"/>
        <v>120.55</v>
      </c>
      <c r="Q3753" s="11" t="s">
        <v>8317</v>
      </c>
      <c r="R3753" s="11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x14ac:dyDescent="0.2">
      <c r="A3754" s="11">
        <v>3752</v>
      </c>
      <c r="B3754" s="11" t="s">
        <v>3749</v>
      </c>
      <c r="C3754" s="11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2">
        <f t="shared" si="232"/>
        <v>113</v>
      </c>
      <c r="P3754" s="13">
        <f t="shared" si="233"/>
        <v>37.67</v>
      </c>
      <c r="Q3754" s="11" t="s">
        <v>8317</v>
      </c>
      <c r="R3754" s="11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x14ac:dyDescent="0.2">
      <c r="A3755" s="11">
        <v>3753</v>
      </c>
      <c r="B3755" s="11" t="s">
        <v>3750</v>
      </c>
      <c r="C3755" s="11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2">
        <f t="shared" si="232"/>
        <v>104</v>
      </c>
      <c r="P3755" s="13">
        <f t="shared" si="233"/>
        <v>172.23</v>
      </c>
      <c r="Q3755" s="11" t="s">
        <v>8317</v>
      </c>
      <c r="R3755" s="11" t="s">
        <v>8359</v>
      </c>
      <c r="S3755" s="14">
        <f t="shared" si="234"/>
        <v>42128.824074074073</v>
      </c>
      <c r="T3755" s="14">
        <f t="shared" si="235"/>
        <v>42158</v>
      </c>
    </row>
    <row r="3756" spans="1:20" x14ac:dyDescent="0.2">
      <c r="A3756" s="11">
        <v>3754</v>
      </c>
      <c r="B3756" s="11" t="s">
        <v>3751</v>
      </c>
      <c r="C3756" s="11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2">
        <f t="shared" si="232"/>
        <v>120</v>
      </c>
      <c r="P3756" s="13">
        <f t="shared" si="233"/>
        <v>111.11</v>
      </c>
      <c r="Q3756" s="11" t="s">
        <v>8317</v>
      </c>
      <c r="R3756" s="11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x14ac:dyDescent="0.2">
      <c r="A3757" s="11">
        <v>3755</v>
      </c>
      <c r="B3757" s="11" t="s">
        <v>3752</v>
      </c>
      <c r="C3757" s="11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2">
        <f t="shared" si="232"/>
        <v>130</v>
      </c>
      <c r="P3757" s="13">
        <f t="shared" si="233"/>
        <v>25.46</v>
      </c>
      <c r="Q3757" s="11" t="s">
        <v>8317</v>
      </c>
      <c r="R3757" s="11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x14ac:dyDescent="0.2">
      <c r="A3758" s="11">
        <v>3756</v>
      </c>
      <c r="B3758" s="11" t="s">
        <v>3753</v>
      </c>
      <c r="C3758" s="11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2">
        <f t="shared" si="232"/>
        <v>102</v>
      </c>
      <c r="P3758" s="13">
        <f t="shared" si="233"/>
        <v>267.64999999999998</v>
      </c>
      <c r="Q3758" s="11" t="s">
        <v>8317</v>
      </c>
      <c r="R3758" s="11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x14ac:dyDescent="0.2">
      <c r="A3759" s="11">
        <v>3757</v>
      </c>
      <c r="B3759" s="11" t="s">
        <v>3754</v>
      </c>
      <c r="C3759" s="11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2">
        <f t="shared" si="232"/>
        <v>109</v>
      </c>
      <c r="P3759" s="13">
        <f t="shared" si="233"/>
        <v>75.959999999999994</v>
      </c>
      <c r="Q3759" s="11" t="s">
        <v>8317</v>
      </c>
      <c r="R3759" s="11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x14ac:dyDescent="0.2">
      <c r="A3760" s="11">
        <v>3758</v>
      </c>
      <c r="B3760" s="11" t="s">
        <v>3755</v>
      </c>
      <c r="C3760" s="11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2">
        <f t="shared" si="232"/>
        <v>103</v>
      </c>
      <c r="P3760" s="13">
        <f t="shared" si="233"/>
        <v>59.04</v>
      </c>
      <c r="Q3760" s="11" t="s">
        <v>8317</v>
      </c>
      <c r="R3760" s="11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x14ac:dyDescent="0.2">
      <c r="A3761" s="11">
        <v>3759</v>
      </c>
      <c r="B3761" s="11" t="s">
        <v>3756</v>
      </c>
      <c r="C3761" s="11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2">
        <f t="shared" si="232"/>
        <v>111</v>
      </c>
      <c r="P3761" s="13">
        <f t="shared" si="233"/>
        <v>50.11</v>
      </c>
      <c r="Q3761" s="11" t="s">
        <v>8317</v>
      </c>
      <c r="R3761" s="1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x14ac:dyDescent="0.2">
      <c r="A3762" s="11">
        <v>3760</v>
      </c>
      <c r="B3762" s="11" t="s">
        <v>3757</v>
      </c>
      <c r="C3762" s="11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2">
        <f t="shared" si="232"/>
        <v>102</v>
      </c>
      <c r="P3762" s="13">
        <f t="shared" si="233"/>
        <v>55.5</v>
      </c>
      <c r="Q3762" s="11" t="s">
        <v>8317</v>
      </c>
      <c r="R3762" s="11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x14ac:dyDescent="0.2">
      <c r="A3763" s="11">
        <v>3761</v>
      </c>
      <c r="B3763" s="11" t="s">
        <v>3758</v>
      </c>
      <c r="C3763" s="11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2">
        <f t="shared" si="232"/>
        <v>100</v>
      </c>
      <c r="P3763" s="13">
        <f t="shared" si="233"/>
        <v>166.67</v>
      </c>
      <c r="Q3763" s="11" t="s">
        <v>8317</v>
      </c>
      <c r="R3763" s="11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x14ac:dyDescent="0.2">
      <c r="A3764" s="11">
        <v>3762</v>
      </c>
      <c r="B3764" s="11" t="s">
        <v>3759</v>
      </c>
      <c r="C3764" s="11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2">
        <f t="shared" si="232"/>
        <v>107</v>
      </c>
      <c r="P3764" s="13">
        <f t="shared" si="233"/>
        <v>47.43</v>
      </c>
      <c r="Q3764" s="11" t="s">
        <v>8317</v>
      </c>
      <c r="R3764" s="11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x14ac:dyDescent="0.2">
      <c r="A3765" s="11">
        <v>3763</v>
      </c>
      <c r="B3765" s="11" t="s">
        <v>3760</v>
      </c>
      <c r="C3765" s="11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2">
        <f t="shared" si="232"/>
        <v>100</v>
      </c>
      <c r="P3765" s="13">
        <f t="shared" si="233"/>
        <v>64.94</v>
      </c>
      <c r="Q3765" s="11" t="s">
        <v>8317</v>
      </c>
      <c r="R3765" s="11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x14ac:dyDescent="0.2">
      <c r="A3766" s="11">
        <v>3764</v>
      </c>
      <c r="B3766" s="11" t="s">
        <v>3761</v>
      </c>
      <c r="C3766" s="11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2">
        <f t="shared" si="232"/>
        <v>100</v>
      </c>
      <c r="P3766" s="13">
        <f t="shared" si="233"/>
        <v>55.56</v>
      </c>
      <c r="Q3766" s="11" t="s">
        <v>8317</v>
      </c>
      <c r="R3766" s="11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x14ac:dyDescent="0.2">
      <c r="A3767" s="11">
        <v>3765</v>
      </c>
      <c r="B3767" s="11" t="s">
        <v>3762</v>
      </c>
      <c r="C3767" s="11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2">
        <f t="shared" si="232"/>
        <v>114</v>
      </c>
      <c r="P3767" s="13">
        <f t="shared" si="233"/>
        <v>74.22</v>
      </c>
      <c r="Q3767" s="11" t="s">
        <v>8317</v>
      </c>
      <c r="R3767" s="11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x14ac:dyDescent="0.2">
      <c r="A3768" s="11">
        <v>3766</v>
      </c>
      <c r="B3768" s="11" t="s">
        <v>3763</v>
      </c>
      <c r="C3768" s="11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2">
        <f t="shared" si="232"/>
        <v>103</v>
      </c>
      <c r="P3768" s="13">
        <f t="shared" si="233"/>
        <v>106.93</v>
      </c>
      <c r="Q3768" s="11" t="s">
        <v>8317</v>
      </c>
      <c r="R3768" s="11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x14ac:dyDescent="0.2">
      <c r="A3769" s="11">
        <v>3767</v>
      </c>
      <c r="B3769" s="11" t="s">
        <v>3764</v>
      </c>
      <c r="C3769" s="11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2">
        <f t="shared" si="232"/>
        <v>117</v>
      </c>
      <c r="P3769" s="13">
        <f t="shared" si="233"/>
        <v>41.7</v>
      </c>
      <c r="Q3769" s="11" t="s">
        <v>8317</v>
      </c>
      <c r="R3769" s="11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x14ac:dyDescent="0.2">
      <c r="A3770" s="11">
        <v>3768</v>
      </c>
      <c r="B3770" s="11" t="s">
        <v>3765</v>
      </c>
      <c r="C3770" s="11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2">
        <f t="shared" si="232"/>
        <v>108</v>
      </c>
      <c r="P3770" s="13">
        <f t="shared" si="233"/>
        <v>74.239999999999995</v>
      </c>
      <c r="Q3770" s="11" t="s">
        <v>8317</v>
      </c>
      <c r="R3770" s="11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x14ac:dyDescent="0.2">
      <c r="A3771" s="11">
        <v>3769</v>
      </c>
      <c r="B3771" s="11" t="s">
        <v>3766</v>
      </c>
      <c r="C3771" s="11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2">
        <f t="shared" si="232"/>
        <v>100</v>
      </c>
      <c r="P3771" s="13">
        <f t="shared" si="233"/>
        <v>73.33</v>
      </c>
      <c r="Q3771" s="11" t="s">
        <v>8317</v>
      </c>
      <c r="R3771" s="1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x14ac:dyDescent="0.2">
      <c r="A3772" s="11">
        <v>3770</v>
      </c>
      <c r="B3772" s="11" t="s">
        <v>3767</v>
      </c>
      <c r="C3772" s="11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2">
        <f t="shared" si="232"/>
        <v>100</v>
      </c>
      <c r="P3772" s="13">
        <f t="shared" si="233"/>
        <v>100</v>
      </c>
      <c r="Q3772" s="11" t="s">
        <v>8317</v>
      </c>
      <c r="R3772" s="11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x14ac:dyDescent="0.2">
      <c r="A3773" s="11">
        <v>3771</v>
      </c>
      <c r="B3773" s="11" t="s">
        <v>3768</v>
      </c>
      <c r="C3773" s="11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2">
        <f t="shared" si="232"/>
        <v>146</v>
      </c>
      <c r="P3773" s="13">
        <f t="shared" si="233"/>
        <v>38.42</v>
      </c>
      <c r="Q3773" s="11" t="s">
        <v>8317</v>
      </c>
      <c r="R3773" s="11" t="s">
        <v>8359</v>
      </c>
      <c r="S3773" s="14">
        <f t="shared" si="234"/>
        <v>42493.857083333336</v>
      </c>
      <c r="T3773" s="14">
        <f t="shared" si="235"/>
        <v>42508</v>
      </c>
    </row>
    <row r="3774" spans="1:20" x14ac:dyDescent="0.2">
      <c r="A3774" s="11">
        <v>3772</v>
      </c>
      <c r="B3774" s="11" t="s">
        <v>3769</v>
      </c>
      <c r="C3774" s="11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2">
        <f t="shared" si="232"/>
        <v>111</v>
      </c>
      <c r="P3774" s="13">
        <f t="shared" si="233"/>
        <v>166.97</v>
      </c>
      <c r="Q3774" s="11" t="s">
        <v>8317</v>
      </c>
      <c r="R3774" s="11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x14ac:dyDescent="0.2">
      <c r="A3775" s="11">
        <v>3773</v>
      </c>
      <c r="B3775" s="11" t="s">
        <v>3770</v>
      </c>
      <c r="C3775" s="11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2">
        <f t="shared" si="232"/>
        <v>109</v>
      </c>
      <c r="P3775" s="13">
        <f t="shared" si="233"/>
        <v>94.91</v>
      </c>
      <c r="Q3775" s="11" t="s">
        <v>8317</v>
      </c>
      <c r="R3775" s="11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x14ac:dyDescent="0.2">
      <c r="A3776" s="11">
        <v>3774</v>
      </c>
      <c r="B3776" s="11" t="s">
        <v>3771</v>
      </c>
      <c r="C3776" s="11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2">
        <f t="shared" si="232"/>
        <v>100</v>
      </c>
      <c r="P3776" s="13">
        <f t="shared" si="233"/>
        <v>100</v>
      </c>
      <c r="Q3776" s="11" t="s">
        <v>8317</v>
      </c>
      <c r="R3776" s="11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x14ac:dyDescent="0.2">
      <c r="A3777" s="11">
        <v>3775</v>
      </c>
      <c r="B3777" s="11" t="s">
        <v>3772</v>
      </c>
      <c r="C3777" s="11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2">
        <f t="shared" si="232"/>
        <v>101</v>
      </c>
      <c r="P3777" s="13">
        <f t="shared" si="233"/>
        <v>143.21</v>
      </c>
      <c r="Q3777" s="11" t="s">
        <v>8317</v>
      </c>
      <c r="R3777" s="11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x14ac:dyDescent="0.2">
      <c r="A3778" s="11">
        <v>3776</v>
      </c>
      <c r="B3778" s="11" t="s">
        <v>3773</v>
      </c>
      <c r="C3778" s="11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2">
        <f t="shared" ref="O3778:O3841" si="236">ROUNDUP(SUM(E3778/D3778*100),0)</f>
        <v>107</v>
      </c>
      <c r="P3778" s="13">
        <f t="shared" ref="P3778:P3841" si="237">ROUND(SUM(E3778/L3778),2)</f>
        <v>90.82</v>
      </c>
      <c r="Q3778" s="11" t="s">
        <v>8317</v>
      </c>
      <c r="R3778" s="11" t="s">
        <v>8359</v>
      </c>
      <c r="S3778" s="14">
        <f t="shared" ref="S3778:S3841" si="238">(((J3778/60)/60)/24)+DATE(1970,1,1)</f>
        <v>41814.367800925924</v>
      </c>
      <c r="T3778" s="14">
        <f t="shared" ref="T3778:T3841" si="239">(((I3778/60)/60)/24)+DATE(1970,1,1)</f>
        <v>41852.041666666664</v>
      </c>
    </row>
    <row r="3779" spans="1:20" x14ac:dyDescent="0.2">
      <c r="A3779" s="11">
        <v>3777</v>
      </c>
      <c r="B3779" s="11" t="s">
        <v>3774</v>
      </c>
      <c r="C3779" s="11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2">
        <f t="shared" si="236"/>
        <v>144</v>
      </c>
      <c r="P3779" s="13">
        <f t="shared" si="237"/>
        <v>48.54</v>
      </c>
      <c r="Q3779" s="11" t="s">
        <v>8317</v>
      </c>
      <c r="R3779" s="11" t="s">
        <v>8359</v>
      </c>
      <c r="S3779" s="14">
        <f t="shared" si="238"/>
        <v>41887.111354166671</v>
      </c>
      <c r="T3779" s="14">
        <f t="shared" si="239"/>
        <v>41909.166666666664</v>
      </c>
    </row>
    <row r="3780" spans="1:20" x14ac:dyDescent="0.2">
      <c r="A3780" s="11">
        <v>3778</v>
      </c>
      <c r="B3780" s="11" t="s">
        <v>3775</v>
      </c>
      <c r="C3780" s="11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2">
        <f t="shared" si="236"/>
        <v>106</v>
      </c>
      <c r="P3780" s="13">
        <f t="shared" si="237"/>
        <v>70.03</v>
      </c>
      <c r="Q3780" s="11" t="s">
        <v>8317</v>
      </c>
      <c r="R3780" s="11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x14ac:dyDescent="0.2">
      <c r="A3781" s="11">
        <v>3779</v>
      </c>
      <c r="B3781" s="11" t="s">
        <v>3776</v>
      </c>
      <c r="C3781" s="11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2">
        <f t="shared" si="236"/>
        <v>104</v>
      </c>
      <c r="P3781" s="13">
        <f t="shared" si="237"/>
        <v>135.63</v>
      </c>
      <c r="Q3781" s="11" t="s">
        <v>8317</v>
      </c>
      <c r="R3781" s="1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x14ac:dyDescent="0.2">
      <c r="A3782" s="11">
        <v>3780</v>
      </c>
      <c r="B3782" s="11" t="s">
        <v>3777</v>
      </c>
      <c r="C3782" s="11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2">
        <f t="shared" si="236"/>
        <v>120</v>
      </c>
      <c r="P3782" s="13">
        <f t="shared" si="237"/>
        <v>100</v>
      </c>
      <c r="Q3782" s="11" t="s">
        <v>8317</v>
      </c>
      <c r="R3782" s="11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x14ac:dyDescent="0.2">
      <c r="A3783" s="11">
        <v>3781</v>
      </c>
      <c r="B3783" s="11" t="s">
        <v>3778</v>
      </c>
      <c r="C3783" s="11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2">
        <f t="shared" si="236"/>
        <v>110</v>
      </c>
      <c r="P3783" s="13">
        <f t="shared" si="237"/>
        <v>94.9</v>
      </c>
      <c r="Q3783" s="11" t="s">
        <v>8317</v>
      </c>
      <c r="R3783" s="11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x14ac:dyDescent="0.2">
      <c r="A3784" s="11">
        <v>3782</v>
      </c>
      <c r="B3784" s="11" t="s">
        <v>3779</v>
      </c>
      <c r="C3784" s="11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2">
        <f t="shared" si="236"/>
        <v>102</v>
      </c>
      <c r="P3784" s="13">
        <f t="shared" si="237"/>
        <v>75.37</v>
      </c>
      <c r="Q3784" s="11" t="s">
        <v>8317</v>
      </c>
      <c r="R3784" s="11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x14ac:dyDescent="0.2">
      <c r="A3785" s="11">
        <v>3783</v>
      </c>
      <c r="B3785" s="11" t="s">
        <v>3780</v>
      </c>
      <c r="C3785" s="11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2">
        <f t="shared" si="236"/>
        <v>129</v>
      </c>
      <c r="P3785" s="13">
        <f t="shared" si="237"/>
        <v>64.459999999999994</v>
      </c>
      <c r="Q3785" s="11" t="s">
        <v>8317</v>
      </c>
      <c r="R3785" s="11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x14ac:dyDescent="0.2">
      <c r="A3786" s="11">
        <v>3784</v>
      </c>
      <c r="B3786" s="11" t="s">
        <v>3781</v>
      </c>
      <c r="C3786" s="11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2">
        <f t="shared" si="236"/>
        <v>115</v>
      </c>
      <c r="P3786" s="13">
        <f t="shared" si="237"/>
        <v>115</v>
      </c>
      <c r="Q3786" s="11" t="s">
        <v>8317</v>
      </c>
      <c r="R3786" s="11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x14ac:dyDescent="0.2">
      <c r="A3787" s="11">
        <v>3785</v>
      </c>
      <c r="B3787" s="11" t="s">
        <v>3782</v>
      </c>
      <c r="C3787" s="11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2">
        <f t="shared" si="236"/>
        <v>151</v>
      </c>
      <c r="P3787" s="13">
        <f t="shared" si="237"/>
        <v>100.5</v>
      </c>
      <c r="Q3787" s="11" t="s">
        <v>8317</v>
      </c>
      <c r="R3787" s="11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x14ac:dyDescent="0.2">
      <c r="A3788" s="11">
        <v>3786</v>
      </c>
      <c r="B3788" s="11" t="s">
        <v>3783</v>
      </c>
      <c r="C3788" s="11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2">
        <f t="shared" si="236"/>
        <v>111</v>
      </c>
      <c r="P3788" s="13">
        <f t="shared" si="237"/>
        <v>93.77</v>
      </c>
      <c r="Q3788" s="11" t="s">
        <v>8317</v>
      </c>
      <c r="R3788" s="11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x14ac:dyDescent="0.2">
      <c r="A3789" s="11">
        <v>3787</v>
      </c>
      <c r="B3789" s="11" t="s">
        <v>3784</v>
      </c>
      <c r="C3789" s="11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2">
        <f t="shared" si="236"/>
        <v>101</v>
      </c>
      <c r="P3789" s="13">
        <f t="shared" si="237"/>
        <v>35.1</v>
      </c>
      <c r="Q3789" s="11" t="s">
        <v>8317</v>
      </c>
      <c r="R3789" s="11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x14ac:dyDescent="0.2">
      <c r="A3790" s="11">
        <v>3788</v>
      </c>
      <c r="B3790" s="11" t="s">
        <v>3785</v>
      </c>
      <c r="C3790" s="11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2">
        <f t="shared" si="236"/>
        <v>1</v>
      </c>
      <c r="P3790" s="13">
        <f t="shared" si="237"/>
        <v>500</v>
      </c>
      <c r="Q3790" s="11" t="s">
        <v>8317</v>
      </c>
      <c r="R3790" s="11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x14ac:dyDescent="0.2">
      <c r="A3791" s="11">
        <v>3789</v>
      </c>
      <c r="B3791" s="11" t="s">
        <v>3786</v>
      </c>
      <c r="C3791" s="11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2">
        <f t="shared" si="236"/>
        <v>4</v>
      </c>
      <c r="P3791" s="13">
        <f t="shared" si="237"/>
        <v>29</v>
      </c>
      <c r="Q3791" s="11" t="s">
        <v>8317</v>
      </c>
      <c r="R3791" s="1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x14ac:dyDescent="0.2">
      <c r="A3792" s="11">
        <v>3790</v>
      </c>
      <c r="B3792" s="11" t="s">
        <v>3787</v>
      </c>
      <c r="C3792" s="11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2">
        <f t="shared" si="236"/>
        <v>0</v>
      </c>
      <c r="P3792" s="13" t="e">
        <f t="shared" si="237"/>
        <v>#DIV/0!</v>
      </c>
      <c r="Q3792" s="11" t="s">
        <v>8317</v>
      </c>
      <c r="R3792" s="11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x14ac:dyDescent="0.2">
      <c r="A3793" s="11">
        <v>3791</v>
      </c>
      <c r="B3793" s="11" t="s">
        <v>3788</v>
      </c>
      <c r="C3793" s="11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2">
        <f t="shared" si="236"/>
        <v>0</v>
      </c>
      <c r="P3793" s="13" t="e">
        <f t="shared" si="237"/>
        <v>#DIV/0!</v>
      </c>
      <c r="Q3793" s="11" t="s">
        <v>8317</v>
      </c>
      <c r="R3793" s="11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x14ac:dyDescent="0.2">
      <c r="A3794" s="11">
        <v>3792</v>
      </c>
      <c r="B3794" s="11" t="s">
        <v>3789</v>
      </c>
      <c r="C3794" s="11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2">
        <f t="shared" si="236"/>
        <v>1</v>
      </c>
      <c r="P3794" s="13">
        <f t="shared" si="237"/>
        <v>17.5</v>
      </c>
      <c r="Q3794" s="11" t="s">
        <v>8317</v>
      </c>
      <c r="R3794" s="11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x14ac:dyDescent="0.2">
      <c r="A3795" s="11">
        <v>3793</v>
      </c>
      <c r="B3795" s="11" t="s">
        <v>3790</v>
      </c>
      <c r="C3795" s="11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2">
        <f t="shared" si="236"/>
        <v>60</v>
      </c>
      <c r="P3795" s="13">
        <f t="shared" si="237"/>
        <v>174</v>
      </c>
      <c r="Q3795" s="11" t="s">
        <v>8317</v>
      </c>
      <c r="R3795" s="11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x14ac:dyDescent="0.2">
      <c r="A3796" s="11">
        <v>3794</v>
      </c>
      <c r="B3796" s="11" t="s">
        <v>3791</v>
      </c>
      <c r="C3796" s="11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2">
        <f t="shared" si="236"/>
        <v>1</v>
      </c>
      <c r="P3796" s="13">
        <f t="shared" si="237"/>
        <v>50</v>
      </c>
      <c r="Q3796" s="11" t="s">
        <v>8317</v>
      </c>
      <c r="R3796" s="11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x14ac:dyDescent="0.2">
      <c r="A3797" s="11">
        <v>3795</v>
      </c>
      <c r="B3797" s="11" t="s">
        <v>3792</v>
      </c>
      <c r="C3797" s="11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2">
        <f t="shared" si="236"/>
        <v>2</v>
      </c>
      <c r="P3797" s="13">
        <f t="shared" si="237"/>
        <v>5</v>
      </c>
      <c r="Q3797" s="11" t="s">
        <v>8317</v>
      </c>
      <c r="R3797" s="11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x14ac:dyDescent="0.2">
      <c r="A3798" s="11">
        <v>3796</v>
      </c>
      <c r="B3798" s="11" t="s">
        <v>3793</v>
      </c>
      <c r="C3798" s="11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2">
        <f t="shared" si="236"/>
        <v>1</v>
      </c>
      <c r="P3798" s="13">
        <f t="shared" si="237"/>
        <v>1</v>
      </c>
      <c r="Q3798" s="11" t="s">
        <v>8317</v>
      </c>
      <c r="R3798" s="11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x14ac:dyDescent="0.2">
      <c r="A3799" s="11">
        <v>3797</v>
      </c>
      <c r="B3799" s="11" t="s">
        <v>3794</v>
      </c>
      <c r="C3799" s="11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2">
        <f t="shared" si="236"/>
        <v>90</v>
      </c>
      <c r="P3799" s="13">
        <f t="shared" si="237"/>
        <v>145.41</v>
      </c>
      <c r="Q3799" s="11" t="s">
        <v>8317</v>
      </c>
      <c r="R3799" s="11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x14ac:dyDescent="0.2">
      <c r="A3800" s="11">
        <v>3798</v>
      </c>
      <c r="B3800" s="11" t="s">
        <v>3795</v>
      </c>
      <c r="C3800" s="11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2">
        <f t="shared" si="236"/>
        <v>2</v>
      </c>
      <c r="P3800" s="13">
        <f t="shared" si="237"/>
        <v>205</v>
      </c>
      <c r="Q3800" s="11" t="s">
        <v>8317</v>
      </c>
      <c r="R3800" s="11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x14ac:dyDescent="0.2">
      <c r="A3801" s="11">
        <v>3799</v>
      </c>
      <c r="B3801" s="11" t="s">
        <v>3796</v>
      </c>
      <c r="C3801" s="11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2">
        <f t="shared" si="236"/>
        <v>5</v>
      </c>
      <c r="P3801" s="13">
        <f t="shared" si="237"/>
        <v>100.5</v>
      </c>
      <c r="Q3801" s="11" t="s">
        <v>8317</v>
      </c>
      <c r="R3801" s="1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x14ac:dyDescent="0.2">
      <c r="A3802" s="11">
        <v>3800</v>
      </c>
      <c r="B3802" s="11" t="s">
        <v>3797</v>
      </c>
      <c r="C3802" s="11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2">
        <f t="shared" si="236"/>
        <v>5</v>
      </c>
      <c r="P3802" s="13">
        <f t="shared" si="237"/>
        <v>55.06</v>
      </c>
      <c r="Q3802" s="11" t="s">
        <v>8317</v>
      </c>
      <c r="R3802" s="11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x14ac:dyDescent="0.2">
      <c r="A3803" s="11">
        <v>3801</v>
      </c>
      <c r="B3803" s="11" t="s">
        <v>3798</v>
      </c>
      <c r="C3803" s="11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2">
        <f t="shared" si="236"/>
        <v>9</v>
      </c>
      <c r="P3803" s="13">
        <f t="shared" si="237"/>
        <v>47.33</v>
      </c>
      <c r="Q3803" s="11" t="s">
        <v>8317</v>
      </c>
      <c r="R3803" s="11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x14ac:dyDescent="0.2">
      <c r="A3804" s="11">
        <v>3802</v>
      </c>
      <c r="B3804" s="11" t="s">
        <v>3799</v>
      </c>
      <c r="C3804" s="11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2">
        <f t="shared" si="236"/>
        <v>0</v>
      </c>
      <c r="P3804" s="13" t="e">
        <f t="shared" si="237"/>
        <v>#DIV/0!</v>
      </c>
      <c r="Q3804" s="11" t="s">
        <v>8317</v>
      </c>
      <c r="R3804" s="11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x14ac:dyDescent="0.2">
      <c r="A3805" s="11">
        <v>3803</v>
      </c>
      <c r="B3805" s="11" t="s">
        <v>3800</v>
      </c>
      <c r="C3805" s="11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2">
        <f t="shared" si="236"/>
        <v>20</v>
      </c>
      <c r="P3805" s="13">
        <f t="shared" si="237"/>
        <v>58.95</v>
      </c>
      <c r="Q3805" s="11" t="s">
        <v>8317</v>
      </c>
      <c r="R3805" s="11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x14ac:dyDescent="0.2">
      <c r="A3806" s="11">
        <v>3804</v>
      </c>
      <c r="B3806" s="11" t="s">
        <v>3801</v>
      </c>
      <c r="C3806" s="11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2">
        <f t="shared" si="236"/>
        <v>0</v>
      </c>
      <c r="P3806" s="13" t="e">
        <f t="shared" si="237"/>
        <v>#DIV/0!</v>
      </c>
      <c r="Q3806" s="11" t="s">
        <v>8317</v>
      </c>
      <c r="R3806" s="11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x14ac:dyDescent="0.2">
      <c r="A3807" s="11">
        <v>3805</v>
      </c>
      <c r="B3807" s="11" t="s">
        <v>3802</v>
      </c>
      <c r="C3807" s="11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2">
        <f t="shared" si="236"/>
        <v>1</v>
      </c>
      <c r="P3807" s="13">
        <f t="shared" si="237"/>
        <v>1.5</v>
      </c>
      <c r="Q3807" s="11" t="s">
        <v>8317</v>
      </c>
      <c r="R3807" s="11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x14ac:dyDescent="0.2">
      <c r="A3808" s="11">
        <v>3806</v>
      </c>
      <c r="B3808" s="11" t="s">
        <v>3803</v>
      </c>
      <c r="C3808" s="11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2">
        <f t="shared" si="236"/>
        <v>1</v>
      </c>
      <c r="P3808" s="13">
        <f t="shared" si="237"/>
        <v>5</v>
      </c>
      <c r="Q3808" s="11" t="s">
        <v>8317</v>
      </c>
      <c r="R3808" s="11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x14ac:dyDescent="0.2">
      <c r="A3809" s="11">
        <v>3807</v>
      </c>
      <c r="B3809" s="11" t="s">
        <v>3804</v>
      </c>
      <c r="C3809" s="11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2">
        <f t="shared" si="236"/>
        <v>31</v>
      </c>
      <c r="P3809" s="13">
        <f t="shared" si="237"/>
        <v>50.56</v>
      </c>
      <c r="Q3809" s="11" t="s">
        <v>8317</v>
      </c>
      <c r="R3809" s="11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x14ac:dyDescent="0.2">
      <c r="A3810" s="11">
        <v>3808</v>
      </c>
      <c r="B3810" s="11" t="s">
        <v>3805</v>
      </c>
      <c r="C3810" s="11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2">
        <f t="shared" si="236"/>
        <v>100</v>
      </c>
      <c r="P3810" s="13">
        <f t="shared" si="237"/>
        <v>41.67</v>
      </c>
      <c r="Q3810" s="11" t="s">
        <v>8317</v>
      </c>
      <c r="R3810" s="11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x14ac:dyDescent="0.2">
      <c r="A3811" s="11">
        <v>3809</v>
      </c>
      <c r="B3811" s="11" t="s">
        <v>3806</v>
      </c>
      <c r="C3811" s="11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2">
        <f t="shared" si="236"/>
        <v>102</v>
      </c>
      <c r="P3811" s="13">
        <f t="shared" si="237"/>
        <v>53.29</v>
      </c>
      <c r="Q3811" s="11" t="s">
        <v>8317</v>
      </c>
      <c r="R3811" s="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x14ac:dyDescent="0.2">
      <c r="A3812" s="11">
        <v>3810</v>
      </c>
      <c r="B3812" s="11" t="s">
        <v>3807</v>
      </c>
      <c r="C3812" s="11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2">
        <f t="shared" si="236"/>
        <v>122</v>
      </c>
      <c r="P3812" s="13">
        <f t="shared" si="237"/>
        <v>70.23</v>
      </c>
      <c r="Q3812" s="11" t="s">
        <v>8317</v>
      </c>
      <c r="R3812" s="11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x14ac:dyDescent="0.2">
      <c r="A3813" s="11">
        <v>3811</v>
      </c>
      <c r="B3813" s="11" t="s">
        <v>3808</v>
      </c>
      <c r="C3813" s="11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2">
        <f t="shared" si="236"/>
        <v>330</v>
      </c>
      <c r="P3813" s="13">
        <f t="shared" si="237"/>
        <v>43.42</v>
      </c>
      <c r="Q3813" s="11" t="s">
        <v>8317</v>
      </c>
      <c r="R3813" s="11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x14ac:dyDescent="0.2">
      <c r="A3814" s="11">
        <v>3812</v>
      </c>
      <c r="B3814" s="11" t="s">
        <v>3809</v>
      </c>
      <c r="C3814" s="11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2">
        <f t="shared" si="236"/>
        <v>110</v>
      </c>
      <c r="P3814" s="13">
        <f t="shared" si="237"/>
        <v>199.18</v>
      </c>
      <c r="Q3814" s="11" t="s">
        <v>8317</v>
      </c>
      <c r="R3814" s="11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x14ac:dyDescent="0.2">
      <c r="A3815" s="11">
        <v>3813</v>
      </c>
      <c r="B3815" s="11" t="s">
        <v>3810</v>
      </c>
      <c r="C3815" s="11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2">
        <f t="shared" si="236"/>
        <v>101</v>
      </c>
      <c r="P3815" s="13">
        <f t="shared" si="237"/>
        <v>78.52</v>
      </c>
      <c r="Q3815" s="11" t="s">
        <v>8317</v>
      </c>
      <c r="R3815" s="11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x14ac:dyDescent="0.2">
      <c r="A3816" s="11">
        <v>3814</v>
      </c>
      <c r="B3816" s="11" t="s">
        <v>3811</v>
      </c>
      <c r="C3816" s="11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2">
        <f t="shared" si="236"/>
        <v>141</v>
      </c>
      <c r="P3816" s="13">
        <f t="shared" si="237"/>
        <v>61.82</v>
      </c>
      <c r="Q3816" s="11" t="s">
        <v>8317</v>
      </c>
      <c r="R3816" s="11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x14ac:dyDescent="0.2">
      <c r="A3817" s="11">
        <v>3815</v>
      </c>
      <c r="B3817" s="11" t="s">
        <v>3812</v>
      </c>
      <c r="C3817" s="11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2">
        <f t="shared" si="236"/>
        <v>101</v>
      </c>
      <c r="P3817" s="13">
        <f t="shared" si="237"/>
        <v>50</v>
      </c>
      <c r="Q3817" s="11" t="s">
        <v>8317</v>
      </c>
      <c r="R3817" s="11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x14ac:dyDescent="0.2">
      <c r="A3818" s="11">
        <v>3816</v>
      </c>
      <c r="B3818" s="11" t="s">
        <v>3813</v>
      </c>
      <c r="C3818" s="11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2">
        <f t="shared" si="236"/>
        <v>120</v>
      </c>
      <c r="P3818" s="13">
        <f t="shared" si="237"/>
        <v>48.34</v>
      </c>
      <c r="Q3818" s="11" t="s">
        <v>8317</v>
      </c>
      <c r="R3818" s="11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x14ac:dyDescent="0.2">
      <c r="A3819" s="11">
        <v>3817</v>
      </c>
      <c r="B3819" s="11" t="s">
        <v>3814</v>
      </c>
      <c r="C3819" s="11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2">
        <f t="shared" si="236"/>
        <v>108</v>
      </c>
      <c r="P3819" s="13">
        <f t="shared" si="237"/>
        <v>107.25</v>
      </c>
      <c r="Q3819" s="11" t="s">
        <v>8317</v>
      </c>
      <c r="R3819" s="11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x14ac:dyDescent="0.2">
      <c r="A3820" s="11">
        <v>3818</v>
      </c>
      <c r="B3820" s="11" t="s">
        <v>3815</v>
      </c>
      <c r="C3820" s="11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2">
        <f t="shared" si="236"/>
        <v>228</v>
      </c>
      <c r="P3820" s="13">
        <f t="shared" si="237"/>
        <v>57</v>
      </c>
      <c r="Q3820" s="11" t="s">
        <v>8317</v>
      </c>
      <c r="R3820" s="11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x14ac:dyDescent="0.2">
      <c r="A3821" s="11">
        <v>3819</v>
      </c>
      <c r="B3821" s="11" t="s">
        <v>3816</v>
      </c>
      <c r="C3821" s="11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2">
        <f t="shared" si="236"/>
        <v>107</v>
      </c>
      <c r="P3821" s="13">
        <f t="shared" si="237"/>
        <v>40.92</v>
      </c>
      <c r="Q3821" s="11" t="s">
        <v>8317</v>
      </c>
      <c r="R3821" s="1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x14ac:dyDescent="0.2">
      <c r="A3822" s="11">
        <v>3820</v>
      </c>
      <c r="B3822" s="11" t="s">
        <v>3817</v>
      </c>
      <c r="C3822" s="11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2">
        <f t="shared" si="236"/>
        <v>144</v>
      </c>
      <c r="P3822" s="13">
        <f t="shared" si="237"/>
        <v>21.5</v>
      </c>
      <c r="Q3822" s="11" t="s">
        <v>8317</v>
      </c>
      <c r="R3822" s="11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x14ac:dyDescent="0.2">
      <c r="A3823" s="11">
        <v>3821</v>
      </c>
      <c r="B3823" s="11" t="s">
        <v>3818</v>
      </c>
      <c r="C3823" s="11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2">
        <f t="shared" si="236"/>
        <v>105</v>
      </c>
      <c r="P3823" s="13">
        <f t="shared" si="237"/>
        <v>79.540000000000006</v>
      </c>
      <c r="Q3823" s="11" t="s">
        <v>8317</v>
      </c>
      <c r="R3823" s="11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x14ac:dyDescent="0.2">
      <c r="A3824" s="11">
        <v>3822</v>
      </c>
      <c r="B3824" s="11" t="s">
        <v>3819</v>
      </c>
      <c r="C3824" s="11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2">
        <f t="shared" si="236"/>
        <v>111</v>
      </c>
      <c r="P3824" s="13">
        <f t="shared" si="237"/>
        <v>72.38</v>
      </c>
      <c r="Q3824" s="11" t="s">
        <v>8317</v>
      </c>
      <c r="R3824" s="11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x14ac:dyDescent="0.2">
      <c r="A3825" s="11">
        <v>3823</v>
      </c>
      <c r="B3825" s="11" t="s">
        <v>3820</v>
      </c>
      <c r="C3825" s="11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2">
        <f t="shared" si="236"/>
        <v>106</v>
      </c>
      <c r="P3825" s="13">
        <f t="shared" si="237"/>
        <v>64.63</v>
      </c>
      <c r="Q3825" s="11" t="s">
        <v>8317</v>
      </c>
      <c r="R3825" s="11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x14ac:dyDescent="0.2">
      <c r="A3826" s="11">
        <v>3824</v>
      </c>
      <c r="B3826" s="11" t="s">
        <v>3821</v>
      </c>
      <c r="C3826" s="11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2">
        <f t="shared" si="236"/>
        <v>108</v>
      </c>
      <c r="P3826" s="13">
        <f t="shared" si="237"/>
        <v>38.57</v>
      </c>
      <c r="Q3826" s="11" t="s">
        <v>8317</v>
      </c>
      <c r="R3826" s="11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x14ac:dyDescent="0.2">
      <c r="A3827" s="11">
        <v>3825</v>
      </c>
      <c r="B3827" s="11" t="s">
        <v>3822</v>
      </c>
      <c r="C3827" s="11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2">
        <f t="shared" si="236"/>
        <v>106</v>
      </c>
      <c r="P3827" s="13">
        <f t="shared" si="237"/>
        <v>107.57</v>
      </c>
      <c r="Q3827" s="11" t="s">
        <v>8317</v>
      </c>
      <c r="R3827" s="11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x14ac:dyDescent="0.2">
      <c r="A3828" s="11">
        <v>3826</v>
      </c>
      <c r="B3828" s="11" t="s">
        <v>3823</v>
      </c>
      <c r="C3828" s="11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2">
        <f t="shared" si="236"/>
        <v>120</v>
      </c>
      <c r="P3828" s="13">
        <f t="shared" si="237"/>
        <v>27.5</v>
      </c>
      <c r="Q3828" s="11" t="s">
        <v>8317</v>
      </c>
      <c r="R3828" s="11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x14ac:dyDescent="0.2">
      <c r="A3829" s="11">
        <v>3827</v>
      </c>
      <c r="B3829" s="11" t="s">
        <v>3824</v>
      </c>
      <c r="C3829" s="11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2">
        <f t="shared" si="236"/>
        <v>153</v>
      </c>
      <c r="P3829" s="13">
        <f t="shared" si="237"/>
        <v>70.459999999999994</v>
      </c>
      <c r="Q3829" s="11" t="s">
        <v>8317</v>
      </c>
      <c r="R3829" s="11" t="s">
        <v>8318</v>
      </c>
      <c r="S3829" s="14">
        <f t="shared" si="238"/>
        <v>42034.928252314814</v>
      </c>
      <c r="T3829" s="14">
        <f t="shared" si="239"/>
        <v>42090</v>
      </c>
    </row>
    <row r="3830" spans="1:20" x14ac:dyDescent="0.2">
      <c r="A3830" s="11">
        <v>3828</v>
      </c>
      <c r="B3830" s="11" t="s">
        <v>3825</v>
      </c>
      <c r="C3830" s="11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2">
        <f t="shared" si="236"/>
        <v>100</v>
      </c>
      <c r="P3830" s="13">
        <f t="shared" si="237"/>
        <v>178.57</v>
      </c>
      <c r="Q3830" s="11" t="s">
        <v>8317</v>
      </c>
      <c r="R3830" s="11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x14ac:dyDescent="0.2">
      <c r="A3831" s="11">
        <v>3829</v>
      </c>
      <c r="B3831" s="11" t="s">
        <v>3826</v>
      </c>
      <c r="C3831" s="11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2">
        <f t="shared" si="236"/>
        <v>101</v>
      </c>
      <c r="P3831" s="13">
        <f t="shared" si="237"/>
        <v>62.63</v>
      </c>
      <c r="Q3831" s="11" t="s">
        <v>8317</v>
      </c>
      <c r="R3831" s="1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x14ac:dyDescent="0.2">
      <c r="A3832" s="11">
        <v>3830</v>
      </c>
      <c r="B3832" s="11" t="s">
        <v>3827</v>
      </c>
      <c r="C3832" s="11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2">
        <f t="shared" si="236"/>
        <v>225</v>
      </c>
      <c r="P3832" s="13">
        <f t="shared" si="237"/>
        <v>75</v>
      </c>
      <c r="Q3832" s="11" t="s">
        <v>8317</v>
      </c>
      <c r="R3832" s="11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x14ac:dyDescent="0.2">
      <c r="A3833" s="11">
        <v>3831</v>
      </c>
      <c r="B3833" s="11" t="s">
        <v>3828</v>
      </c>
      <c r="C3833" s="11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2">
        <f t="shared" si="236"/>
        <v>107</v>
      </c>
      <c r="P3833" s="13">
        <f t="shared" si="237"/>
        <v>58.9</v>
      </c>
      <c r="Q3833" s="11" t="s">
        <v>8317</v>
      </c>
      <c r="R3833" s="11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x14ac:dyDescent="0.2">
      <c r="A3834" s="11">
        <v>3832</v>
      </c>
      <c r="B3834" s="11" t="s">
        <v>3829</v>
      </c>
      <c r="C3834" s="11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2">
        <f t="shared" si="236"/>
        <v>105</v>
      </c>
      <c r="P3834" s="13">
        <f t="shared" si="237"/>
        <v>139.56</v>
      </c>
      <c r="Q3834" s="11" t="s">
        <v>8317</v>
      </c>
      <c r="R3834" s="11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x14ac:dyDescent="0.2">
      <c r="A3835" s="11">
        <v>3833</v>
      </c>
      <c r="B3835" s="11" t="s">
        <v>3830</v>
      </c>
      <c r="C3835" s="11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2">
        <f t="shared" si="236"/>
        <v>117</v>
      </c>
      <c r="P3835" s="13">
        <f t="shared" si="237"/>
        <v>70</v>
      </c>
      <c r="Q3835" s="11" t="s">
        <v>8317</v>
      </c>
      <c r="R3835" s="11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x14ac:dyDescent="0.2">
      <c r="A3836" s="11">
        <v>3834</v>
      </c>
      <c r="B3836" s="11" t="s">
        <v>3831</v>
      </c>
      <c r="C3836" s="11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2">
        <f t="shared" si="236"/>
        <v>110</v>
      </c>
      <c r="P3836" s="13">
        <f t="shared" si="237"/>
        <v>57.39</v>
      </c>
      <c r="Q3836" s="11" t="s">
        <v>8317</v>
      </c>
      <c r="R3836" s="11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x14ac:dyDescent="0.2">
      <c r="A3837" s="11">
        <v>3835</v>
      </c>
      <c r="B3837" s="11" t="s">
        <v>3832</v>
      </c>
      <c r="C3837" s="11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2">
        <f t="shared" si="236"/>
        <v>160</v>
      </c>
      <c r="P3837" s="13">
        <f t="shared" si="237"/>
        <v>40</v>
      </c>
      <c r="Q3837" s="11" t="s">
        <v>8317</v>
      </c>
      <c r="R3837" s="11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x14ac:dyDescent="0.2">
      <c r="A3838" s="11">
        <v>3836</v>
      </c>
      <c r="B3838" s="11" t="s">
        <v>3833</v>
      </c>
      <c r="C3838" s="11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2">
        <f t="shared" si="236"/>
        <v>113</v>
      </c>
      <c r="P3838" s="13">
        <f t="shared" si="237"/>
        <v>64.290000000000006</v>
      </c>
      <c r="Q3838" s="11" t="s">
        <v>8317</v>
      </c>
      <c r="R3838" s="11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x14ac:dyDescent="0.2">
      <c r="A3839" s="11">
        <v>3837</v>
      </c>
      <c r="B3839" s="11" t="s">
        <v>3834</v>
      </c>
      <c r="C3839" s="11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2">
        <f t="shared" si="236"/>
        <v>103</v>
      </c>
      <c r="P3839" s="13">
        <f t="shared" si="237"/>
        <v>120.12</v>
      </c>
      <c r="Q3839" s="11" t="s">
        <v>8317</v>
      </c>
      <c r="R3839" s="11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x14ac:dyDescent="0.2">
      <c r="A3840" s="11">
        <v>3838</v>
      </c>
      <c r="B3840" s="11" t="s">
        <v>3835</v>
      </c>
      <c r="C3840" s="11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2">
        <f t="shared" si="236"/>
        <v>101</v>
      </c>
      <c r="P3840" s="13">
        <f t="shared" si="237"/>
        <v>1008.24</v>
      </c>
      <c r="Q3840" s="11" t="s">
        <v>8317</v>
      </c>
      <c r="R3840" s="11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x14ac:dyDescent="0.2">
      <c r="A3841" s="11">
        <v>3839</v>
      </c>
      <c r="B3841" s="11" t="s">
        <v>3836</v>
      </c>
      <c r="C3841" s="11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2">
        <f t="shared" si="236"/>
        <v>102</v>
      </c>
      <c r="P3841" s="13">
        <f t="shared" si="237"/>
        <v>63.28</v>
      </c>
      <c r="Q3841" s="11" t="s">
        <v>8317</v>
      </c>
      <c r="R3841" s="1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x14ac:dyDescent="0.2">
      <c r="A3842" s="11">
        <v>3840</v>
      </c>
      <c r="B3842" s="11" t="s">
        <v>3837</v>
      </c>
      <c r="C3842" s="11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2">
        <f t="shared" ref="O3842:O3905" si="240">ROUNDUP(SUM(E3842/D3842*100),0)</f>
        <v>6500</v>
      </c>
      <c r="P3842" s="13">
        <f t="shared" ref="P3842:P3905" si="241">ROUND(SUM(E3842/L3842),2)</f>
        <v>21.67</v>
      </c>
      <c r="Q3842" s="11" t="s">
        <v>8317</v>
      </c>
      <c r="R3842" s="11" t="s">
        <v>8318</v>
      </c>
      <c r="S3842" s="14">
        <f t="shared" ref="S3842:S3905" si="242">(((J3842/60)/60)/24)+DATE(1970,1,1)</f>
        <v>42432.701724537037</v>
      </c>
      <c r="T3842" s="14">
        <f t="shared" ref="T3842:T3905" si="243">(((I3842/60)/60)/24)+DATE(1970,1,1)</f>
        <v>42457.660057870366</v>
      </c>
    </row>
    <row r="3843" spans="1:20" x14ac:dyDescent="0.2">
      <c r="A3843" s="11">
        <v>3841</v>
      </c>
      <c r="B3843" s="11" t="s">
        <v>3838</v>
      </c>
      <c r="C3843" s="11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2">
        <f t="shared" si="240"/>
        <v>9</v>
      </c>
      <c r="P3843" s="13">
        <f t="shared" si="241"/>
        <v>25.65</v>
      </c>
      <c r="Q3843" s="11" t="s">
        <v>8317</v>
      </c>
      <c r="R3843" s="11" t="s">
        <v>8318</v>
      </c>
      <c r="S3843" s="14">
        <f t="shared" si="242"/>
        <v>41780.785729166666</v>
      </c>
      <c r="T3843" s="14">
        <f t="shared" si="243"/>
        <v>41840.785729166666</v>
      </c>
    </row>
    <row r="3844" spans="1:20" x14ac:dyDescent="0.2">
      <c r="A3844" s="11">
        <v>3842</v>
      </c>
      <c r="B3844" s="11" t="s">
        <v>3839</v>
      </c>
      <c r="C3844" s="11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2">
        <f t="shared" si="240"/>
        <v>22</v>
      </c>
      <c r="P3844" s="13">
        <f t="shared" si="241"/>
        <v>47.7</v>
      </c>
      <c r="Q3844" s="11" t="s">
        <v>8317</v>
      </c>
      <c r="R3844" s="11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x14ac:dyDescent="0.2">
      <c r="A3845" s="11">
        <v>3843</v>
      </c>
      <c r="B3845" s="11" t="s">
        <v>3840</v>
      </c>
      <c r="C3845" s="11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2">
        <f t="shared" si="240"/>
        <v>22</v>
      </c>
      <c r="P3845" s="13">
        <f t="shared" si="241"/>
        <v>56.05</v>
      </c>
      <c r="Q3845" s="11" t="s">
        <v>8317</v>
      </c>
      <c r="R3845" s="11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x14ac:dyDescent="0.2">
      <c r="A3846" s="11">
        <v>3844</v>
      </c>
      <c r="B3846" s="11" t="s">
        <v>3841</v>
      </c>
      <c r="C3846" s="11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2">
        <f t="shared" si="240"/>
        <v>42</v>
      </c>
      <c r="P3846" s="13">
        <f t="shared" si="241"/>
        <v>81.319999999999993</v>
      </c>
      <c r="Q3846" s="11" t="s">
        <v>8317</v>
      </c>
      <c r="R3846" s="11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x14ac:dyDescent="0.2">
      <c r="A3847" s="11">
        <v>3845</v>
      </c>
      <c r="B3847" s="11" t="s">
        <v>3842</v>
      </c>
      <c r="C3847" s="11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2">
        <f t="shared" si="240"/>
        <v>3</v>
      </c>
      <c r="P3847" s="13">
        <f t="shared" si="241"/>
        <v>70.17</v>
      </c>
      <c r="Q3847" s="11" t="s">
        <v>8317</v>
      </c>
      <c r="R3847" s="11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x14ac:dyDescent="0.2">
      <c r="A3848" s="11">
        <v>3846</v>
      </c>
      <c r="B3848" s="11" t="s">
        <v>3843</v>
      </c>
      <c r="C3848" s="11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2">
        <f t="shared" si="240"/>
        <v>3</v>
      </c>
      <c r="P3848" s="13">
        <f t="shared" si="241"/>
        <v>23.63</v>
      </c>
      <c r="Q3848" s="11" t="s">
        <v>8317</v>
      </c>
      <c r="R3848" s="11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x14ac:dyDescent="0.2">
      <c r="A3849" s="11">
        <v>3847</v>
      </c>
      <c r="B3849" s="11" t="s">
        <v>3844</v>
      </c>
      <c r="C3849" s="11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2">
        <f t="shared" si="240"/>
        <v>17</v>
      </c>
      <c r="P3849" s="13">
        <f t="shared" si="241"/>
        <v>188.56</v>
      </c>
      <c r="Q3849" s="11" t="s">
        <v>8317</v>
      </c>
      <c r="R3849" s="11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x14ac:dyDescent="0.2">
      <c r="A3850" s="11">
        <v>3848</v>
      </c>
      <c r="B3850" s="11" t="s">
        <v>3845</v>
      </c>
      <c r="C3850" s="11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2">
        <f t="shared" si="240"/>
        <v>17</v>
      </c>
      <c r="P3850" s="13">
        <f t="shared" si="241"/>
        <v>49.51</v>
      </c>
      <c r="Q3850" s="11" t="s">
        <v>8317</v>
      </c>
      <c r="R3850" s="11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x14ac:dyDescent="0.2">
      <c r="A3851" s="11">
        <v>3849</v>
      </c>
      <c r="B3851" s="11" t="s">
        <v>3846</v>
      </c>
      <c r="C3851" s="11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2">
        <f t="shared" si="240"/>
        <v>8</v>
      </c>
      <c r="P3851" s="13">
        <f t="shared" si="241"/>
        <v>75.459999999999994</v>
      </c>
      <c r="Q3851" s="11" t="s">
        <v>8317</v>
      </c>
      <c r="R3851" s="1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x14ac:dyDescent="0.2">
      <c r="A3852" s="11">
        <v>3850</v>
      </c>
      <c r="B3852" s="11" t="s">
        <v>3847</v>
      </c>
      <c r="C3852" s="11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2">
        <f t="shared" si="240"/>
        <v>4</v>
      </c>
      <c r="P3852" s="13">
        <f t="shared" si="241"/>
        <v>9.5</v>
      </c>
      <c r="Q3852" s="11" t="s">
        <v>8317</v>
      </c>
      <c r="R3852" s="11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x14ac:dyDescent="0.2">
      <c r="A3853" s="11">
        <v>3851</v>
      </c>
      <c r="B3853" s="11" t="s">
        <v>3848</v>
      </c>
      <c r="C3853" s="11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2">
        <f t="shared" si="240"/>
        <v>35</v>
      </c>
      <c r="P3853" s="13">
        <f t="shared" si="241"/>
        <v>35.5</v>
      </c>
      <c r="Q3853" s="11" t="s">
        <v>8317</v>
      </c>
      <c r="R3853" s="11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x14ac:dyDescent="0.2">
      <c r="A3854" s="11">
        <v>3852</v>
      </c>
      <c r="B3854" s="11" t="s">
        <v>3849</v>
      </c>
      <c r="C3854" s="11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2">
        <f t="shared" si="240"/>
        <v>1</v>
      </c>
      <c r="P3854" s="13">
        <f t="shared" si="241"/>
        <v>10</v>
      </c>
      <c r="Q3854" s="11" t="s">
        <v>8317</v>
      </c>
      <c r="R3854" s="11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x14ac:dyDescent="0.2">
      <c r="A3855" s="11">
        <v>3853</v>
      </c>
      <c r="B3855" s="11" t="s">
        <v>3850</v>
      </c>
      <c r="C3855" s="11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2">
        <f t="shared" si="240"/>
        <v>1</v>
      </c>
      <c r="P3855" s="13">
        <f t="shared" si="241"/>
        <v>13</v>
      </c>
      <c r="Q3855" s="11" t="s">
        <v>8317</v>
      </c>
      <c r="R3855" s="11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x14ac:dyDescent="0.2">
      <c r="A3856" s="11">
        <v>3854</v>
      </c>
      <c r="B3856" s="11" t="s">
        <v>3851</v>
      </c>
      <c r="C3856" s="11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2">
        <f t="shared" si="240"/>
        <v>17</v>
      </c>
      <c r="P3856" s="13">
        <f t="shared" si="241"/>
        <v>89.4</v>
      </c>
      <c r="Q3856" s="11" t="s">
        <v>8317</v>
      </c>
      <c r="R3856" s="11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x14ac:dyDescent="0.2">
      <c r="A3857" s="11">
        <v>3855</v>
      </c>
      <c r="B3857" s="11" t="s">
        <v>3852</v>
      </c>
      <c r="C3857" s="11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2">
        <f t="shared" si="240"/>
        <v>3</v>
      </c>
      <c r="P3857" s="13">
        <f t="shared" si="241"/>
        <v>25</v>
      </c>
      <c r="Q3857" s="11" t="s">
        <v>8317</v>
      </c>
      <c r="R3857" s="11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x14ac:dyDescent="0.2">
      <c r="A3858" s="11">
        <v>3856</v>
      </c>
      <c r="B3858" s="11" t="s">
        <v>3853</v>
      </c>
      <c r="C3858" s="11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2">
        <f t="shared" si="240"/>
        <v>1</v>
      </c>
      <c r="P3858" s="13">
        <f t="shared" si="241"/>
        <v>1</v>
      </c>
      <c r="Q3858" s="11" t="s">
        <v>8317</v>
      </c>
      <c r="R3858" s="11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x14ac:dyDescent="0.2">
      <c r="A3859" s="11">
        <v>3857</v>
      </c>
      <c r="B3859" s="11" t="s">
        <v>3854</v>
      </c>
      <c r="C3859" s="11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2">
        <f t="shared" si="240"/>
        <v>6</v>
      </c>
      <c r="P3859" s="13">
        <f t="shared" si="241"/>
        <v>65</v>
      </c>
      <c r="Q3859" s="11" t="s">
        <v>8317</v>
      </c>
      <c r="R3859" s="11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x14ac:dyDescent="0.2">
      <c r="A3860" s="11">
        <v>3858</v>
      </c>
      <c r="B3860" s="11" t="s">
        <v>3855</v>
      </c>
      <c r="C3860" s="11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2">
        <f t="shared" si="240"/>
        <v>2</v>
      </c>
      <c r="P3860" s="13">
        <f t="shared" si="241"/>
        <v>10</v>
      </c>
      <c r="Q3860" s="11" t="s">
        <v>8317</v>
      </c>
      <c r="R3860" s="11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x14ac:dyDescent="0.2">
      <c r="A3861" s="11">
        <v>3859</v>
      </c>
      <c r="B3861" s="11" t="s">
        <v>3856</v>
      </c>
      <c r="C3861" s="11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2">
        <f t="shared" si="240"/>
        <v>1</v>
      </c>
      <c r="P3861" s="13">
        <f t="shared" si="241"/>
        <v>1</v>
      </c>
      <c r="Q3861" s="11" t="s">
        <v>8317</v>
      </c>
      <c r="R3861" s="1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x14ac:dyDescent="0.2">
      <c r="A3862" s="11">
        <v>3860</v>
      </c>
      <c r="B3862" s="11" t="s">
        <v>3857</v>
      </c>
      <c r="C3862" s="11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2">
        <f t="shared" si="240"/>
        <v>18</v>
      </c>
      <c r="P3862" s="13">
        <f t="shared" si="241"/>
        <v>81.540000000000006</v>
      </c>
      <c r="Q3862" s="11" t="s">
        <v>8317</v>
      </c>
      <c r="R3862" s="11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">
      <c r="A3863" s="11">
        <v>3861</v>
      </c>
      <c r="B3863" s="11" t="s">
        <v>3858</v>
      </c>
      <c r="C3863" s="11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2">
        <f t="shared" si="240"/>
        <v>5</v>
      </c>
      <c r="P3863" s="13">
        <f t="shared" si="241"/>
        <v>100</v>
      </c>
      <c r="Q3863" s="11" t="s">
        <v>8317</v>
      </c>
      <c r="R3863" s="11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x14ac:dyDescent="0.2">
      <c r="A3864" s="11">
        <v>3862</v>
      </c>
      <c r="B3864" s="11" t="s">
        <v>3859</v>
      </c>
      <c r="C3864" s="11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2">
        <f t="shared" si="240"/>
        <v>1</v>
      </c>
      <c r="P3864" s="13">
        <f t="shared" si="241"/>
        <v>1</v>
      </c>
      <c r="Q3864" s="11" t="s">
        <v>8317</v>
      </c>
      <c r="R3864" s="11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x14ac:dyDescent="0.2">
      <c r="A3865" s="11">
        <v>3863</v>
      </c>
      <c r="B3865" s="11" t="s">
        <v>3860</v>
      </c>
      <c r="C3865" s="11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2">
        <f t="shared" si="240"/>
        <v>0</v>
      </c>
      <c r="P3865" s="13" t="e">
        <f t="shared" si="241"/>
        <v>#DIV/0!</v>
      </c>
      <c r="Q3865" s="11" t="s">
        <v>8317</v>
      </c>
      <c r="R3865" s="11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x14ac:dyDescent="0.2">
      <c r="A3866" s="11">
        <v>3864</v>
      </c>
      <c r="B3866" s="11" t="s">
        <v>3861</v>
      </c>
      <c r="C3866" s="11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2">
        <f t="shared" si="240"/>
        <v>2</v>
      </c>
      <c r="P3866" s="13">
        <f t="shared" si="241"/>
        <v>20</v>
      </c>
      <c r="Q3866" s="11" t="s">
        <v>8317</v>
      </c>
      <c r="R3866" s="11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x14ac:dyDescent="0.2">
      <c r="A3867" s="11">
        <v>3865</v>
      </c>
      <c r="B3867" s="11" t="s">
        <v>3862</v>
      </c>
      <c r="C3867" s="11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2">
        <f t="shared" si="240"/>
        <v>27</v>
      </c>
      <c r="P3867" s="13">
        <f t="shared" si="241"/>
        <v>46.43</v>
      </c>
      <c r="Q3867" s="11" t="s">
        <v>8317</v>
      </c>
      <c r="R3867" s="11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x14ac:dyDescent="0.2">
      <c r="A3868" s="11">
        <v>3866</v>
      </c>
      <c r="B3868" s="11" t="s">
        <v>3863</v>
      </c>
      <c r="C3868" s="11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2">
        <f t="shared" si="240"/>
        <v>1</v>
      </c>
      <c r="P3868" s="13">
        <f t="shared" si="241"/>
        <v>5.5</v>
      </c>
      <c r="Q3868" s="11" t="s">
        <v>8317</v>
      </c>
      <c r="R3868" s="11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x14ac:dyDescent="0.2">
      <c r="A3869" s="11">
        <v>3867</v>
      </c>
      <c r="B3869" s="11" t="s">
        <v>3864</v>
      </c>
      <c r="C3869" s="11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2">
        <f t="shared" si="240"/>
        <v>13</v>
      </c>
      <c r="P3869" s="13">
        <f t="shared" si="241"/>
        <v>50.2</v>
      </c>
      <c r="Q3869" s="11" t="s">
        <v>8317</v>
      </c>
      <c r="R3869" s="11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2">
      <c r="A3870" s="11">
        <v>3868</v>
      </c>
      <c r="B3870" s="11" t="s">
        <v>3865</v>
      </c>
      <c r="C3870" s="11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2">
        <f t="shared" si="240"/>
        <v>1</v>
      </c>
      <c r="P3870" s="13">
        <f t="shared" si="241"/>
        <v>10</v>
      </c>
      <c r="Q3870" s="11" t="s">
        <v>8317</v>
      </c>
      <c r="R3870" s="11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x14ac:dyDescent="0.2">
      <c r="A3871" s="11">
        <v>3869</v>
      </c>
      <c r="B3871" s="11" t="s">
        <v>3866</v>
      </c>
      <c r="C3871" s="11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2">
        <f t="shared" si="240"/>
        <v>4</v>
      </c>
      <c r="P3871" s="13">
        <f t="shared" si="241"/>
        <v>30.13</v>
      </c>
      <c r="Q3871" s="11" t="s">
        <v>8317</v>
      </c>
      <c r="R3871" s="1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x14ac:dyDescent="0.2">
      <c r="A3872" s="11">
        <v>3870</v>
      </c>
      <c r="B3872" s="11" t="s">
        <v>3867</v>
      </c>
      <c r="C3872" s="11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2">
        <f t="shared" si="240"/>
        <v>15</v>
      </c>
      <c r="P3872" s="13">
        <f t="shared" si="241"/>
        <v>150</v>
      </c>
      <c r="Q3872" s="11" t="s">
        <v>8317</v>
      </c>
      <c r="R3872" s="11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x14ac:dyDescent="0.2">
      <c r="A3873" s="11">
        <v>3871</v>
      </c>
      <c r="B3873" s="11" t="s">
        <v>3868</v>
      </c>
      <c r="C3873" s="11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2">
        <f t="shared" si="240"/>
        <v>3</v>
      </c>
      <c r="P3873" s="13">
        <f t="shared" si="241"/>
        <v>13.33</v>
      </c>
      <c r="Q3873" s="11" t="s">
        <v>8317</v>
      </c>
      <c r="R3873" s="11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x14ac:dyDescent="0.2">
      <c r="A3874" s="11">
        <v>3872</v>
      </c>
      <c r="B3874" s="11" t="s">
        <v>3869</v>
      </c>
      <c r="C3874" s="11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2">
        <f t="shared" si="240"/>
        <v>0</v>
      </c>
      <c r="P3874" s="13" t="e">
        <f t="shared" si="241"/>
        <v>#DIV/0!</v>
      </c>
      <c r="Q3874" s="11" t="s">
        <v>8317</v>
      </c>
      <c r="R3874" s="11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x14ac:dyDescent="0.2">
      <c r="A3875" s="11">
        <v>3873</v>
      </c>
      <c r="B3875" s="11" t="s">
        <v>3870</v>
      </c>
      <c r="C3875" s="11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2">
        <f t="shared" si="240"/>
        <v>0</v>
      </c>
      <c r="P3875" s="13" t="e">
        <f t="shared" si="241"/>
        <v>#DIV/0!</v>
      </c>
      <c r="Q3875" s="11" t="s">
        <v>8317</v>
      </c>
      <c r="R3875" s="11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x14ac:dyDescent="0.2">
      <c r="A3876" s="11">
        <v>3874</v>
      </c>
      <c r="B3876" s="11" t="s">
        <v>3871</v>
      </c>
      <c r="C3876" s="11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2">
        <f t="shared" si="240"/>
        <v>0</v>
      </c>
      <c r="P3876" s="13" t="e">
        <f t="shared" si="241"/>
        <v>#DIV/0!</v>
      </c>
      <c r="Q3876" s="11" t="s">
        <v>8317</v>
      </c>
      <c r="R3876" s="11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x14ac:dyDescent="0.2">
      <c r="A3877" s="11">
        <v>3875</v>
      </c>
      <c r="B3877" s="11" t="s">
        <v>3872</v>
      </c>
      <c r="C3877" s="11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2">
        <f t="shared" si="240"/>
        <v>0</v>
      </c>
      <c r="P3877" s="13" t="e">
        <f t="shared" si="241"/>
        <v>#DIV/0!</v>
      </c>
      <c r="Q3877" s="11" t="s">
        <v>8317</v>
      </c>
      <c r="R3877" s="11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x14ac:dyDescent="0.2">
      <c r="A3878" s="11">
        <v>3876</v>
      </c>
      <c r="B3878" s="11" t="s">
        <v>3873</v>
      </c>
      <c r="C3878" s="11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2">
        <f t="shared" si="240"/>
        <v>53</v>
      </c>
      <c r="P3878" s="13">
        <f t="shared" si="241"/>
        <v>44.76</v>
      </c>
      <c r="Q3878" s="11" t="s">
        <v>8317</v>
      </c>
      <c r="R3878" s="11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x14ac:dyDescent="0.2">
      <c r="A3879" s="11">
        <v>3877</v>
      </c>
      <c r="B3879" s="11" t="s">
        <v>3874</v>
      </c>
      <c r="C3879" s="11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2">
        <f t="shared" si="240"/>
        <v>5</v>
      </c>
      <c r="P3879" s="13">
        <f t="shared" si="241"/>
        <v>88.64</v>
      </c>
      <c r="Q3879" s="11" t="s">
        <v>8317</v>
      </c>
      <c r="R3879" s="11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x14ac:dyDescent="0.2">
      <c r="A3880" s="11">
        <v>3878</v>
      </c>
      <c r="B3880" s="11" t="s">
        <v>3875</v>
      </c>
      <c r="C3880" s="11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2">
        <f t="shared" si="240"/>
        <v>1</v>
      </c>
      <c r="P3880" s="13">
        <f t="shared" si="241"/>
        <v>10</v>
      </c>
      <c r="Q3880" s="11" t="s">
        <v>8317</v>
      </c>
      <c r="R3880" s="11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x14ac:dyDescent="0.2">
      <c r="A3881" s="11">
        <v>3879</v>
      </c>
      <c r="B3881" s="11" t="s">
        <v>3876</v>
      </c>
      <c r="C3881" s="11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2">
        <f t="shared" si="240"/>
        <v>0</v>
      </c>
      <c r="P3881" s="13" t="e">
        <f t="shared" si="241"/>
        <v>#DIV/0!</v>
      </c>
      <c r="Q3881" s="11" t="s">
        <v>8317</v>
      </c>
      <c r="R3881" s="1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x14ac:dyDescent="0.2">
      <c r="A3882" s="11">
        <v>3880</v>
      </c>
      <c r="B3882" s="11" t="s">
        <v>3877</v>
      </c>
      <c r="C3882" s="11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2">
        <f t="shared" si="240"/>
        <v>14</v>
      </c>
      <c r="P3882" s="13">
        <f t="shared" si="241"/>
        <v>57.65</v>
      </c>
      <c r="Q3882" s="11" t="s">
        <v>8317</v>
      </c>
      <c r="R3882" s="11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x14ac:dyDescent="0.2">
      <c r="A3883" s="11">
        <v>3881</v>
      </c>
      <c r="B3883" s="11" t="s">
        <v>3878</v>
      </c>
      <c r="C3883" s="11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2">
        <f t="shared" si="240"/>
        <v>5</v>
      </c>
      <c r="P3883" s="13">
        <f t="shared" si="241"/>
        <v>25</v>
      </c>
      <c r="Q3883" s="11" t="s">
        <v>8317</v>
      </c>
      <c r="R3883" s="11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x14ac:dyDescent="0.2">
      <c r="A3884" s="11">
        <v>3882</v>
      </c>
      <c r="B3884" s="11" t="s">
        <v>3879</v>
      </c>
      <c r="C3884" s="11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2">
        <f t="shared" si="240"/>
        <v>0</v>
      </c>
      <c r="P3884" s="13" t="e">
        <f t="shared" si="241"/>
        <v>#DIV/0!</v>
      </c>
      <c r="Q3884" s="11" t="s">
        <v>8317</v>
      </c>
      <c r="R3884" s="11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x14ac:dyDescent="0.2">
      <c r="A3885" s="11">
        <v>3883</v>
      </c>
      <c r="B3885" s="11" t="s">
        <v>3880</v>
      </c>
      <c r="C3885" s="11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2">
        <f t="shared" si="240"/>
        <v>0</v>
      </c>
      <c r="P3885" s="13" t="e">
        <f t="shared" si="241"/>
        <v>#DIV/0!</v>
      </c>
      <c r="Q3885" s="11" t="s">
        <v>8317</v>
      </c>
      <c r="R3885" s="11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x14ac:dyDescent="0.2">
      <c r="A3886" s="11">
        <v>3884</v>
      </c>
      <c r="B3886" s="11" t="s">
        <v>3881</v>
      </c>
      <c r="C3886" s="11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2">
        <f t="shared" si="240"/>
        <v>0</v>
      </c>
      <c r="P3886" s="13" t="e">
        <f t="shared" si="241"/>
        <v>#DIV/0!</v>
      </c>
      <c r="Q3886" s="11" t="s">
        <v>8317</v>
      </c>
      <c r="R3886" s="11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x14ac:dyDescent="0.2">
      <c r="A3887" s="11">
        <v>3885</v>
      </c>
      <c r="B3887" s="11" t="s">
        <v>3882</v>
      </c>
      <c r="C3887" s="11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2">
        <f t="shared" si="240"/>
        <v>0</v>
      </c>
      <c r="P3887" s="13" t="e">
        <f t="shared" si="241"/>
        <v>#DIV/0!</v>
      </c>
      <c r="Q3887" s="11" t="s">
        <v>8317</v>
      </c>
      <c r="R3887" s="11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">
      <c r="A3888" s="11">
        <v>3886</v>
      </c>
      <c r="B3888" s="11" t="s">
        <v>3883</v>
      </c>
      <c r="C3888" s="11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2">
        <f t="shared" si="240"/>
        <v>0</v>
      </c>
      <c r="P3888" s="13" t="e">
        <f t="shared" si="241"/>
        <v>#DIV/0!</v>
      </c>
      <c r="Q3888" s="11" t="s">
        <v>8317</v>
      </c>
      <c r="R3888" s="11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x14ac:dyDescent="0.2">
      <c r="A3889" s="11">
        <v>3887</v>
      </c>
      <c r="B3889" s="11" t="s">
        <v>3884</v>
      </c>
      <c r="C3889" s="11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2">
        <f t="shared" si="240"/>
        <v>2</v>
      </c>
      <c r="P3889" s="13">
        <f t="shared" si="241"/>
        <v>17.5</v>
      </c>
      <c r="Q3889" s="11" t="s">
        <v>8317</v>
      </c>
      <c r="R3889" s="11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x14ac:dyDescent="0.2">
      <c r="A3890" s="11">
        <v>3888</v>
      </c>
      <c r="B3890" s="11" t="s">
        <v>3885</v>
      </c>
      <c r="C3890" s="11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2">
        <f t="shared" si="240"/>
        <v>28</v>
      </c>
      <c r="P3890" s="13">
        <f t="shared" si="241"/>
        <v>38.71</v>
      </c>
      <c r="Q3890" s="11" t="s">
        <v>8317</v>
      </c>
      <c r="R3890" s="11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x14ac:dyDescent="0.2">
      <c r="A3891" s="11">
        <v>3889</v>
      </c>
      <c r="B3891" s="11" t="s">
        <v>3886</v>
      </c>
      <c r="C3891" s="11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2">
        <f t="shared" si="240"/>
        <v>2</v>
      </c>
      <c r="P3891" s="13">
        <f t="shared" si="241"/>
        <v>13.11</v>
      </c>
      <c r="Q3891" s="11" t="s">
        <v>8317</v>
      </c>
      <c r="R3891" s="1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x14ac:dyDescent="0.2">
      <c r="A3892" s="11">
        <v>3890</v>
      </c>
      <c r="B3892" s="11" t="s">
        <v>3887</v>
      </c>
      <c r="C3892" s="11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2">
        <f t="shared" si="240"/>
        <v>17</v>
      </c>
      <c r="P3892" s="13">
        <f t="shared" si="241"/>
        <v>315.5</v>
      </c>
      <c r="Q3892" s="11" t="s">
        <v>8317</v>
      </c>
      <c r="R3892" s="11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x14ac:dyDescent="0.2">
      <c r="A3893" s="11">
        <v>3891</v>
      </c>
      <c r="B3893" s="11" t="s">
        <v>3888</v>
      </c>
      <c r="C3893" s="11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2">
        <f t="shared" si="240"/>
        <v>33</v>
      </c>
      <c r="P3893" s="13">
        <f t="shared" si="241"/>
        <v>37.14</v>
      </c>
      <c r="Q3893" s="11" t="s">
        <v>8317</v>
      </c>
      <c r="R3893" s="11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x14ac:dyDescent="0.2">
      <c r="A3894" s="11">
        <v>3892</v>
      </c>
      <c r="B3894" s="11" t="s">
        <v>3889</v>
      </c>
      <c r="C3894" s="11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2">
        <f t="shared" si="240"/>
        <v>0</v>
      </c>
      <c r="P3894" s="13" t="e">
        <f t="shared" si="241"/>
        <v>#DIV/0!</v>
      </c>
      <c r="Q3894" s="11" t="s">
        <v>8317</v>
      </c>
      <c r="R3894" s="11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x14ac:dyDescent="0.2">
      <c r="A3895" s="11">
        <v>3893</v>
      </c>
      <c r="B3895" s="11" t="s">
        <v>3890</v>
      </c>
      <c r="C3895" s="11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2">
        <f t="shared" si="240"/>
        <v>22</v>
      </c>
      <c r="P3895" s="13">
        <f t="shared" si="241"/>
        <v>128.27000000000001</v>
      </c>
      <c r="Q3895" s="11" t="s">
        <v>8317</v>
      </c>
      <c r="R3895" s="11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x14ac:dyDescent="0.2">
      <c r="A3896" s="11">
        <v>3894</v>
      </c>
      <c r="B3896" s="11" t="s">
        <v>3891</v>
      </c>
      <c r="C3896" s="11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2">
        <f t="shared" si="240"/>
        <v>4</v>
      </c>
      <c r="P3896" s="13">
        <f t="shared" si="241"/>
        <v>47.27</v>
      </c>
      <c r="Q3896" s="11" t="s">
        <v>8317</v>
      </c>
      <c r="R3896" s="11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x14ac:dyDescent="0.2">
      <c r="A3897" s="11">
        <v>3895</v>
      </c>
      <c r="B3897" s="11" t="s">
        <v>3892</v>
      </c>
      <c r="C3897" s="11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2">
        <f t="shared" si="240"/>
        <v>5</v>
      </c>
      <c r="P3897" s="13">
        <f t="shared" si="241"/>
        <v>50</v>
      </c>
      <c r="Q3897" s="11" t="s">
        <v>8317</v>
      </c>
      <c r="R3897" s="11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x14ac:dyDescent="0.2">
      <c r="A3898" s="11">
        <v>3896</v>
      </c>
      <c r="B3898" s="11" t="s">
        <v>3893</v>
      </c>
      <c r="C3898" s="11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2">
        <f t="shared" si="240"/>
        <v>11</v>
      </c>
      <c r="P3898" s="13">
        <f t="shared" si="241"/>
        <v>42.5</v>
      </c>
      <c r="Q3898" s="11" t="s">
        <v>8317</v>
      </c>
      <c r="R3898" s="11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x14ac:dyDescent="0.2">
      <c r="A3899" s="11">
        <v>3897</v>
      </c>
      <c r="B3899" s="11" t="s">
        <v>3894</v>
      </c>
      <c r="C3899" s="11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2">
        <f t="shared" si="240"/>
        <v>18</v>
      </c>
      <c r="P3899" s="13">
        <f t="shared" si="241"/>
        <v>44</v>
      </c>
      <c r="Q3899" s="11" t="s">
        <v>8317</v>
      </c>
      <c r="R3899" s="11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x14ac:dyDescent="0.2">
      <c r="A3900" s="11">
        <v>3898</v>
      </c>
      <c r="B3900" s="11" t="s">
        <v>3895</v>
      </c>
      <c r="C3900" s="11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2">
        <f t="shared" si="240"/>
        <v>33</v>
      </c>
      <c r="P3900" s="13">
        <f t="shared" si="241"/>
        <v>50.88</v>
      </c>
      <c r="Q3900" s="11" t="s">
        <v>8317</v>
      </c>
      <c r="R3900" s="11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x14ac:dyDescent="0.2">
      <c r="A3901" s="11">
        <v>3899</v>
      </c>
      <c r="B3901" s="11" t="s">
        <v>3896</v>
      </c>
      <c r="C3901" s="11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2">
        <f t="shared" si="240"/>
        <v>2</v>
      </c>
      <c r="P3901" s="13">
        <f t="shared" si="241"/>
        <v>62.5</v>
      </c>
      <c r="Q3901" s="11" t="s">
        <v>8317</v>
      </c>
      <c r="R3901" s="1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x14ac:dyDescent="0.2">
      <c r="A3902" s="11">
        <v>3900</v>
      </c>
      <c r="B3902" s="11" t="s">
        <v>3897</v>
      </c>
      <c r="C3902" s="11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2">
        <f t="shared" si="240"/>
        <v>6</v>
      </c>
      <c r="P3902" s="13">
        <f t="shared" si="241"/>
        <v>27</v>
      </c>
      <c r="Q3902" s="11" t="s">
        <v>8317</v>
      </c>
      <c r="R3902" s="11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x14ac:dyDescent="0.2">
      <c r="A3903" s="11">
        <v>3901</v>
      </c>
      <c r="B3903" s="11" t="s">
        <v>3898</v>
      </c>
      <c r="C3903" s="11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2">
        <f t="shared" si="240"/>
        <v>1</v>
      </c>
      <c r="P3903" s="13">
        <f t="shared" si="241"/>
        <v>25</v>
      </c>
      <c r="Q3903" s="11" t="s">
        <v>8317</v>
      </c>
      <c r="R3903" s="11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x14ac:dyDescent="0.2">
      <c r="A3904" s="11">
        <v>3902</v>
      </c>
      <c r="B3904" s="11" t="s">
        <v>3899</v>
      </c>
      <c r="C3904" s="11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2">
        <f t="shared" si="240"/>
        <v>49</v>
      </c>
      <c r="P3904" s="13">
        <f t="shared" si="241"/>
        <v>47.26</v>
      </c>
      <c r="Q3904" s="11" t="s">
        <v>8317</v>
      </c>
      <c r="R3904" s="11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x14ac:dyDescent="0.2">
      <c r="A3905" s="11">
        <v>3903</v>
      </c>
      <c r="B3905" s="11" t="s">
        <v>3900</v>
      </c>
      <c r="C3905" s="11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2">
        <f t="shared" si="240"/>
        <v>0</v>
      </c>
      <c r="P3905" s="13" t="e">
        <f t="shared" si="241"/>
        <v>#DIV/0!</v>
      </c>
      <c r="Q3905" s="11" t="s">
        <v>8317</v>
      </c>
      <c r="R3905" s="11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2">
      <c r="A3906" s="11">
        <v>3904</v>
      </c>
      <c r="B3906" s="11" t="s">
        <v>3901</v>
      </c>
      <c r="C3906" s="11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2">
        <f t="shared" ref="O3906:O3969" si="244">ROUNDUP(SUM(E3906/D3906*100),0)</f>
        <v>1</v>
      </c>
      <c r="P3906" s="13">
        <f t="shared" ref="P3906:P3969" si="245">ROUND(SUM(E3906/L3906),2)</f>
        <v>1.5</v>
      </c>
      <c r="Q3906" s="11" t="s">
        <v>8317</v>
      </c>
      <c r="R3906" s="11" t="s">
        <v>8318</v>
      </c>
      <c r="S3906" s="14">
        <f t="shared" ref="S3906:S3969" si="246">(((J3906/60)/60)/24)+DATE(1970,1,1)</f>
        <v>42095.229166666672</v>
      </c>
      <c r="T3906" s="14">
        <f t="shared" ref="T3906:T3969" si="247">(((I3906/60)/60)/24)+DATE(1970,1,1)</f>
        <v>42109.211111111115</v>
      </c>
    </row>
    <row r="3907" spans="1:20" x14ac:dyDescent="0.2">
      <c r="A3907" s="11">
        <v>3905</v>
      </c>
      <c r="B3907" s="11" t="s">
        <v>3902</v>
      </c>
      <c r="C3907" s="11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2">
        <f t="shared" si="244"/>
        <v>12</v>
      </c>
      <c r="P3907" s="13">
        <f t="shared" si="245"/>
        <v>24.71</v>
      </c>
      <c r="Q3907" s="11" t="s">
        <v>8317</v>
      </c>
      <c r="R3907" s="11" t="s">
        <v>8318</v>
      </c>
      <c r="S3907" s="14">
        <f t="shared" si="246"/>
        <v>42124.623877314814</v>
      </c>
      <c r="T3907" s="14">
        <f t="shared" si="247"/>
        <v>42166.958333333328</v>
      </c>
    </row>
    <row r="3908" spans="1:20" x14ac:dyDescent="0.2">
      <c r="A3908" s="11">
        <v>3906</v>
      </c>
      <c r="B3908" s="11" t="s">
        <v>3903</v>
      </c>
      <c r="C3908" s="11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2">
        <f t="shared" si="244"/>
        <v>68</v>
      </c>
      <c r="P3908" s="13">
        <f t="shared" si="245"/>
        <v>63.13</v>
      </c>
      <c r="Q3908" s="11" t="s">
        <v>8317</v>
      </c>
      <c r="R3908" s="11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x14ac:dyDescent="0.2">
      <c r="A3909" s="11">
        <v>3907</v>
      </c>
      <c r="B3909" s="11" t="s">
        <v>3904</v>
      </c>
      <c r="C3909" s="11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2">
        <f t="shared" si="244"/>
        <v>16</v>
      </c>
      <c r="P3909" s="13">
        <f t="shared" si="245"/>
        <v>38.25</v>
      </c>
      <c r="Q3909" s="11" t="s">
        <v>8317</v>
      </c>
      <c r="R3909" s="11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x14ac:dyDescent="0.2">
      <c r="A3910" s="11">
        <v>3908</v>
      </c>
      <c r="B3910" s="11" t="s">
        <v>3905</v>
      </c>
      <c r="C3910" s="11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2">
        <f t="shared" si="244"/>
        <v>9</v>
      </c>
      <c r="P3910" s="13">
        <f t="shared" si="245"/>
        <v>16.25</v>
      </c>
      <c r="Q3910" s="11" t="s">
        <v>8317</v>
      </c>
      <c r="R3910" s="11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x14ac:dyDescent="0.2">
      <c r="A3911" s="11">
        <v>3909</v>
      </c>
      <c r="B3911" s="11" t="s">
        <v>3906</v>
      </c>
      <c r="C3911" s="11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2">
        <f t="shared" si="244"/>
        <v>1</v>
      </c>
      <c r="P3911" s="13">
        <f t="shared" si="245"/>
        <v>33.75</v>
      </c>
      <c r="Q3911" s="11" t="s">
        <v>8317</v>
      </c>
      <c r="R3911" s="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x14ac:dyDescent="0.2">
      <c r="A3912" s="11">
        <v>3910</v>
      </c>
      <c r="B3912" s="11" t="s">
        <v>3907</v>
      </c>
      <c r="C3912" s="11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2">
        <f t="shared" si="244"/>
        <v>4</v>
      </c>
      <c r="P3912" s="13">
        <f t="shared" si="245"/>
        <v>61.67</v>
      </c>
      <c r="Q3912" s="11" t="s">
        <v>8317</v>
      </c>
      <c r="R3912" s="11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x14ac:dyDescent="0.2">
      <c r="A3913" s="11">
        <v>3911</v>
      </c>
      <c r="B3913" s="11" t="s">
        <v>3908</v>
      </c>
      <c r="C3913" s="11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2">
        <f t="shared" si="244"/>
        <v>38</v>
      </c>
      <c r="P3913" s="13">
        <f t="shared" si="245"/>
        <v>83.14</v>
      </c>
      <c r="Q3913" s="11" t="s">
        <v>8317</v>
      </c>
      <c r="R3913" s="11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x14ac:dyDescent="0.2">
      <c r="A3914" s="11">
        <v>3912</v>
      </c>
      <c r="B3914" s="11" t="s">
        <v>3909</v>
      </c>
      <c r="C3914" s="11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2">
        <f t="shared" si="244"/>
        <v>1</v>
      </c>
      <c r="P3914" s="13">
        <f t="shared" si="245"/>
        <v>1</v>
      </c>
      <c r="Q3914" s="11" t="s">
        <v>8317</v>
      </c>
      <c r="R3914" s="11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x14ac:dyDescent="0.2">
      <c r="A3915" s="11">
        <v>3913</v>
      </c>
      <c r="B3915" s="11" t="s">
        <v>3910</v>
      </c>
      <c r="C3915" s="11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2">
        <f t="shared" si="244"/>
        <v>10</v>
      </c>
      <c r="P3915" s="13">
        <f t="shared" si="245"/>
        <v>142.86000000000001</v>
      </c>
      <c r="Q3915" s="11" t="s">
        <v>8317</v>
      </c>
      <c r="R3915" s="11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x14ac:dyDescent="0.2">
      <c r="A3916" s="11">
        <v>3914</v>
      </c>
      <c r="B3916" s="11" t="s">
        <v>3911</v>
      </c>
      <c r="C3916" s="11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2">
        <f t="shared" si="244"/>
        <v>37</v>
      </c>
      <c r="P3916" s="13">
        <f t="shared" si="245"/>
        <v>33.67</v>
      </c>
      <c r="Q3916" s="11" t="s">
        <v>8317</v>
      </c>
      <c r="R3916" s="11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x14ac:dyDescent="0.2">
      <c r="A3917" s="11">
        <v>3915</v>
      </c>
      <c r="B3917" s="11" t="s">
        <v>3912</v>
      </c>
      <c r="C3917" s="11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2">
        <f t="shared" si="244"/>
        <v>1</v>
      </c>
      <c r="P3917" s="13">
        <f t="shared" si="245"/>
        <v>5</v>
      </c>
      <c r="Q3917" s="11" t="s">
        <v>8317</v>
      </c>
      <c r="R3917" s="11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x14ac:dyDescent="0.2">
      <c r="A3918" s="11">
        <v>3916</v>
      </c>
      <c r="B3918" s="11" t="s">
        <v>3913</v>
      </c>
      <c r="C3918" s="11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2">
        <f t="shared" si="244"/>
        <v>0</v>
      </c>
      <c r="P3918" s="13" t="e">
        <f t="shared" si="245"/>
        <v>#DIV/0!</v>
      </c>
      <c r="Q3918" s="11" t="s">
        <v>8317</v>
      </c>
      <c r="R3918" s="11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x14ac:dyDescent="0.2">
      <c r="A3919" s="11">
        <v>3917</v>
      </c>
      <c r="B3919" s="11" t="s">
        <v>3914</v>
      </c>
      <c r="C3919" s="11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2">
        <f t="shared" si="244"/>
        <v>1</v>
      </c>
      <c r="P3919" s="13">
        <f t="shared" si="245"/>
        <v>10</v>
      </c>
      <c r="Q3919" s="11" t="s">
        <v>8317</v>
      </c>
      <c r="R3919" s="11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x14ac:dyDescent="0.2">
      <c r="A3920" s="11">
        <v>3918</v>
      </c>
      <c r="B3920" s="11" t="s">
        <v>3915</v>
      </c>
      <c r="C3920" s="11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2">
        <f t="shared" si="244"/>
        <v>1</v>
      </c>
      <c r="P3920" s="13">
        <f t="shared" si="245"/>
        <v>40</v>
      </c>
      <c r="Q3920" s="11" t="s">
        <v>8317</v>
      </c>
      <c r="R3920" s="11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x14ac:dyDescent="0.2">
      <c r="A3921" s="11">
        <v>3919</v>
      </c>
      <c r="B3921" s="11" t="s">
        <v>3916</v>
      </c>
      <c r="C3921" s="11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2">
        <f t="shared" si="244"/>
        <v>2</v>
      </c>
      <c r="P3921" s="13">
        <f t="shared" si="245"/>
        <v>30</v>
      </c>
      <c r="Q3921" s="11" t="s">
        <v>8317</v>
      </c>
      <c r="R3921" s="1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x14ac:dyDescent="0.2">
      <c r="A3922" s="11">
        <v>3920</v>
      </c>
      <c r="B3922" s="11" t="s">
        <v>3917</v>
      </c>
      <c r="C3922" s="11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2">
        <f t="shared" si="244"/>
        <v>6</v>
      </c>
      <c r="P3922" s="13">
        <f t="shared" si="245"/>
        <v>45</v>
      </c>
      <c r="Q3922" s="11" t="s">
        <v>8317</v>
      </c>
      <c r="R3922" s="11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x14ac:dyDescent="0.2">
      <c r="A3923" s="11">
        <v>3921</v>
      </c>
      <c r="B3923" s="11" t="s">
        <v>3918</v>
      </c>
      <c r="C3923" s="11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2">
        <f t="shared" si="244"/>
        <v>0</v>
      </c>
      <c r="P3923" s="13" t="e">
        <f t="shared" si="245"/>
        <v>#DIV/0!</v>
      </c>
      <c r="Q3923" s="11" t="s">
        <v>8317</v>
      </c>
      <c r="R3923" s="11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x14ac:dyDescent="0.2">
      <c r="A3924" s="11">
        <v>3922</v>
      </c>
      <c r="B3924" s="11" t="s">
        <v>3919</v>
      </c>
      <c r="C3924" s="11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2">
        <f t="shared" si="244"/>
        <v>9</v>
      </c>
      <c r="P3924" s="13">
        <f t="shared" si="245"/>
        <v>10.17</v>
      </c>
      <c r="Q3924" s="11" t="s">
        <v>8317</v>
      </c>
      <c r="R3924" s="11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x14ac:dyDescent="0.2">
      <c r="A3925" s="11">
        <v>3923</v>
      </c>
      <c r="B3925" s="11" t="s">
        <v>3920</v>
      </c>
      <c r="C3925" s="11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2">
        <f t="shared" si="244"/>
        <v>13</v>
      </c>
      <c r="P3925" s="13">
        <f t="shared" si="245"/>
        <v>81.41</v>
      </c>
      <c r="Q3925" s="11" t="s">
        <v>8317</v>
      </c>
      <c r="R3925" s="11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x14ac:dyDescent="0.2">
      <c r="A3926" s="11">
        <v>3924</v>
      </c>
      <c r="B3926" s="11" t="s">
        <v>3921</v>
      </c>
      <c r="C3926" s="11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2">
        <f t="shared" si="244"/>
        <v>16</v>
      </c>
      <c r="P3926" s="13">
        <f t="shared" si="245"/>
        <v>57.25</v>
      </c>
      <c r="Q3926" s="11" t="s">
        <v>8317</v>
      </c>
      <c r="R3926" s="11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x14ac:dyDescent="0.2">
      <c r="A3927" s="11">
        <v>3925</v>
      </c>
      <c r="B3927" s="11" t="s">
        <v>3922</v>
      </c>
      <c r="C3927" s="11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2">
        <f t="shared" si="244"/>
        <v>10</v>
      </c>
      <c r="P3927" s="13">
        <f t="shared" si="245"/>
        <v>5</v>
      </c>
      <c r="Q3927" s="11" t="s">
        <v>8317</v>
      </c>
      <c r="R3927" s="11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x14ac:dyDescent="0.2">
      <c r="A3928" s="11">
        <v>3926</v>
      </c>
      <c r="B3928" s="11" t="s">
        <v>3923</v>
      </c>
      <c r="C3928" s="11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2">
        <f t="shared" si="244"/>
        <v>1</v>
      </c>
      <c r="P3928" s="13">
        <f t="shared" si="245"/>
        <v>15</v>
      </c>
      <c r="Q3928" s="11" t="s">
        <v>8317</v>
      </c>
      <c r="R3928" s="11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x14ac:dyDescent="0.2">
      <c r="A3929" s="11">
        <v>3927</v>
      </c>
      <c r="B3929" s="11" t="s">
        <v>3924</v>
      </c>
      <c r="C3929" s="11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2">
        <f t="shared" si="244"/>
        <v>1</v>
      </c>
      <c r="P3929" s="13">
        <f t="shared" si="245"/>
        <v>12.5</v>
      </c>
      <c r="Q3929" s="11" t="s">
        <v>8317</v>
      </c>
      <c r="R3929" s="11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x14ac:dyDescent="0.2">
      <c r="A3930" s="11">
        <v>3928</v>
      </c>
      <c r="B3930" s="11" t="s">
        <v>3925</v>
      </c>
      <c r="C3930" s="11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2">
        <f t="shared" si="244"/>
        <v>14</v>
      </c>
      <c r="P3930" s="13">
        <f t="shared" si="245"/>
        <v>93</v>
      </c>
      <c r="Q3930" s="11" t="s">
        <v>8317</v>
      </c>
      <c r="R3930" s="11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x14ac:dyDescent="0.2">
      <c r="A3931" s="11">
        <v>3929</v>
      </c>
      <c r="B3931" s="11" t="s">
        <v>3926</v>
      </c>
      <c r="C3931" s="11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2">
        <f t="shared" si="244"/>
        <v>3</v>
      </c>
      <c r="P3931" s="13">
        <f t="shared" si="245"/>
        <v>32.36</v>
      </c>
      <c r="Q3931" s="11" t="s">
        <v>8317</v>
      </c>
      <c r="R3931" s="1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x14ac:dyDescent="0.2">
      <c r="A3932" s="11">
        <v>3930</v>
      </c>
      <c r="B3932" s="11" t="s">
        <v>3927</v>
      </c>
      <c r="C3932" s="11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2">
        <f t="shared" si="244"/>
        <v>0</v>
      </c>
      <c r="P3932" s="13" t="e">
        <f t="shared" si="245"/>
        <v>#DIV/0!</v>
      </c>
      <c r="Q3932" s="11" t="s">
        <v>8317</v>
      </c>
      <c r="R3932" s="11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x14ac:dyDescent="0.2">
      <c r="A3933" s="11">
        <v>3931</v>
      </c>
      <c r="B3933" s="11" t="s">
        <v>3928</v>
      </c>
      <c r="C3933" s="11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2">
        <f t="shared" si="244"/>
        <v>0</v>
      </c>
      <c r="P3933" s="13" t="e">
        <f t="shared" si="245"/>
        <v>#DIV/0!</v>
      </c>
      <c r="Q3933" s="11" t="s">
        <v>8317</v>
      </c>
      <c r="R3933" s="11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x14ac:dyDescent="0.2">
      <c r="A3934" s="11">
        <v>3932</v>
      </c>
      <c r="B3934" s="11" t="s">
        <v>3929</v>
      </c>
      <c r="C3934" s="11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2">
        <f t="shared" si="244"/>
        <v>1</v>
      </c>
      <c r="P3934" s="13">
        <f t="shared" si="245"/>
        <v>1</v>
      </c>
      <c r="Q3934" s="11" t="s">
        <v>8317</v>
      </c>
      <c r="R3934" s="11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x14ac:dyDescent="0.2">
      <c r="A3935" s="11">
        <v>3933</v>
      </c>
      <c r="B3935" s="11" t="s">
        <v>3930</v>
      </c>
      <c r="C3935" s="11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2">
        <f t="shared" si="244"/>
        <v>16</v>
      </c>
      <c r="P3935" s="13">
        <f t="shared" si="245"/>
        <v>91.83</v>
      </c>
      <c r="Q3935" s="11" t="s">
        <v>8317</v>
      </c>
      <c r="R3935" s="11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x14ac:dyDescent="0.2">
      <c r="A3936" s="11">
        <v>3934</v>
      </c>
      <c r="B3936" s="11" t="s">
        <v>3931</v>
      </c>
      <c r="C3936" s="11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2">
        <f t="shared" si="244"/>
        <v>11</v>
      </c>
      <c r="P3936" s="13">
        <f t="shared" si="245"/>
        <v>45.83</v>
      </c>
      <c r="Q3936" s="11" t="s">
        <v>8317</v>
      </c>
      <c r="R3936" s="11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x14ac:dyDescent="0.2">
      <c r="A3937" s="11">
        <v>3935</v>
      </c>
      <c r="B3937" s="11" t="s">
        <v>3932</v>
      </c>
      <c r="C3937" s="11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2">
        <f t="shared" si="244"/>
        <v>44</v>
      </c>
      <c r="P3937" s="13">
        <f t="shared" si="245"/>
        <v>57.17</v>
      </c>
      <c r="Q3937" s="11" t="s">
        <v>8317</v>
      </c>
      <c r="R3937" s="11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x14ac:dyDescent="0.2">
      <c r="A3938" s="11">
        <v>3936</v>
      </c>
      <c r="B3938" s="11" t="s">
        <v>3933</v>
      </c>
      <c r="C3938" s="11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2">
        <f t="shared" si="244"/>
        <v>0</v>
      </c>
      <c r="P3938" s="13" t="e">
        <f t="shared" si="245"/>
        <v>#DIV/0!</v>
      </c>
      <c r="Q3938" s="11" t="s">
        <v>8317</v>
      </c>
      <c r="R3938" s="11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x14ac:dyDescent="0.2">
      <c r="A3939" s="11">
        <v>3937</v>
      </c>
      <c r="B3939" s="11" t="s">
        <v>3934</v>
      </c>
      <c r="C3939" s="11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2">
        <f t="shared" si="244"/>
        <v>87</v>
      </c>
      <c r="P3939" s="13">
        <f t="shared" si="245"/>
        <v>248.5</v>
      </c>
      <c r="Q3939" s="11" t="s">
        <v>8317</v>
      </c>
      <c r="R3939" s="11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x14ac:dyDescent="0.2">
      <c r="A3940" s="11">
        <v>3938</v>
      </c>
      <c r="B3940" s="11" t="s">
        <v>3935</v>
      </c>
      <c r="C3940" s="11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2">
        <f t="shared" si="244"/>
        <v>13</v>
      </c>
      <c r="P3940" s="13">
        <f t="shared" si="245"/>
        <v>79.400000000000006</v>
      </c>
      <c r="Q3940" s="11" t="s">
        <v>8317</v>
      </c>
      <c r="R3940" s="11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x14ac:dyDescent="0.2">
      <c r="A3941" s="11">
        <v>3939</v>
      </c>
      <c r="B3941" s="11" t="s">
        <v>3936</v>
      </c>
      <c r="C3941" s="11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2">
        <f t="shared" si="244"/>
        <v>1</v>
      </c>
      <c r="P3941" s="13">
        <f t="shared" si="245"/>
        <v>5</v>
      </c>
      <c r="Q3941" s="11" t="s">
        <v>8317</v>
      </c>
      <c r="R3941" s="1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x14ac:dyDescent="0.2">
      <c r="A3942" s="11">
        <v>3940</v>
      </c>
      <c r="B3942" s="11" t="s">
        <v>3937</v>
      </c>
      <c r="C3942" s="11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2">
        <f t="shared" si="244"/>
        <v>1</v>
      </c>
      <c r="P3942" s="13">
        <f t="shared" si="245"/>
        <v>5.5</v>
      </c>
      <c r="Q3942" s="11" t="s">
        <v>8317</v>
      </c>
      <c r="R3942" s="11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x14ac:dyDescent="0.2">
      <c r="A3943" s="11">
        <v>3941</v>
      </c>
      <c r="B3943" s="11" t="s">
        <v>3938</v>
      </c>
      <c r="C3943" s="11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2">
        <f t="shared" si="244"/>
        <v>1</v>
      </c>
      <c r="P3943" s="13">
        <f t="shared" si="245"/>
        <v>25</v>
      </c>
      <c r="Q3943" s="11" t="s">
        <v>8317</v>
      </c>
      <c r="R3943" s="11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x14ac:dyDescent="0.2">
      <c r="A3944" s="11">
        <v>3942</v>
      </c>
      <c r="B3944" s="11" t="s">
        <v>3939</v>
      </c>
      <c r="C3944" s="11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2">
        <f t="shared" si="244"/>
        <v>0</v>
      </c>
      <c r="P3944" s="13" t="e">
        <f t="shared" si="245"/>
        <v>#DIV/0!</v>
      </c>
      <c r="Q3944" s="11" t="s">
        <v>8317</v>
      </c>
      <c r="R3944" s="11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x14ac:dyDescent="0.2">
      <c r="A3945" s="11">
        <v>3943</v>
      </c>
      <c r="B3945" s="11" t="s">
        <v>3940</v>
      </c>
      <c r="C3945" s="11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2">
        <f t="shared" si="244"/>
        <v>36</v>
      </c>
      <c r="P3945" s="13">
        <f t="shared" si="245"/>
        <v>137.08000000000001</v>
      </c>
      <c r="Q3945" s="11" t="s">
        <v>8317</v>
      </c>
      <c r="R3945" s="11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x14ac:dyDescent="0.2">
      <c r="A3946" s="11">
        <v>3944</v>
      </c>
      <c r="B3946" s="11" t="s">
        <v>3941</v>
      </c>
      <c r="C3946" s="11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2">
        <f t="shared" si="244"/>
        <v>0</v>
      </c>
      <c r="P3946" s="13" t="e">
        <f t="shared" si="245"/>
        <v>#DIV/0!</v>
      </c>
      <c r="Q3946" s="11" t="s">
        <v>8317</v>
      </c>
      <c r="R3946" s="11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x14ac:dyDescent="0.2">
      <c r="A3947" s="11">
        <v>3945</v>
      </c>
      <c r="B3947" s="11" t="s">
        <v>3942</v>
      </c>
      <c r="C3947" s="11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2">
        <f t="shared" si="244"/>
        <v>1</v>
      </c>
      <c r="P3947" s="13">
        <f t="shared" si="245"/>
        <v>5</v>
      </c>
      <c r="Q3947" s="11" t="s">
        <v>8317</v>
      </c>
      <c r="R3947" s="11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x14ac:dyDescent="0.2">
      <c r="A3948" s="11">
        <v>3946</v>
      </c>
      <c r="B3948" s="11" t="s">
        <v>3943</v>
      </c>
      <c r="C3948" s="11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2">
        <f t="shared" si="244"/>
        <v>4</v>
      </c>
      <c r="P3948" s="13">
        <f t="shared" si="245"/>
        <v>39</v>
      </c>
      <c r="Q3948" s="11" t="s">
        <v>8317</v>
      </c>
      <c r="R3948" s="11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x14ac:dyDescent="0.2">
      <c r="A3949" s="11">
        <v>3947</v>
      </c>
      <c r="B3949" s="11" t="s">
        <v>3944</v>
      </c>
      <c r="C3949" s="11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2">
        <f t="shared" si="244"/>
        <v>4</v>
      </c>
      <c r="P3949" s="13">
        <f t="shared" si="245"/>
        <v>50.5</v>
      </c>
      <c r="Q3949" s="11" t="s">
        <v>8317</v>
      </c>
      <c r="R3949" s="11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x14ac:dyDescent="0.2">
      <c r="A3950" s="11">
        <v>3948</v>
      </c>
      <c r="B3950" s="11" t="s">
        <v>3945</v>
      </c>
      <c r="C3950" s="11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2">
        <f t="shared" si="244"/>
        <v>0</v>
      </c>
      <c r="P3950" s="13" t="e">
        <f t="shared" si="245"/>
        <v>#DIV/0!</v>
      </c>
      <c r="Q3950" s="11" t="s">
        <v>8317</v>
      </c>
      <c r="R3950" s="11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x14ac:dyDescent="0.2">
      <c r="A3951" s="11">
        <v>3949</v>
      </c>
      <c r="B3951" s="11" t="s">
        <v>3946</v>
      </c>
      <c r="C3951" s="11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2">
        <f t="shared" si="244"/>
        <v>16</v>
      </c>
      <c r="P3951" s="13">
        <f t="shared" si="245"/>
        <v>49.28</v>
      </c>
      <c r="Q3951" s="11" t="s">
        <v>8317</v>
      </c>
      <c r="R3951" s="1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x14ac:dyDescent="0.2">
      <c r="A3952" s="11">
        <v>3950</v>
      </c>
      <c r="B3952" s="11" t="s">
        <v>3947</v>
      </c>
      <c r="C3952" s="11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2">
        <f t="shared" si="244"/>
        <v>1</v>
      </c>
      <c r="P3952" s="13">
        <f t="shared" si="245"/>
        <v>25</v>
      </c>
      <c r="Q3952" s="11" t="s">
        <v>8317</v>
      </c>
      <c r="R3952" s="11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x14ac:dyDescent="0.2">
      <c r="A3953" s="11">
        <v>3951</v>
      </c>
      <c r="B3953" s="11" t="s">
        <v>3948</v>
      </c>
      <c r="C3953" s="11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2">
        <f t="shared" si="244"/>
        <v>1</v>
      </c>
      <c r="P3953" s="13">
        <f t="shared" si="245"/>
        <v>1</v>
      </c>
      <c r="Q3953" s="11" t="s">
        <v>8317</v>
      </c>
      <c r="R3953" s="11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x14ac:dyDescent="0.2">
      <c r="A3954" s="11">
        <v>3952</v>
      </c>
      <c r="B3954" s="11" t="s">
        <v>3949</v>
      </c>
      <c r="C3954" s="11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2">
        <f t="shared" si="244"/>
        <v>1</v>
      </c>
      <c r="P3954" s="13">
        <f t="shared" si="245"/>
        <v>25</v>
      </c>
      <c r="Q3954" s="11" t="s">
        <v>8317</v>
      </c>
      <c r="R3954" s="11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x14ac:dyDescent="0.2">
      <c r="A3955" s="11">
        <v>3953</v>
      </c>
      <c r="B3955" s="11" t="s">
        <v>3950</v>
      </c>
      <c r="C3955" s="11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2">
        <f t="shared" si="244"/>
        <v>0</v>
      </c>
      <c r="P3955" s="13" t="e">
        <f t="shared" si="245"/>
        <v>#DIV/0!</v>
      </c>
      <c r="Q3955" s="11" t="s">
        <v>8317</v>
      </c>
      <c r="R3955" s="11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x14ac:dyDescent="0.2">
      <c r="A3956" s="11">
        <v>3954</v>
      </c>
      <c r="B3956" s="11" t="s">
        <v>3951</v>
      </c>
      <c r="C3956" s="11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2">
        <f t="shared" si="244"/>
        <v>0</v>
      </c>
      <c r="P3956" s="13" t="e">
        <f t="shared" si="245"/>
        <v>#DIV/0!</v>
      </c>
      <c r="Q3956" s="11" t="s">
        <v>8317</v>
      </c>
      <c r="R3956" s="11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x14ac:dyDescent="0.2">
      <c r="A3957" s="11">
        <v>3955</v>
      </c>
      <c r="B3957" s="11" t="s">
        <v>3952</v>
      </c>
      <c r="C3957" s="11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2">
        <f t="shared" si="244"/>
        <v>25</v>
      </c>
      <c r="P3957" s="13">
        <f t="shared" si="245"/>
        <v>53.13</v>
      </c>
      <c r="Q3957" s="11" t="s">
        <v>8317</v>
      </c>
      <c r="R3957" s="11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x14ac:dyDescent="0.2">
      <c r="A3958" s="11">
        <v>3956</v>
      </c>
      <c r="B3958" s="11" t="s">
        <v>3953</v>
      </c>
      <c r="C3958" s="11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2">
        <f t="shared" si="244"/>
        <v>0</v>
      </c>
      <c r="P3958" s="13" t="e">
        <f t="shared" si="245"/>
        <v>#DIV/0!</v>
      </c>
      <c r="Q3958" s="11" t="s">
        <v>8317</v>
      </c>
      <c r="R3958" s="11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x14ac:dyDescent="0.2">
      <c r="A3959" s="11">
        <v>3957</v>
      </c>
      <c r="B3959" s="11" t="s">
        <v>3954</v>
      </c>
      <c r="C3959" s="11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2">
        <f t="shared" si="244"/>
        <v>1</v>
      </c>
      <c r="P3959" s="13">
        <f t="shared" si="245"/>
        <v>7</v>
      </c>
      <c r="Q3959" s="11" t="s">
        <v>8317</v>
      </c>
      <c r="R3959" s="11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x14ac:dyDescent="0.2">
      <c r="A3960" s="11">
        <v>3958</v>
      </c>
      <c r="B3960" s="11" t="s">
        <v>3955</v>
      </c>
      <c r="C3960" s="11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2">
        <f t="shared" si="244"/>
        <v>33</v>
      </c>
      <c r="P3960" s="13">
        <f t="shared" si="245"/>
        <v>40.06</v>
      </c>
      <c r="Q3960" s="11" t="s">
        <v>8317</v>
      </c>
      <c r="R3960" s="11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x14ac:dyDescent="0.2">
      <c r="A3961" s="11">
        <v>3959</v>
      </c>
      <c r="B3961" s="11" t="s">
        <v>3956</v>
      </c>
      <c r="C3961" s="11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2">
        <f t="shared" si="244"/>
        <v>25</v>
      </c>
      <c r="P3961" s="13">
        <f t="shared" si="245"/>
        <v>24.33</v>
      </c>
      <c r="Q3961" s="11" t="s">
        <v>8317</v>
      </c>
      <c r="R3961" s="1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x14ac:dyDescent="0.2">
      <c r="A3962" s="11">
        <v>3960</v>
      </c>
      <c r="B3962" s="11" t="s">
        <v>3957</v>
      </c>
      <c r="C3962" s="11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2">
        <f t="shared" si="244"/>
        <v>2</v>
      </c>
      <c r="P3962" s="13">
        <f t="shared" si="245"/>
        <v>11.25</v>
      </c>
      <c r="Q3962" s="11" t="s">
        <v>8317</v>
      </c>
      <c r="R3962" s="11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x14ac:dyDescent="0.2">
      <c r="A3963" s="11">
        <v>3961</v>
      </c>
      <c r="B3963" s="11" t="s">
        <v>3958</v>
      </c>
      <c r="C3963" s="11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2">
        <f t="shared" si="244"/>
        <v>1</v>
      </c>
      <c r="P3963" s="13">
        <f t="shared" si="245"/>
        <v>10.5</v>
      </c>
      <c r="Q3963" s="11" t="s">
        <v>8317</v>
      </c>
      <c r="R3963" s="11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x14ac:dyDescent="0.2">
      <c r="A3964" s="11">
        <v>3962</v>
      </c>
      <c r="B3964" s="11" t="s">
        <v>3959</v>
      </c>
      <c r="C3964" s="11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2">
        <f t="shared" si="244"/>
        <v>4</v>
      </c>
      <c r="P3964" s="13">
        <f t="shared" si="245"/>
        <v>15</v>
      </c>
      <c r="Q3964" s="11" t="s">
        <v>8317</v>
      </c>
      <c r="R3964" s="11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x14ac:dyDescent="0.2">
      <c r="A3965" s="11">
        <v>3963</v>
      </c>
      <c r="B3965" s="11" t="s">
        <v>3960</v>
      </c>
      <c r="C3965" s="11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2">
        <f t="shared" si="244"/>
        <v>0</v>
      </c>
      <c r="P3965" s="13" t="e">
        <f t="shared" si="245"/>
        <v>#DIV/0!</v>
      </c>
      <c r="Q3965" s="11" t="s">
        <v>8317</v>
      </c>
      <c r="R3965" s="11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x14ac:dyDescent="0.2">
      <c r="A3966" s="11">
        <v>3964</v>
      </c>
      <c r="B3966" s="11" t="s">
        <v>3961</v>
      </c>
      <c r="C3966" s="11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2">
        <f t="shared" si="244"/>
        <v>7</v>
      </c>
      <c r="P3966" s="13">
        <f t="shared" si="245"/>
        <v>42</v>
      </c>
      <c r="Q3966" s="11" t="s">
        <v>8317</v>
      </c>
      <c r="R3966" s="11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x14ac:dyDescent="0.2">
      <c r="A3967" s="11">
        <v>3965</v>
      </c>
      <c r="B3967" s="11" t="s">
        <v>3962</v>
      </c>
      <c r="C3967" s="11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2">
        <f t="shared" si="244"/>
        <v>15</v>
      </c>
      <c r="P3967" s="13">
        <f t="shared" si="245"/>
        <v>71.25</v>
      </c>
      <c r="Q3967" s="11" t="s">
        <v>8317</v>
      </c>
      <c r="R3967" s="11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x14ac:dyDescent="0.2">
      <c r="A3968" s="11">
        <v>3966</v>
      </c>
      <c r="B3968" s="11" t="s">
        <v>3963</v>
      </c>
      <c r="C3968" s="11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2">
        <f t="shared" si="244"/>
        <v>1</v>
      </c>
      <c r="P3968" s="13">
        <f t="shared" si="245"/>
        <v>22.5</v>
      </c>
      <c r="Q3968" s="11" t="s">
        <v>8317</v>
      </c>
      <c r="R3968" s="11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x14ac:dyDescent="0.2">
      <c r="A3969" s="11">
        <v>3967</v>
      </c>
      <c r="B3969" s="11" t="s">
        <v>3964</v>
      </c>
      <c r="C3969" s="11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2">
        <f t="shared" si="244"/>
        <v>25</v>
      </c>
      <c r="P3969" s="13">
        <f t="shared" si="245"/>
        <v>41</v>
      </c>
      <c r="Q3969" s="11" t="s">
        <v>8317</v>
      </c>
      <c r="R3969" s="11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x14ac:dyDescent="0.2">
      <c r="A3970" s="11">
        <v>3968</v>
      </c>
      <c r="B3970" s="11" t="s">
        <v>3965</v>
      </c>
      <c r="C3970" s="11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2">
        <f t="shared" ref="O3970:O4033" si="248">ROUNDUP(SUM(E3970/D3970*100),0)</f>
        <v>11</v>
      </c>
      <c r="P3970" s="13">
        <f t="shared" ref="P3970:P4033" si="249">ROUND(SUM(E3970/L3970),2)</f>
        <v>47.91</v>
      </c>
      <c r="Q3970" s="11" t="s">
        <v>8317</v>
      </c>
      <c r="R3970" s="11" t="s">
        <v>8318</v>
      </c>
      <c r="S3970" s="14">
        <f t="shared" ref="S3970:S4033" si="250">(((J3970/60)/60)/24)+DATE(1970,1,1)</f>
        <v>42452.815659722226</v>
      </c>
      <c r="T3970" s="14">
        <f t="shared" ref="T3970:T4033" si="251">(((I3970/60)/60)/24)+DATE(1970,1,1)</f>
        <v>42512.815659722226</v>
      </c>
    </row>
    <row r="3971" spans="1:20" x14ac:dyDescent="0.2">
      <c r="A3971" s="11">
        <v>3969</v>
      </c>
      <c r="B3971" s="11" t="s">
        <v>3966</v>
      </c>
      <c r="C3971" s="11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2">
        <f t="shared" si="248"/>
        <v>8</v>
      </c>
      <c r="P3971" s="13">
        <f t="shared" si="249"/>
        <v>35.17</v>
      </c>
      <c r="Q3971" s="11" t="s">
        <v>8317</v>
      </c>
      <c r="R3971" s="11" t="s">
        <v>8318</v>
      </c>
      <c r="S3971" s="14">
        <f t="shared" si="250"/>
        <v>42601.854699074072</v>
      </c>
      <c r="T3971" s="14">
        <f t="shared" si="251"/>
        <v>42611.163194444445</v>
      </c>
    </row>
    <row r="3972" spans="1:20" x14ac:dyDescent="0.2">
      <c r="A3972" s="11">
        <v>3970</v>
      </c>
      <c r="B3972" s="11" t="s">
        <v>3967</v>
      </c>
      <c r="C3972" s="11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2">
        <f t="shared" si="248"/>
        <v>1</v>
      </c>
      <c r="P3972" s="13">
        <f t="shared" si="249"/>
        <v>5.5</v>
      </c>
      <c r="Q3972" s="11" t="s">
        <v>8317</v>
      </c>
      <c r="R3972" s="11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x14ac:dyDescent="0.2">
      <c r="A3973" s="11">
        <v>3971</v>
      </c>
      <c r="B3973" s="11" t="s">
        <v>3968</v>
      </c>
      <c r="C3973" s="11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2">
        <f t="shared" si="248"/>
        <v>1</v>
      </c>
      <c r="P3973" s="13">
        <f t="shared" si="249"/>
        <v>22.67</v>
      </c>
      <c r="Q3973" s="11" t="s">
        <v>8317</v>
      </c>
      <c r="R3973" s="11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x14ac:dyDescent="0.2">
      <c r="A3974" s="11">
        <v>3972</v>
      </c>
      <c r="B3974" s="11" t="s">
        <v>3969</v>
      </c>
      <c r="C3974" s="11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2">
        <f t="shared" si="248"/>
        <v>22</v>
      </c>
      <c r="P3974" s="13">
        <f t="shared" si="249"/>
        <v>26.38</v>
      </c>
      <c r="Q3974" s="11" t="s">
        <v>8317</v>
      </c>
      <c r="R3974" s="11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x14ac:dyDescent="0.2">
      <c r="A3975" s="11">
        <v>3973</v>
      </c>
      <c r="B3975" s="11" t="s">
        <v>3970</v>
      </c>
      <c r="C3975" s="11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2">
        <f t="shared" si="248"/>
        <v>79</v>
      </c>
      <c r="P3975" s="13">
        <f t="shared" si="249"/>
        <v>105.54</v>
      </c>
      <c r="Q3975" s="11" t="s">
        <v>8317</v>
      </c>
      <c r="R3975" s="11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x14ac:dyDescent="0.2">
      <c r="A3976" s="11">
        <v>3974</v>
      </c>
      <c r="B3976" s="11" t="s">
        <v>3971</v>
      </c>
      <c r="C3976" s="11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2">
        <f t="shared" si="248"/>
        <v>32</v>
      </c>
      <c r="P3976" s="13">
        <f t="shared" si="249"/>
        <v>29.09</v>
      </c>
      <c r="Q3976" s="11" t="s">
        <v>8317</v>
      </c>
      <c r="R3976" s="11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x14ac:dyDescent="0.2">
      <c r="A3977" s="11">
        <v>3975</v>
      </c>
      <c r="B3977" s="11" t="s">
        <v>3972</v>
      </c>
      <c r="C3977" s="11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2">
        <f t="shared" si="248"/>
        <v>0</v>
      </c>
      <c r="P3977" s="13" t="e">
        <f t="shared" si="249"/>
        <v>#DIV/0!</v>
      </c>
      <c r="Q3977" s="11" t="s">
        <v>8317</v>
      </c>
      <c r="R3977" s="11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x14ac:dyDescent="0.2">
      <c r="A3978" s="11">
        <v>3976</v>
      </c>
      <c r="B3978" s="11" t="s">
        <v>3973</v>
      </c>
      <c r="C3978" s="11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2">
        <f t="shared" si="248"/>
        <v>48</v>
      </c>
      <c r="P3978" s="13">
        <f t="shared" si="249"/>
        <v>62</v>
      </c>
      <c r="Q3978" s="11" t="s">
        <v>8317</v>
      </c>
      <c r="R3978" s="11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x14ac:dyDescent="0.2">
      <c r="A3979" s="11">
        <v>3977</v>
      </c>
      <c r="B3979" s="11" t="s">
        <v>3974</v>
      </c>
      <c r="C3979" s="11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2">
        <f t="shared" si="248"/>
        <v>2</v>
      </c>
      <c r="P3979" s="13">
        <f t="shared" si="249"/>
        <v>217.5</v>
      </c>
      <c r="Q3979" s="11" t="s">
        <v>8317</v>
      </c>
      <c r="R3979" s="11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x14ac:dyDescent="0.2">
      <c r="A3980" s="11">
        <v>3978</v>
      </c>
      <c r="B3980" s="11" t="s">
        <v>3975</v>
      </c>
      <c r="C3980" s="11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2">
        <f t="shared" si="248"/>
        <v>11</v>
      </c>
      <c r="P3980" s="13">
        <f t="shared" si="249"/>
        <v>26.75</v>
      </c>
      <c r="Q3980" s="11" t="s">
        <v>8317</v>
      </c>
      <c r="R3980" s="11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x14ac:dyDescent="0.2">
      <c r="A3981" s="11">
        <v>3979</v>
      </c>
      <c r="B3981" s="11" t="s">
        <v>3976</v>
      </c>
      <c r="C3981" s="11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2">
        <f t="shared" si="248"/>
        <v>2</v>
      </c>
      <c r="P3981" s="13">
        <f t="shared" si="249"/>
        <v>18.329999999999998</v>
      </c>
      <c r="Q3981" s="11" t="s">
        <v>8317</v>
      </c>
      <c r="R3981" s="1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x14ac:dyDescent="0.2">
      <c r="A3982" s="11">
        <v>3980</v>
      </c>
      <c r="B3982" s="11" t="s">
        <v>3977</v>
      </c>
      <c r="C3982" s="11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2">
        <f t="shared" si="248"/>
        <v>18</v>
      </c>
      <c r="P3982" s="13">
        <f t="shared" si="249"/>
        <v>64.290000000000006</v>
      </c>
      <c r="Q3982" s="11" t="s">
        <v>8317</v>
      </c>
      <c r="R3982" s="11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x14ac:dyDescent="0.2">
      <c r="A3983" s="11">
        <v>3981</v>
      </c>
      <c r="B3983" s="11" t="s">
        <v>3358</v>
      </c>
      <c r="C3983" s="11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2">
        <f t="shared" si="248"/>
        <v>5</v>
      </c>
      <c r="P3983" s="13">
        <f t="shared" si="249"/>
        <v>175</v>
      </c>
      <c r="Q3983" s="11" t="s">
        <v>8317</v>
      </c>
      <c r="R3983" s="11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x14ac:dyDescent="0.2">
      <c r="A3984" s="11">
        <v>3982</v>
      </c>
      <c r="B3984" s="11" t="s">
        <v>3978</v>
      </c>
      <c r="C3984" s="11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2">
        <f t="shared" si="248"/>
        <v>20</v>
      </c>
      <c r="P3984" s="13">
        <f t="shared" si="249"/>
        <v>34</v>
      </c>
      <c r="Q3984" s="11" t="s">
        <v>8317</v>
      </c>
      <c r="R3984" s="11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x14ac:dyDescent="0.2">
      <c r="A3985" s="11">
        <v>3983</v>
      </c>
      <c r="B3985" s="11" t="s">
        <v>3979</v>
      </c>
      <c r="C3985" s="11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2">
        <f t="shared" si="248"/>
        <v>35</v>
      </c>
      <c r="P3985" s="13">
        <f t="shared" si="249"/>
        <v>84.28</v>
      </c>
      <c r="Q3985" s="11" t="s">
        <v>8317</v>
      </c>
      <c r="R3985" s="11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x14ac:dyDescent="0.2">
      <c r="A3986" s="11">
        <v>3984</v>
      </c>
      <c r="B3986" s="11" t="s">
        <v>3980</v>
      </c>
      <c r="C3986" s="11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2">
        <f t="shared" si="248"/>
        <v>7</v>
      </c>
      <c r="P3986" s="13">
        <f t="shared" si="249"/>
        <v>9.5</v>
      </c>
      <c r="Q3986" s="11" t="s">
        <v>8317</v>
      </c>
      <c r="R3986" s="11" t="s">
        <v>8318</v>
      </c>
      <c r="S3986" s="14">
        <f t="shared" si="250"/>
        <v>41920.963472222218</v>
      </c>
      <c r="T3986" s="14">
        <f t="shared" si="251"/>
        <v>41951</v>
      </c>
    </row>
    <row r="3987" spans="1:20" x14ac:dyDescent="0.2">
      <c r="A3987" s="11">
        <v>3985</v>
      </c>
      <c r="B3987" s="11" t="s">
        <v>3981</v>
      </c>
      <c r="C3987" s="11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2">
        <f t="shared" si="248"/>
        <v>33</v>
      </c>
      <c r="P3987" s="13">
        <f t="shared" si="249"/>
        <v>33.74</v>
      </c>
      <c r="Q3987" s="11" t="s">
        <v>8317</v>
      </c>
      <c r="R3987" s="11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x14ac:dyDescent="0.2">
      <c r="A3988" s="11">
        <v>3986</v>
      </c>
      <c r="B3988" s="11" t="s">
        <v>3982</v>
      </c>
      <c r="C3988" s="11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2">
        <f t="shared" si="248"/>
        <v>10</v>
      </c>
      <c r="P3988" s="13">
        <f t="shared" si="249"/>
        <v>37.54</v>
      </c>
      <c r="Q3988" s="11" t="s">
        <v>8317</v>
      </c>
      <c r="R3988" s="11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x14ac:dyDescent="0.2">
      <c r="A3989" s="11">
        <v>3987</v>
      </c>
      <c r="B3989" s="11" t="s">
        <v>3983</v>
      </c>
      <c r="C3989" s="11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2">
        <f t="shared" si="248"/>
        <v>38</v>
      </c>
      <c r="P3989" s="13">
        <f t="shared" si="249"/>
        <v>11.62</v>
      </c>
      <c r="Q3989" s="11" t="s">
        <v>8317</v>
      </c>
      <c r="R3989" s="11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x14ac:dyDescent="0.2">
      <c r="A3990" s="11">
        <v>3988</v>
      </c>
      <c r="B3990" s="11" t="s">
        <v>3984</v>
      </c>
      <c r="C3990" s="11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2">
        <f t="shared" si="248"/>
        <v>3</v>
      </c>
      <c r="P3990" s="13">
        <f t="shared" si="249"/>
        <v>8</v>
      </c>
      <c r="Q3990" s="11" t="s">
        <v>8317</v>
      </c>
      <c r="R3990" s="11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x14ac:dyDescent="0.2">
      <c r="A3991" s="11">
        <v>3989</v>
      </c>
      <c r="B3991" s="11" t="s">
        <v>3985</v>
      </c>
      <c r="C3991" s="11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2">
        <f t="shared" si="248"/>
        <v>0</v>
      </c>
      <c r="P3991" s="13" t="e">
        <f t="shared" si="249"/>
        <v>#DIV/0!</v>
      </c>
      <c r="Q3991" s="11" t="s">
        <v>8317</v>
      </c>
      <c r="R3991" s="1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x14ac:dyDescent="0.2">
      <c r="A3992" s="11">
        <v>3990</v>
      </c>
      <c r="B3992" s="11" t="s">
        <v>3986</v>
      </c>
      <c r="C3992" s="11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2">
        <f t="shared" si="248"/>
        <v>5</v>
      </c>
      <c r="P3992" s="13">
        <f t="shared" si="249"/>
        <v>23</v>
      </c>
      <c r="Q3992" s="11" t="s">
        <v>8317</v>
      </c>
      <c r="R3992" s="11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x14ac:dyDescent="0.2">
      <c r="A3993" s="11">
        <v>3991</v>
      </c>
      <c r="B3993" s="11" t="s">
        <v>3987</v>
      </c>
      <c r="C3993" s="11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2">
        <f t="shared" si="248"/>
        <v>20</v>
      </c>
      <c r="P3993" s="13">
        <f t="shared" si="249"/>
        <v>100</v>
      </c>
      <c r="Q3993" s="11" t="s">
        <v>8317</v>
      </c>
      <c r="R3993" s="11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x14ac:dyDescent="0.2">
      <c r="A3994" s="11">
        <v>3992</v>
      </c>
      <c r="B3994" s="11" t="s">
        <v>3988</v>
      </c>
      <c r="C3994" s="11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2">
        <f t="shared" si="248"/>
        <v>6</v>
      </c>
      <c r="P3994" s="13">
        <f t="shared" si="249"/>
        <v>60.11</v>
      </c>
      <c r="Q3994" s="11" t="s">
        <v>8317</v>
      </c>
      <c r="R3994" s="11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x14ac:dyDescent="0.2">
      <c r="A3995" s="11">
        <v>3993</v>
      </c>
      <c r="B3995" s="11" t="s">
        <v>3989</v>
      </c>
      <c r="C3995" s="11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2">
        <f t="shared" si="248"/>
        <v>1</v>
      </c>
      <c r="P3995" s="13">
        <f t="shared" si="249"/>
        <v>3</v>
      </c>
      <c r="Q3995" s="11" t="s">
        <v>8317</v>
      </c>
      <c r="R3995" s="11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x14ac:dyDescent="0.2">
      <c r="A3996" s="11">
        <v>3994</v>
      </c>
      <c r="B3996" s="11" t="s">
        <v>3990</v>
      </c>
      <c r="C3996" s="11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2">
        <f t="shared" si="248"/>
        <v>1</v>
      </c>
      <c r="P3996" s="13">
        <f t="shared" si="249"/>
        <v>5</v>
      </c>
      <c r="Q3996" s="11" t="s">
        <v>8317</v>
      </c>
      <c r="R3996" s="11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x14ac:dyDescent="0.2">
      <c r="A3997" s="11">
        <v>3995</v>
      </c>
      <c r="B3997" s="11" t="s">
        <v>3991</v>
      </c>
      <c r="C3997" s="11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2">
        <f t="shared" si="248"/>
        <v>35</v>
      </c>
      <c r="P3997" s="13">
        <f t="shared" si="249"/>
        <v>17.5</v>
      </c>
      <c r="Q3997" s="11" t="s">
        <v>8317</v>
      </c>
      <c r="R3997" s="11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x14ac:dyDescent="0.2">
      <c r="A3998" s="11">
        <v>3996</v>
      </c>
      <c r="B3998" s="11" t="s">
        <v>3992</v>
      </c>
      <c r="C3998" s="11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2">
        <f t="shared" si="248"/>
        <v>17</v>
      </c>
      <c r="P3998" s="13">
        <f t="shared" si="249"/>
        <v>29.24</v>
      </c>
      <c r="Q3998" s="11" t="s">
        <v>8317</v>
      </c>
      <c r="R3998" s="11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x14ac:dyDescent="0.2">
      <c r="A3999" s="11">
        <v>3997</v>
      </c>
      <c r="B3999" s="11" t="s">
        <v>3993</v>
      </c>
      <c r="C3999" s="11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2">
        <f t="shared" si="248"/>
        <v>0</v>
      </c>
      <c r="P3999" s="13" t="e">
        <f t="shared" si="249"/>
        <v>#DIV/0!</v>
      </c>
      <c r="Q3999" s="11" t="s">
        <v>8317</v>
      </c>
      <c r="R3999" s="11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x14ac:dyDescent="0.2">
      <c r="A4000" s="11">
        <v>3998</v>
      </c>
      <c r="B4000" s="11" t="s">
        <v>3994</v>
      </c>
      <c r="C4000" s="11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2">
        <f t="shared" si="248"/>
        <v>58</v>
      </c>
      <c r="P4000" s="13">
        <f t="shared" si="249"/>
        <v>59.58</v>
      </c>
      <c r="Q4000" s="11" t="s">
        <v>8317</v>
      </c>
      <c r="R4000" s="11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x14ac:dyDescent="0.2">
      <c r="A4001" s="11">
        <v>3999</v>
      </c>
      <c r="B4001" s="11" t="s">
        <v>3995</v>
      </c>
      <c r="C4001" s="11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2">
        <f t="shared" si="248"/>
        <v>17</v>
      </c>
      <c r="P4001" s="13">
        <f t="shared" si="249"/>
        <v>82.57</v>
      </c>
      <c r="Q4001" s="11" t="s">
        <v>8317</v>
      </c>
      <c r="R4001" s="1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2">
      <c r="A4002" s="11">
        <v>4000</v>
      </c>
      <c r="B4002" s="11" t="s">
        <v>3996</v>
      </c>
      <c r="C4002" s="11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2">
        <f t="shared" si="248"/>
        <v>1</v>
      </c>
      <c r="P4002" s="13">
        <f t="shared" si="249"/>
        <v>10</v>
      </c>
      <c r="Q4002" s="11" t="s">
        <v>8317</v>
      </c>
      <c r="R4002" s="11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x14ac:dyDescent="0.2">
      <c r="A4003" s="11">
        <v>4001</v>
      </c>
      <c r="B4003" s="11" t="s">
        <v>3997</v>
      </c>
      <c r="C4003" s="11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2">
        <f t="shared" si="248"/>
        <v>38</v>
      </c>
      <c r="P4003" s="13">
        <f t="shared" si="249"/>
        <v>32.36</v>
      </c>
      <c r="Q4003" s="11" t="s">
        <v>8317</v>
      </c>
      <c r="R4003" s="11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x14ac:dyDescent="0.2">
      <c r="A4004" s="11">
        <v>4002</v>
      </c>
      <c r="B4004" s="11" t="s">
        <v>3998</v>
      </c>
      <c r="C4004" s="11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2">
        <f t="shared" si="248"/>
        <v>2</v>
      </c>
      <c r="P4004" s="13">
        <f t="shared" si="249"/>
        <v>5.75</v>
      </c>
      <c r="Q4004" s="11" t="s">
        <v>8317</v>
      </c>
      <c r="R4004" s="11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x14ac:dyDescent="0.2">
      <c r="A4005" s="11">
        <v>4003</v>
      </c>
      <c r="B4005" s="11" t="s">
        <v>3999</v>
      </c>
      <c r="C4005" s="11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2">
        <f t="shared" si="248"/>
        <v>11</v>
      </c>
      <c r="P4005" s="13">
        <f t="shared" si="249"/>
        <v>100.5</v>
      </c>
      <c r="Q4005" s="11" t="s">
        <v>8317</v>
      </c>
      <c r="R4005" s="11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">
      <c r="A4006" s="11">
        <v>4004</v>
      </c>
      <c r="B4006" s="11" t="s">
        <v>4000</v>
      </c>
      <c r="C4006" s="11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2">
        <f t="shared" si="248"/>
        <v>1</v>
      </c>
      <c r="P4006" s="13">
        <f t="shared" si="249"/>
        <v>1</v>
      </c>
      <c r="Q4006" s="11" t="s">
        <v>8317</v>
      </c>
      <c r="R4006" s="11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x14ac:dyDescent="0.2">
      <c r="A4007" s="11">
        <v>4005</v>
      </c>
      <c r="B4007" s="11" t="s">
        <v>4001</v>
      </c>
      <c r="C4007" s="11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2">
        <f t="shared" si="248"/>
        <v>2</v>
      </c>
      <c r="P4007" s="13">
        <f t="shared" si="249"/>
        <v>20</v>
      </c>
      <c r="Q4007" s="11" t="s">
        <v>8317</v>
      </c>
      <c r="R4007" s="11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x14ac:dyDescent="0.2">
      <c r="A4008" s="11">
        <v>4006</v>
      </c>
      <c r="B4008" s="11" t="s">
        <v>4002</v>
      </c>
      <c r="C4008" s="11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2">
        <f t="shared" si="248"/>
        <v>1</v>
      </c>
      <c r="P4008" s="13">
        <f t="shared" si="249"/>
        <v>2</v>
      </c>
      <c r="Q4008" s="11" t="s">
        <v>8317</v>
      </c>
      <c r="R4008" s="11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x14ac:dyDescent="0.2">
      <c r="A4009" s="11">
        <v>4007</v>
      </c>
      <c r="B4009" s="11" t="s">
        <v>4003</v>
      </c>
      <c r="C4009" s="11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2">
        <f t="shared" si="248"/>
        <v>1</v>
      </c>
      <c r="P4009" s="13">
        <f t="shared" si="249"/>
        <v>5</v>
      </c>
      <c r="Q4009" s="11" t="s">
        <v>8317</v>
      </c>
      <c r="R4009" s="11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x14ac:dyDescent="0.2">
      <c r="A4010" s="11">
        <v>4008</v>
      </c>
      <c r="B4010" s="11" t="s">
        <v>4004</v>
      </c>
      <c r="C4010" s="11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2">
        <f t="shared" si="248"/>
        <v>6</v>
      </c>
      <c r="P4010" s="13">
        <f t="shared" si="249"/>
        <v>15</v>
      </c>
      <c r="Q4010" s="11" t="s">
        <v>8317</v>
      </c>
      <c r="R4010" s="11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x14ac:dyDescent="0.2">
      <c r="A4011" s="11">
        <v>4009</v>
      </c>
      <c r="B4011" s="11" t="s">
        <v>4005</v>
      </c>
      <c r="C4011" s="11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2">
        <f t="shared" si="248"/>
        <v>4</v>
      </c>
      <c r="P4011" s="13">
        <f t="shared" si="249"/>
        <v>25</v>
      </c>
      <c r="Q4011" s="11" t="s">
        <v>8317</v>
      </c>
      <c r="R4011" s="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x14ac:dyDescent="0.2">
      <c r="A4012" s="11">
        <v>4010</v>
      </c>
      <c r="B4012" s="11" t="s">
        <v>4006</v>
      </c>
      <c r="C4012" s="11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2">
        <f t="shared" si="248"/>
        <v>25</v>
      </c>
      <c r="P4012" s="13">
        <f t="shared" si="249"/>
        <v>45.84</v>
      </c>
      <c r="Q4012" s="11" t="s">
        <v>8317</v>
      </c>
      <c r="R4012" s="11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x14ac:dyDescent="0.2">
      <c r="A4013" s="11">
        <v>4011</v>
      </c>
      <c r="B4013" s="11" t="s">
        <v>4007</v>
      </c>
      <c r="C4013" s="11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2">
        <f t="shared" si="248"/>
        <v>8</v>
      </c>
      <c r="P4013" s="13">
        <f t="shared" si="249"/>
        <v>4.75</v>
      </c>
      <c r="Q4013" s="11" t="s">
        <v>8317</v>
      </c>
      <c r="R4013" s="11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x14ac:dyDescent="0.2">
      <c r="A4014" s="11">
        <v>4012</v>
      </c>
      <c r="B4014" s="11" t="s">
        <v>4008</v>
      </c>
      <c r="C4014" s="11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2">
        <f t="shared" si="248"/>
        <v>0</v>
      </c>
      <c r="P4014" s="13" t="e">
        <f t="shared" si="249"/>
        <v>#DIV/0!</v>
      </c>
      <c r="Q4014" s="11" t="s">
        <v>8317</v>
      </c>
      <c r="R4014" s="11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x14ac:dyDescent="0.2">
      <c r="A4015" s="11">
        <v>4013</v>
      </c>
      <c r="B4015" s="11" t="s">
        <v>4009</v>
      </c>
      <c r="C4015" s="11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2">
        <f t="shared" si="248"/>
        <v>2</v>
      </c>
      <c r="P4015" s="13">
        <f t="shared" si="249"/>
        <v>13</v>
      </c>
      <c r="Q4015" s="11" t="s">
        <v>8317</v>
      </c>
      <c r="R4015" s="11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x14ac:dyDescent="0.2">
      <c r="A4016" s="11">
        <v>4014</v>
      </c>
      <c r="B4016" s="11" t="s">
        <v>4010</v>
      </c>
      <c r="C4016" s="11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2">
        <f t="shared" si="248"/>
        <v>0</v>
      </c>
      <c r="P4016" s="13" t="e">
        <f t="shared" si="249"/>
        <v>#DIV/0!</v>
      </c>
      <c r="Q4016" s="11" t="s">
        <v>8317</v>
      </c>
      <c r="R4016" s="11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x14ac:dyDescent="0.2">
      <c r="A4017" s="11">
        <v>4015</v>
      </c>
      <c r="B4017" s="11" t="s">
        <v>4011</v>
      </c>
      <c r="C4017" s="11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2">
        <f t="shared" si="248"/>
        <v>1</v>
      </c>
      <c r="P4017" s="13">
        <f t="shared" si="249"/>
        <v>1</v>
      </c>
      <c r="Q4017" s="11" t="s">
        <v>8317</v>
      </c>
      <c r="R4017" s="11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x14ac:dyDescent="0.2">
      <c r="A4018" s="11">
        <v>4016</v>
      </c>
      <c r="B4018" s="11" t="s">
        <v>4012</v>
      </c>
      <c r="C4018" s="11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2">
        <f t="shared" si="248"/>
        <v>14</v>
      </c>
      <c r="P4018" s="13">
        <f t="shared" si="249"/>
        <v>10</v>
      </c>
      <c r="Q4018" s="11" t="s">
        <v>8317</v>
      </c>
      <c r="R4018" s="11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x14ac:dyDescent="0.2">
      <c r="A4019" s="11">
        <v>4017</v>
      </c>
      <c r="B4019" s="11" t="s">
        <v>4013</v>
      </c>
      <c r="C4019" s="11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2">
        <f t="shared" si="248"/>
        <v>2</v>
      </c>
      <c r="P4019" s="13">
        <f t="shared" si="249"/>
        <v>52.5</v>
      </c>
      <c r="Q4019" s="11" t="s">
        <v>8317</v>
      </c>
      <c r="R4019" s="11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x14ac:dyDescent="0.2">
      <c r="A4020" s="11">
        <v>4018</v>
      </c>
      <c r="B4020" s="11" t="s">
        <v>4014</v>
      </c>
      <c r="C4020" s="11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2">
        <f t="shared" si="248"/>
        <v>9</v>
      </c>
      <c r="P4020" s="13">
        <f t="shared" si="249"/>
        <v>32.5</v>
      </c>
      <c r="Q4020" s="11" t="s">
        <v>8317</v>
      </c>
      <c r="R4020" s="11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x14ac:dyDescent="0.2">
      <c r="A4021" s="11">
        <v>4019</v>
      </c>
      <c r="B4021" s="11" t="s">
        <v>4015</v>
      </c>
      <c r="C4021" s="11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2">
        <f t="shared" si="248"/>
        <v>1</v>
      </c>
      <c r="P4021" s="13">
        <f t="shared" si="249"/>
        <v>7.25</v>
      </c>
      <c r="Q4021" s="11" t="s">
        <v>8317</v>
      </c>
      <c r="R4021" s="1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x14ac:dyDescent="0.2">
      <c r="A4022" s="11">
        <v>4020</v>
      </c>
      <c r="B4022" s="11" t="s">
        <v>4016</v>
      </c>
      <c r="C4022" s="11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2">
        <f t="shared" si="248"/>
        <v>17</v>
      </c>
      <c r="P4022" s="13">
        <f t="shared" si="249"/>
        <v>33.33</v>
      </c>
      <c r="Q4022" s="11" t="s">
        <v>8317</v>
      </c>
      <c r="R4022" s="11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x14ac:dyDescent="0.2">
      <c r="A4023" s="11">
        <v>4021</v>
      </c>
      <c r="B4023" s="11" t="s">
        <v>4017</v>
      </c>
      <c r="C4023" s="11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2">
        <f t="shared" si="248"/>
        <v>1</v>
      </c>
      <c r="P4023" s="13">
        <f t="shared" si="249"/>
        <v>62.5</v>
      </c>
      <c r="Q4023" s="11" t="s">
        <v>8317</v>
      </c>
      <c r="R4023" s="11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x14ac:dyDescent="0.2">
      <c r="A4024" s="11">
        <v>4022</v>
      </c>
      <c r="B4024" s="11" t="s">
        <v>4018</v>
      </c>
      <c r="C4024" s="11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2">
        <f t="shared" si="248"/>
        <v>70</v>
      </c>
      <c r="P4024" s="13">
        <f t="shared" si="249"/>
        <v>63.56</v>
      </c>
      <c r="Q4024" s="11" t="s">
        <v>8317</v>
      </c>
      <c r="R4024" s="11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x14ac:dyDescent="0.2">
      <c r="A4025" s="11">
        <v>4023</v>
      </c>
      <c r="B4025" s="11" t="s">
        <v>4019</v>
      </c>
      <c r="C4025" s="11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2">
        <f t="shared" si="248"/>
        <v>0</v>
      </c>
      <c r="P4025" s="13" t="e">
        <f t="shared" si="249"/>
        <v>#DIV/0!</v>
      </c>
      <c r="Q4025" s="11" t="s">
        <v>8317</v>
      </c>
      <c r="R4025" s="11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x14ac:dyDescent="0.2">
      <c r="A4026" s="11">
        <v>4024</v>
      </c>
      <c r="B4026" s="11" t="s">
        <v>4020</v>
      </c>
      <c r="C4026" s="11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2">
        <f t="shared" si="248"/>
        <v>2</v>
      </c>
      <c r="P4026" s="13">
        <f t="shared" si="249"/>
        <v>10</v>
      </c>
      <c r="Q4026" s="11" t="s">
        <v>8317</v>
      </c>
      <c r="R4026" s="11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x14ac:dyDescent="0.2">
      <c r="A4027" s="11">
        <v>4025</v>
      </c>
      <c r="B4027" s="11" t="s">
        <v>4021</v>
      </c>
      <c r="C4027" s="11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2">
        <f t="shared" si="248"/>
        <v>5</v>
      </c>
      <c r="P4027" s="13">
        <f t="shared" si="249"/>
        <v>62.5</v>
      </c>
      <c r="Q4027" s="11" t="s">
        <v>8317</v>
      </c>
      <c r="R4027" s="11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x14ac:dyDescent="0.2">
      <c r="A4028" s="11">
        <v>4026</v>
      </c>
      <c r="B4028" s="11" t="s">
        <v>4022</v>
      </c>
      <c r="C4028" s="11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2">
        <f t="shared" si="248"/>
        <v>0</v>
      </c>
      <c r="P4028" s="13" t="e">
        <f t="shared" si="249"/>
        <v>#DIV/0!</v>
      </c>
      <c r="Q4028" s="11" t="s">
        <v>8317</v>
      </c>
      <c r="R4028" s="11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x14ac:dyDescent="0.2">
      <c r="A4029" s="11">
        <v>4027</v>
      </c>
      <c r="B4029" s="11" t="s">
        <v>4023</v>
      </c>
      <c r="C4029" s="11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2">
        <f t="shared" si="248"/>
        <v>8</v>
      </c>
      <c r="P4029" s="13">
        <f t="shared" si="249"/>
        <v>30.71</v>
      </c>
      <c r="Q4029" s="11" t="s">
        <v>8317</v>
      </c>
      <c r="R4029" s="11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x14ac:dyDescent="0.2">
      <c r="A4030" s="11">
        <v>4028</v>
      </c>
      <c r="B4030" s="11" t="s">
        <v>4024</v>
      </c>
      <c r="C4030" s="11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2">
        <f t="shared" si="248"/>
        <v>29</v>
      </c>
      <c r="P4030" s="13">
        <f t="shared" si="249"/>
        <v>51</v>
      </c>
      <c r="Q4030" s="11" t="s">
        <v>8317</v>
      </c>
      <c r="R4030" s="11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x14ac:dyDescent="0.2">
      <c r="A4031" s="11">
        <v>4029</v>
      </c>
      <c r="B4031" s="11" t="s">
        <v>4025</v>
      </c>
      <c r="C4031" s="11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2">
        <f t="shared" si="248"/>
        <v>0</v>
      </c>
      <c r="P4031" s="13" t="e">
        <f t="shared" si="249"/>
        <v>#DIV/0!</v>
      </c>
      <c r="Q4031" s="11" t="s">
        <v>8317</v>
      </c>
      <c r="R4031" s="1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x14ac:dyDescent="0.2">
      <c r="A4032" s="11">
        <v>4030</v>
      </c>
      <c r="B4032" s="11" t="s">
        <v>4026</v>
      </c>
      <c r="C4032" s="11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2">
        <f t="shared" si="248"/>
        <v>16</v>
      </c>
      <c r="P4032" s="13">
        <f t="shared" si="249"/>
        <v>66.67</v>
      </c>
      <c r="Q4032" s="11" t="s">
        <v>8317</v>
      </c>
      <c r="R4032" s="11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x14ac:dyDescent="0.2">
      <c r="A4033" s="11">
        <v>4031</v>
      </c>
      <c r="B4033" s="11" t="s">
        <v>4027</v>
      </c>
      <c r="C4033" s="11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2">
        <f t="shared" si="248"/>
        <v>0</v>
      </c>
      <c r="P4033" s="13" t="e">
        <f t="shared" si="249"/>
        <v>#DIV/0!</v>
      </c>
      <c r="Q4033" s="11" t="s">
        <v>8317</v>
      </c>
      <c r="R4033" s="11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x14ac:dyDescent="0.2">
      <c r="A4034" s="11">
        <v>4032</v>
      </c>
      <c r="B4034" s="11" t="s">
        <v>4028</v>
      </c>
      <c r="C4034" s="11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2">
        <f t="shared" ref="O4034:O4097" si="252">ROUNDUP(SUM(E4034/D4034*100),0)</f>
        <v>7</v>
      </c>
      <c r="P4034" s="13">
        <f t="shared" ref="P4034:P4097" si="253">ROUND(SUM(E4034/L4034),2)</f>
        <v>59</v>
      </c>
      <c r="Q4034" s="11" t="s">
        <v>8317</v>
      </c>
      <c r="R4034" s="11" t="s">
        <v>8318</v>
      </c>
      <c r="S4034" s="14">
        <f t="shared" ref="S4034:S4097" si="254">(((J4034/60)/60)/24)+DATE(1970,1,1)</f>
        <v>42293.809212962966</v>
      </c>
      <c r="T4034" s="14">
        <f t="shared" ref="T4034:T4097" si="255">(((I4034/60)/60)/24)+DATE(1970,1,1)</f>
        <v>42353.85087962963</v>
      </c>
    </row>
    <row r="4035" spans="1:20" x14ac:dyDescent="0.2">
      <c r="A4035" s="11">
        <v>4033</v>
      </c>
      <c r="B4035" s="11" t="s">
        <v>4029</v>
      </c>
      <c r="C4035" s="11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2">
        <f t="shared" si="252"/>
        <v>26</v>
      </c>
      <c r="P4035" s="13">
        <f t="shared" si="253"/>
        <v>65.34</v>
      </c>
      <c r="Q4035" s="11" t="s">
        <v>8317</v>
      </c>
      <c r="R4035" s="11" t="s">
        <v>8318</v>
      </c>
      <c r="S4035" s="14">
        <f t="shared" si="254"/>
        <v>42614.268796296295</v>
      </c>
      <c r="T4035" s="14">
        <f t="shared" si="255"/>
        <v>42645.375</v>
      </c>
    </row>
    <row r="4036" spans="1:20" x14ac:dyDescent="0.2">
      <c r="A4036" s="11">
        <v>4034</v>
      </c>
      <c r="B4036" s="11" t="s">
        <v>4030</v>
      </c>
      <c r="C4036" s="11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2">
        <f t="shared" si="252"/>
        <v>2</v>
      </c>
      <c r="P4036" s="13">
        <f t="shared" si="253"/>
        <v>100</v>
      </c>
      <c r="Q4036" s="11" t="s">
        <v>8317</v>
      </c>
      <c r="R4036" s="11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x14ac:dyDescent="0.2">
      <c r="A4037" s="11">
        <v>4035</v>
      </c>
      <c r="B4037" s="11" t="s">
        <v>4031</v>
      </c>
      <c r="C4037" s="11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2">
        <f t="shared" si="252"/>
        <v>37</v>
      </c>
      <c r="P4037" s="13">
        <f t="shared" si="253"/>
        <v>147.4</v>
      </c>
      <c r="Q4037" s="11" t="s">
        <v>8317</v>
      </c>
      <c r="R4037" s="11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x14ac:dyDescent="0.2">
      <c r="A4038" s="11">
        <v>4036</v>
      </c>
      <c r="B4038" s="11" t="s">
        <v>4032</v>
      </c>
      <c r="C4038" s="11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2">
        <f t="shared" si="252"/>
        <v>48</v>
      </c>
      <c r="P4038" s="13">
        <f t="shared" si="253"/>
        <v>166.06</v>
      </c>
      <c r="Q4038" s="11" t="s">
        <v>8317</v>
      </c>
      <c r="R4038" s="11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x14ac:dyDescent="0.2">
      <c r="A4039" s="11">
        <v>4037</v>
      </c>
      <c r="B4039" s="11" t="s">
        <v>4033</v>
      </c>
      <c r="C4039" s="11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2">
        <f t="shared" si="252"/>
        <v>12</v>
      </c>
      <c r="P4039" s="13">
        <f t="shared" si="253"/>
        <v>40</v>
      </c>
      <c r="Q4039" s="11" t="s">
        <v>8317</v>
      </c>
      <c r="R4039" s="11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x14ac:dyDescent="0.2">
      <c r="A4040" s="11">
        <v>4038</v>
      </c>
      <c r="B4040" s="11" t="s">
        <v>4034</v>
      </c>
      <c r="C4040" s="11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2">
        <f t="shared" si="252"/>
        <v>13</v>
      </c>
      <c r="P4040" s="13">
        <f t="shared" si="253"/>
        <v>75.25</v>
      </c>
      <c r="Q4040" s="11" t="s">
        <v>8317</v>
      </c>
      <c r="R4040" s="11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x14ac:dyDescent="0.2">
      <c r="A4041" s="11">
        <v>4039</v>
      </c>
      <c r="B4041" s="11" t="s">
        <v>4035</v>
      </c>
      <c r="C4041" s="11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2">
        <f t="shared" si="252"/>
        <v>60</v>
      </c>
      <c r="P4041" s="13">
        <f t="shared" si="253"/>
        <v>60</v>
      </c>
      <c r="Q4041" s="11" t="s">
        <v>8317</v>
      </c>
      <c r="R4041" s="1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x14ac:dyDescent="0.2">
      <c r="A4042" s="11">
        <v>4040</v>
      </c>
      <c r="B4042" s="11" t="s">
        <v>4036</v>
      </c>
      <c r="C4042" s="11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2">
        <f t="shared" si="252"/>
        <v>32</v>
      </c>
      <c r="P4042" s="13">
        <f t="shared" si="253"/>
        <v>1250</v>
      </c>
      <c r="Q4042" s="11" t="s">
        <v>8317</v>
      </c>
      <c r="R4042" s="11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x14ac:dyDescent="0.2">
      <c r="A4043" s="11">
        <v>4041</v>
      </c>
      <c r="B4043" s="11" t="s">
        <v>4037</v>
      </c>
      <c r="C4043" s="11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2">
        <f t="shared" si="252"/>
        <v>1</v>
      </c>
      <c r="P4043" s="13">
        <f t="shared" si="253"/>
        <v>10.5</v>
      </c>
      <c r="Q4043" s="11" t="s">
        <v>8317</v>
      </c>
      <c r="R4043" s="11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x14ac:dyDescent="0.2">
      <c r="A4044" s="11">
        <v>4042</v>
      </c>
      <c r="B4044" s="11" t="s">
        <v>4038</v>
      </c>
      <c r="C4044" s="11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2">
        <f t="shared" si="252"/>
        <v>1</v>
      </c>
      <c r="P4044" s="13">
        <f t="shared" si="253"/>
        <v>7</v>
      </c>
      <c r="Q4044" s="11" t="s">
        <v>8317</v>
      </c>
      <c r="R4044" s="11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x14ac:dyDescent="0.2">
      <c r="A4045" s="11">
        <v>4043</v>
      </c>
      <c r="B4045" s="11" t="s">
        <v>4039</v>
      </c>
      <c r="C4045" s="11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2">
        <f t="shared" si="252"/>
        <v>0</v>
      </c>
      <c r="P4045" s="13" t="e">
        <f t="shared" si="253"/>
        <v>#DIV/0!</v>
      </c>
      <c r="Q4045" s="11" t="s">
        <v>8317</v>
      </c>
      <c r="R4045" s="11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x14ac:dyDescent="0.2">
      <c r="A4046" s="11">
        <v>4044</v>
      </c>
      <c r="B4046" s="11" t="s">
        <v>4040</v>
      </c>
      <c r="C4046" s="11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2">
        <f t="shared" si="252"/>
        <v>38</v>
      </c>
      <c r="P4046" s="13">
        <f t="shared" si="253"/>
        <v>56.25</v>
      </c>
      <c r="Q4046" s="11" t="s">
        <v>8317</v>
      </c>
      <c r="R4046" s="11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x14ac:dyDescent="0.2">
      <c r="A4047" s="11">
        <v>4045</v>
      </c>
      <c r="B4047" s="11" t="s">
        <v>4041</v>
      </c>
      <c r="C4047" s="11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2">
        <f t="shared" si="252"/>
        <v>1</v>
      </c>
      <c r="P4047" s="13">
        <f t="shared" si="253"/>
        <v>1</v>
      </c>
      <c r="Q4047" s="11" t="s">
        <v>8317</v>
      </c>
      <c r="R4047" s="11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x14ac:dyDescent="0.2">
      <c r="A4048" s="11">
        <v>4046</v>
      </c>
      <c r="B4048" s="11" t="s">
        <v>4042</v>
      </c>
      <c r="C4048" s="11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2">
        <f t="shared" si="252"/>
        <v>9</v>
      </c>
      <c r="P4048" s="13">
        <f t="shared" si="253"/>
        <v>38.33</v>
      </c>
      <c r="Q4048" s="11" t="s">
        <v>8317</v>
      </c>
      <c r="R4048" s="11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x14ac:dyDescent="0.2">
      <c r="A4049" s="11">
        <v>4047</v>
      </c>
      <c r="B4049" s="11" t="s">
        <v>4043</v>
      </c>
      <c r="C4049" s="11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2">
        <f t="shared" si="252"/>
        <v>3</v>
      </c>
      <c r="P4049" s="13">
        <f t="shared" si="253"/>
        <v>27.5</v>
      </c>
      <c r="Q4049" s="11" t="s">
        <v>8317</v>
      </c>
      <c r="R4049" s="11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x14ac:dyDescent="0.2">
      <c r="A4050" s="11">
        <v>4048</v>
      </c>
      <c r="B4050" s="11" t="s">
        <v>4044</v>
      </c>
      <c r="C4050" s="11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2">
        <f t="shared" si="252"/>
        <v>18</v>
      </c>
      <c r="P4050" s="13">
        <f t="shared" si="253"/>
        <v>32.979999999999997</v>
      </c>
      <c r="Q4050" s="11" t="s">
        <v>8317</v>
      </c>
      <c r="R4050" s="11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x14ac:dyDescent="0.2">
      <c r="A4051" s="11">
        <v>4049</v>
      </c>
      <c r="B4051" s="11" t="s">
        <v>4045</v>
      </c>
      <c r="C4051" s="11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2">
        <f t="shared" si="252"/>
        <v>1</v>
      </c>
      <c r="P4051" s="13">
        <f t="shared" si="253"/>
        <v>16</v>
      </c>
      <c r="Q4051" s="11" t="s">
        <v>8317</v>
      </c>
      <c r="R4051" s="1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x14ac:dyDescent="0.2">
      <c r="A4052" s="11">
        <v>4050</v>
      </c>
      <c r="B4052" s="11" t="s">
        <v>4046</v>
      </c>
      <c r="C4052" s="11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2">
        <f t="shared" si="252"/>
        <v>1</v>
      </c>
      <c r="P4052" s="13">
        <f t="shared" si="253"/>
        <v>1</v>
      </c>
      <c r="Q4052" s="11" t="s">
        <v>8317</v>
      </c>
      <c r="R4052" s="11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x14ac:dyDescent="0.2">
      <c r="A4053" s="11">
        <v>4051</v>
      </c>
      <c r="B4053" s="11" t="s">
        <v>4047</v>
      </c>
      <c r="C4053" s="11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2">
        <f t="shared" si="252"/>
        <v>0</v>
      </c>
      <c r="P4053" s="13" t="e">
        <f t="shared" si="253"/>
        <v>#DIV/0!</v>
      </c>
      <c r="Q4053" s="11" t="s">
        <v>8317</v>
      </c>
      <c r="R4053" s="11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x14ac:dyDescent="0.2">
      <c r="A4054" s="11">
        <v>4052</v>
      </c>
      <c r="B4054" s="11" t="s">
        <v>4048</v>
      </c>
      <c r="C4054" s="11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2">
        <f t="shared" si="252"/>
        <v>38</v>
      </c>
      <c r="P4054" s="13">
        <f t="shared" si="253"/>
        <v>86.62</v>
      </c>
      <c r="Q4054" s="11" t="s">
        <v>8317</v>
      </c>
      <c r="R4054" s="11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x14ac:dyDescent="0.2">
      <c r="A4055" s="11">
        <v>4053</v>
      </c>
      <c r="B4055" s="11" t="s">
        <v>4049</v>
      </c>
      <c r="C4055" s="11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2">
        <f t="shared" si="252"/>
        <v>22</v>
      </c>
      <c r="P4055" s="13">
        <f t="shared" si="253"/>
        <v>55</v>
      </c>
      <c r="Q4055" s="11" t="s">
        <v>8317</v>
      </c>
      <c r="R4055" s="11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x14ac:dyDescent="0.2">
      <c r="A4056" s="11">
        <v>4054</v>
      </c>
      <c r="B4056" s="11" t="s">
        <v>4050</v>
      </c>
      <c r="C4056" s="11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2">
        <f t="shared" si="252"/>
        <v>0</v>
      </c>
      <c r="P4056" s="13" t="e">
        <f t="shared" si="253"/>
        <v>#DIV/0!</v>
      </c>
      <c r="Q4056" s="11" t="s">
        <v>8317</v>
      </c>
      <c r="R4056" s="11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x14ac:dyDescent="0.2">
      <c r="A4057" s="11">
        <v>4055</v>
      </c>
      <c r="B4057" s="11" t="s">
        <v>4051</v>
      </c>
      <c r="C4057" s="11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2">
        <f t="shared" si="252"/>
        <v>18</v>
      </c>
      <c r="P4057" s="13">
        <f t="shared" si="253"/>
        <v>41.95</v>
      </c>
      <c r="Q4057" s="11" t="s">
        <v>8317</v>
      </c>
      <c r="R4057" s="11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x14ac:dyDescent="0.2">
      <c r="A4058" s="11">
        <v>4056</v>
      </c>
      <c r="B4058" s="11" t="s">
        <v>4052</v>
      </c>
      <c r="C4058" s="11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2">
        <f t="shared" si="252"/>
        <v>53</v>
      </c>
      <c r="P4058" s="13">
        <f t="shared" si="253"/>
        <v>88.33</v>
      </c>
      <c r="Q4058" s="11" t="s">
        <v>8317</v>
      </c>
      <c r="R4058" s="11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x14ac:dyDescent="0.2">
      <c r="A4059" s="11">
        <v>4057</v>
      </c>
      <c r="B4059" s="11" t="s">
        <v>4053</v>
      </c>
      <c r="C4059" s="11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2">
        <f t="shared" si="252"/>
        <v>23</v>
      </c>
      <c r="P4059" s="13">
        <f t="shared" si="253"/>
        <v>129.16999999999999</v>
      </c>
      <c r="Q4059" s="11" t="s">
        <v>8317</v>
      </c>
      <c r="R4059" s="11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x14ac:dyDescent="0.2">
      <c r="A4060" s="11">
        <v>4058</v>
      </c>
      <c r="B4060" s="11" t="s">
        <v>4054</v>
      </c>
      <c r="C4060" s="11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2">
        <f t="shared" si="252"/>
        <v>3</v>
      </c>
      <c r="P4060" s="13">
        <f t="shared" si="253"/>
        <v>23.75</v>
      </c>
      <c r="Q4060" s="11" t="s">
        <v>8317</v>
      </c>
      <c r="R4060" s="11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x14ac:dyDescent="0.2">
      <c r="A4061" s="11">
        <v>4059</v>
      </c>
      <c r="B4061" s="11" t="s">
        <v>4055</v>
      </c>
      <c r="C4061" s="11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2">
        <f t="shared" si="252"/>
        <v>3</v>
      </c>
      <c r="P4061" s="13">
        <f t="shared" si="253"/>
        <v>35.71</v>
      </c>
      <c r="Q4061" s="11" t="s">
        <v>8317</v>
      </c>
      <c r="R4061" s="1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x14ac:dyDescent="0.2">
      <c r="A4062" s="11">
        <v>4060</v>
      </c>
      <c r="B4062" s="11" t="s">
        <v>4056</v>
      </c>
      <c r="C4062" s="11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2">
        <f t="shared" si="252"/>
        <v>3</v>
      </c>
      <c r="P4062" s="13">
        <f t="shared" si="253"/>
        <v>57</v>
      </c>
      <c r="Q4062" s="11" t="s">
        <v>8317</v>
      </c>
      <c r="R4062" s="11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x14ac:dyDescent="0.2">
      <c r="A4063" s="11">
        <v>4061</v>
      </c>
      <c r="B4063" s="11" t="s">
        <v>4057</v>
      </c>
      <c r="C4063" s="11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2">
        <f t="shared" si="252"/>
        <v>0</v>
      </c>
      <c r="P4063" s="13" t="e">
        <f t="shared" si="253"/>
        <v>#DIV/0!</v>
      </c>
      <c r="Q4063" s="11" t="s">
        <v>8317</v>
      </c>
      <c r="R4063" s="11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x14ac:dyDescent="0.2">
      <c r="A4064" s="11">
        <v>4062</v>
      </c>
      <c r="B4064" s="11" t="s">
        <v>4058</v>
      </c>
      <c r="C4064" s="11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2">
        <f t="shared" si="252"/>
        <v>3</v>
      </c>
      <c r="P4064" s="13">
        <f t="shared" si="253"/>
        <v>163.33000000000001</v>
      </c>
      <c r="Q4064" s="11" t="s">
        <v>8317</v>
      </c>
      <c r="R4064" s="11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x14ac:dyDescent="0.2">
      <c r="A4065" s="11">
        <v>4063</v>
      </c>
      <c r="B4065" s="11" t="s">
        <v>4059</v>
      </c>
      <c r="C4065" s="11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2">
        <f t="shared" si="252"/>
        <v>2</v>
      </c>
      <c r="P4065" s="13">
        <f t="shared" si="253"/>
        <v>15</v>
      </c>
      <c r="Q4065" s="11" t="s">
        <v>8317</v>
      </c>
      <c r="R4065" s="11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x14ac:dyDescent="0.2">
      <c r="A4066" s="11">
        <v>4064</v>
      </c>
      <c r="B4066" s="11" t="s">
        <v>4060</v>
      </c>
      <c r="C4066" s="11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2">
        <f t="shared" si="252"/>
        <v>20</v>
      </c>
      <c r="P4066" s="13">
        <f t="shared" si="253"/>
        <v>64.17</v>
      </c>
      <c r="Q4066" s="11" t="s">
        <v>8317</v>
      </c>
      <c r="R4066" s="11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x14ac:dyDescent="0.2">
      <c r="A4067" s="11">
        <v>4065</v>
      </c>
      <c r="B4067" s="11" t="s">
        <v>4061</v>
      </c>
      <c r="C4067" s="11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2">
        <f t="shared" si="252"/>
        <v>1</v>
      </c>
      <c r="P4067" s="13">
        <f t="shared" si="253"/>
        <v>6.75</v>
      </c>
      <c r="Q4067" s="11" t="s">
        <v>8317</v>
      </c>
      <c r="R4067" s="11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x14ac:dyDescent="0.2">
      <c r="A4068" s="11">
        <v>4066</v>
      </c>
      <c r="B4068" s="11" t="s">
        <v>4062</v>
      </c>
      <c r="C4068" s="11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2">
        <f t="shared" si="252"/>
        <v>1</v>
      </c>
      <c r="P4068" s="13">
        <f t="shared" si="253"/>
        <v>25</v>
      </c>
      <c r="Q4068" s="11" t="s">
        <v>8317</v>
      </c>
      <c r="R4068" s="11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x14ac:dyDescent="0.2">
      <c r="A4069" s="11">
        <v>4067</v>
      </c>
      <c r="B4069" s="11" t="s">
        <v>4063</v>
      </c>
      <c r="C4069" s="11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2">
        <f t="shared" si="252"/>
        <v>61</v>
      </c>
      <c r="P4069" s="13">
        <f t="shared" si="253"/>
        <v>179.12</v>
      </c>
      <c r="Q4069" s="11" t="s">
        <v>8317</v>
      </c>
      <c r="R4069" s="11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x14ac:dyDescent="0.2">
      <c r="A4070" s="11">
        <v>4068</v>
      </c>
      <c r="B4070" s="11" t="s">
        <v>4064</v>
      </c>
      <c r="C4070" s="11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2">
        <f t="shared" si="252"/>
        <v>1</v>
      </c>
      <c r="P4070" s="13">
        <f t="shared" si="253"/>
        <v>34.950000000000003</v>
      </c>
      <c r="Q4070" s="11" t="s">
        <v>8317</v>
      </c>
      <c r="R4070" s="11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x14ac:dyDescent="0.2">
      <c r="A4071" s="11">
        <v>4069</v>
      </c>
      <c r="B4071" s="11" t="s">
        <v>4065</v>
      </c>
      <c r="C4071" s="11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2">
        <f t="shared" si="252"/>
        <v>35</v>
      </c>
      <c r="P4071" s="13">
        <f t="shared" si="253"/>
        <v>33.08</v>
      </c>
      <c r="Q4071" s="11" t="s">
        <v>8317</v>
      </c>
      <c r="R4071" s="1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x14ac:dyDescent="0.2">
      <c r="A4072" s="11">
        <v>4070</v>
      </c>
      <c r="B4072" s="11" t="s">
        <v>4066</v>
      </c>
      <c r="C4072" s="11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2">
        <f t="shared" si="252"/>
        <v>17</v>
      </c>
      <c r="P4072" s="13">
        <f t="shared" si="253"/>
        <v>27.5</v>
      </c>
      <c r="Q4072" s="11" t="s">
        <v>8317</v>
      </c>
      <c r="R4072" s="11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x14ac:dyDescent="0.2">
      <c r="A4073" s="11">
        <v>4071</v>
      </c>
      <c r="B4073" s="11" t="s">
        <v>4067</v>
      </c>
      <c r="C4073" s="11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2">
        <f t="shared" si="252"/>
        <v>0</v>
      </c>
      <c r="P4073" s="13" t="e">
        <f t="shared" si="253"/>
        <v>#DIV/0!</v>
      </c>
      <c r="Q4073" s="11" t="s">
        <v>8317</v>
      </c>
      <c r="R4073" s="11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x14ac:dyDescent="0.2">
      <c r="A4074" s="11">
        <v>4072</v>
      </c>
      <c r="B4074" s="11" t="s">
        <v>4068</v>
      </c>
      <c r="C4074" s="11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2">
        <f t="shared" si="252"/>
        <v>1</v>
      </c>
      <c r="P4074" s="13">
        <f t="shared" si="253"/>
        <v>2</v>
      </c>
      <c r="Q4074" s="11" t="s">
        <v>8317</v>
      </c>
      <c r="R4074" s="11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x14ac:dyDescent="0.2">
      <c r="A4075" s="11">
        <v>4073</v>
      </c>
      <c r="B4075" s="11" t="s">
        <v>4069</v>
      </c>
      <c r="C4075" s="11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2">
        <f t="shared" si="252"/>
        <v>2</v>
      </c>
      <c r="P4075" s="13">
        <f t="shared" si="253"/>
        <v>18.5</v>
      </c>
      <c r="Q4075" s="11" t="s">
        <v>8317</v>
      </c>
      <c r="R4075" s="11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x14ac:dyDescent="0.2">
      <c r="A4076" s="11">
        <v>4074</v>
      </c>
      <c r="B4076" s="11" t="s">
        <v>4070</v>
      </c>
      <c r="C4076" s="11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2">
        <f t="shared" si="252"/>
        <v>27</v>
      </c>
      <c r="P4076" s="13">
        <f t="shared" si="253"/>
        <v>35</v>
      </c>
      <c r="Q4076" s="11" t="s">
        <v>8317</v>
      </c>
      <c r="R4076" s="11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x14ac:dyDescent="0.2">
      <c r="A4077" s="11">
        <v>4075</v>
      </c>
      <c r="B4077" s="11" t="s">
        <v>4071</v>
      </c>
      <c r="C4077" s="11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2">
        <f t="shared" si="252"/>
        <v>29</v>
      </c>
      <c r="P4077" s="13">
        <f t="shared" si="253"/>
        <v>44.31</v>
      </c>
      <c r="Q4077" s="11" t="s">
        <v>8317</v>
      </c>
      <c r="R4077" s="11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x14ac:dyDescent="0.2">
      <c r="A4078" s="11">
        <v>4076</v>
      </c>
      <c r="B4078" s="11" t="s">
        <v>4072</v>
      </c>
      <c r="C4078" s="11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2">
        <f t="shared" si="252"/>
        <v>0</v>
      </c>
      <c r="P4078" s="13" t="e">
        <f t="shared" si="253"/>
        <v>#DIV/0!</v>
      </c>
      <c r="Q4078" s="11" t="s">
        <v>8317</v>
      </c>
      <c r="R4078" s="11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x14ac:dyDescent="0.2">
      <c r="A4079" s="11">
        <v>4077</v>
      </c>
      <c r="B4079" s="11" t="s">
        <v>4073</v>
      </c>
      <c r="C4079" s="11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2">
        <f t="shared" si="252"/>
        <v>9</v>
      </c>
      <c r="P4079" s="13">
        <f t="shared" si="253"/>
        <v>222.5</v>
      </c>
      <c r="Q4079" s="11" t="s">
        <v>8317</v>
      </c>
      <c r="R4079" s="11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x14ac:dyDescent="0.2">
      <c r="A4080" s="11">
        <v>4078</v>
      </c>
      <c r="B4080" s="11" t="s">
        <v>4074</v>
      </c>
      <c r="C4080" s="11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2">
        <f t="shared" si="252"/>
        <v>0</v>
      </c>
      <c r="P4080" s="13" t="e">
        <f t="shared" si="253"/>
        <v>#DIV/0!</v>
      </c>
      <c r="Q4080" s="11" t="s">
        <v>8317</v>
      </c>
      <c r="R4080" s="11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x14ac:dyDescent="0.2">
      <c r="A4081" s="11">
        <v>4079</v>
      </c>
      <c r="B4081" s="11" t="s">
        <v>4075</v>
      </c>
      <c r="C4081" s="11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2">
        <f t="shared" si="252"/>
        <v>1</v>
      </c>
      <c r="P4081" s="13">
        <f t="shared" si="253"/>
        <v>5</v>
      </c>
      <c r="Q4081" s="11" t="s">
        <v>8317</v>
      </c>
      <c r="R4081" s="1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x14ac:dyDescent="0.2">
      <c r="A4082" s="11">
        <v>4080</v>
      </c>
      <c r="B4082" s="11" t="s">
        <v>4076</v>
      </c>
      <c r="C4082" s="11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2">
        <f t="shared" si="252"/>
        <v>0</v>
      </c>
      <c r="P4082" s="13" t="e">
        <f t="shared" si="253"/>
        <v>#DIV/0!</v>
      </c>
      <c r="Q4082" s="11" t="s">
        <v>8317</v>
      </c>
      <c r="R4082" s="11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x14ac:dyDescent="0.2">
      <c r="A4083" s="11">
        <v>4081</v>
      </c>
      <c r="B4083" s="11" t="s">
        <v>4077</v>
      </c>
      <c r="C4083" s="11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2">
        <f t="shared" si="252"/>
        <v>16</v>
      </c>
      <c r="P4083" s="13">
        <f t="shared" si="253"/>
        <v>29.17</v>
      </c>
      <c r="Q4083" s="11" t="s">
        <v>8317</v>
      </c>
      <c r="R4083" s="11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x14ac:dyDescent="0.2">
      <c r="A4084" s="11">
        <v>4082</v>
      </c>
      <c r="B4084" s="11" t="s">
        <v>4078</v>
      </c>
      <c r="C4084" s="11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2">
        <f t="shared" si="252"/>
        <v>2</v>
      </c>
      <c r="P4084" s="13">
        <f t="shared" si="253"/>
        <v>1.5</v>
      </c>
      <c r="Q4084" s="11" t="s">
        <v>8317</v>
      </c>
      <c r="R4084" s="11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x14ac:dyDescent="0.2">
      <c r="A4085" s="11">
        <v>4083</v>
      </c>
      <c r="B4085" s="11" t="s">
        <v>4079</v>
      </c>
      <c r="C4085" s="11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2">
        <f t="shared" si="252"/>
        <v>22</v>
      </c>
      <c r="P4085" s="13">
        <f t="shared" si="253"/>
        <v>126.5</v>
      </c>
      <c r="Q4085" s="11" t="s">
        <v>8317</v>
      </c>
      <c r="R4085" s="11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x14ac:dyDescent="0.2">
      <c r="A4086" s="11">
        <v>4084</v>
      </c>
      <c r="B4086" s="11" t="s">
        <v>4080</v>
      </c>
      <c r="C4086" s="11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2">
        <f t="shared" si="252"/>
        <v>1</v>
      </c>
      <c r="P4086" s="13">
        <f t="shared" si="253"/>
        <v>10</v>
      </c>
      <c r="Q4086" s="11" t="s">
        <v>8317</v>
      </c>
      <c r="R4086" s="11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x14ac:dyDescent="0.2">
      <c r="A4087" s="11">
        <v>4085</v>
      </c>
      <c r="B4087" s="11" t="s">
        <v>4081</v>
      </c>
      <c r="C4087" s="11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2">
        <f t="shared" si="252"/>
        <v>1</v>
      </c>
      <c r="P4087" s="13">
        <f t="shared" si="253"/>
        <v>10</v>
      </c>
      <c r="Q4087" s="11" t="s">
        <v>8317</v>
      </c>
      <c r="R4087" s="11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x14ac:dyDescent="0.2">
      <c r="A4088" s="11">
        <v>4086</v>
      </c>
      <c r="B4088" s="11" t="s">
        <v>4082</v>
      </c>
      <c r="C4088" s="11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2">
        <f t="shared" si="252"/>
        <v>5</v>
      </c>
      <c r="P4088" s="13">
        <f t="shared" si="253"/>
        <v>9.4</v>
      </c>
      <c r="Q4088" s="11" t="s">
        <v>8317</v>
      </c>
      <c r="R4088" s="11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">
      <c r="A4089" s="11">
        <v>4087</v>
      </c>
      <c r="B4089" s="11" t="s">
        <v>4083</v>
      </c>
      <c r="C4089" s="11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2">
        <f t="shared" si="252"/>
        <v>0</v>
      </c>
      <c r="P4089" s="13" t="e">
        <f t="shared" si="253"/>
        <v>#DIV/0!</v>
      </c>
      <c r="Q4089" s="11" t="s">
        <v>8317</v>
      </c>
      <c r="R4089" s="11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x14ac:dyDescent="0.2">
      <c r="A4090" s="11">
        <v>4088</v>
      </c>
      <c r="B4090" s="11" t="s">
        <v>4084</v>
      </c>
      <c r="C4090" s="11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2">
        <f t="shared" si="252"/>
        <v>11</v>
      </c>
      <c r="P4090" s="13">
        <f t="shared" si="253"/>
        <v>72</v>
      </c>
      <c r="Q4090" s="11" t="s">
        <v>8317</v>
      </c>
      <c r="R4090" s="11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x14ac:dyDescent="0.2">
      <c r="A4091" s="11">
        <v>4089</v>
      </c>
      <c r="B4091" s="11" t="s">
        <v>4085</v>
      </c>
      <c r="C4091" s="11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2">
        <f t="shared" si="252"/>
        <v>5</v>
      </c>
      <c r="P4091" s="13">
        <f t="shared" si="253"/>
        <v>30</v>
      </c>
      <c r="Q4091" s="11" t="s">
        <v>8317</v>
      </c>
      <c r="R4091" s="1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x14ac:dyDescent="0.2">
      <c r="A4092" s="11">
        <v>4090</v>
      </c>
      <c r="B4092" s="11" t="s">
        <v>4086</v>
      </c>
      <c r="C4092" s="11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2">
        <f t="shared" si="252"/>
        <v>4</v>
      </c>
      <c r="P4092" s="13">
        <f t="shared" si="253"/>
        <v>10.67</v>
      </c>
      <c r="Q4092" s="11" t="s">
        <v>8317</v>
      </c>
      <c r="R4092" s="11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x14ac:dyDescent="0.2">
      <c r="A4093" s="11">
        <v>4091</v>
      </c>
      <c r="B4093" s="11" t="s">
        <v>4087</v>
      </c>
      <c r="C4093" s="11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2">
        <f t="shared" si="252"/>
        <v>13</v>
      </c>
      <c r="P4093" s="13">
        <f t="shared" si="253"/>
        <v>25.5</v>
      </c>
      <c r="Q4093" s="11" t="s">
        <v>8317</v>
      </c>
      <c r="R4093" s="11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x14ac:dyDescent="0.2">
      <c r="A4094" s="11">
        <v>4092</v>
      </c>
      <c r="B4094" s="11" t="s">
        <v>4088</v>
      </c>
      <c r="C4094" s="11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2">
        <f t="shared" si="252"/>
        <v>1</v>
      </c>
      <c r="P4094" s="13">
        <f t="shared" si="253"/>
        <v>20</v>
      </c>
      <c r="Q4094" s="11" t="s">
        <v>8317</v>
      </c>
      <c r="R4094" s="11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x14ac:dyDescent="0.2">
      <c r="A4095" s="11">
        <v>4093</v>
      </c>
      <c r="B4095" s="11" t="s">
        <v>4089</v>
      </c>
      <c r="C4095" s="11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2">
        <f t="shared" si="252"/>
        <v>3</v>
      </c>
      <c r="P4095" s="13">
        <f t="shared" si="253"/>
        <v>15</v>
      </c>
      <c r="Q4095" s="11" t="s">
        <v>8317</v>
      </c>
      <c r="R4095" s="11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x14ac:dyDescent="0.2">
      <c r="A4096" s="11">
        <v>4094</v>
      </c>
      <c r="B4096" s="11" t="s">
        <v>4090</v>
      </c>
      <c r="C4096" s="11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2">
        <f t="shared" si="252"/>
        <v>37</v>
      </c>
      <c r="P4096" s="13">
        <f t="shared" si="253"/>
        <v>91.25</v>
      </c>
      <c r="Q4096" s="11" t="s">
        <v>8317</v>
      </c>
      <c r="R4096" s="11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x14ac:dyDescent="0.2">
      <c r="A4097" s="11">
        <v>4095</v>
      </c>
      <c r="B4097" s="11" t="s">
        <v>4091</v>
      </c>
      <c r="C4097" s="11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2">
        <f t="shared" si="252"/>
        <v>3</v>
      </c>
      <c r="P4097" s="13">
        <f t="shared" si="253"/>
        <v>800</v>
      </c>
      <c r="Q4097" s="11" t="s">
        <v>8317</v>
      </c>
      <c r="R4097" s="11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x14ac:dyDescent="0.2">
      <c r="A4098" s="11">
        <v>4096</v>
      </c>
      <c r="B4098" s="11" t="s">
        <v>4092</v>
      </c>
      <c r="C4098" s="11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2">
        <f t="shared" ref="O4098:O4115" si="256">ROUNDUP(SUM(E4098/D4098*100),0)</f>
        <v>12</v>
      </c>
      <c r="P4098" s="13">
        <f t="shared" ref="P4098:P4115" si="257">ROUND(SUM(E4098/L4098),2)</f>
        <v>80</v>
      </c>
      <c r="Q4098" s="11" t="s">
        <v>8317</v>
      </c>
      <c r="R4098" s="11" t="s">
        <v>8318</v>
      </c>
      <c r="S4098" s="14">
        <f t="shared" ref="S4098:S4115" si="258">(((J4098/60)/60)/24)+DATE(1970,1,1)</f>
        <v>42750.530312499999</v>
      </c>
      <c r="T4098" s="14">
        <f t="shared" ref="T4098:T4115" si="259">(((I4098/60)/60)/24)+DATE(1970,1,1)</f>
        <v>42794.368749999994</v>
      </c>
    </row>
    <row r="4099" spans="1:20" x14ac:dyDescent="0.2">
      <c r="A4099" s="11">
        <v>4097</v>
      </c>
      <c r="B4099" s="11" t="s">
        <v>4093</v>
      </c>
      <c r="C4099" s="11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2">
        <f t="shared" si="256"/>
        <v>0</v>
      </c>
      <c r="P4099" s="13" t="e">
        <f t="shared" si="257"/>
        <v>#DIV/0!</v>
      </c>
      <c r="Q4099" s="11" t="s">
        <v>8317</v>
      </c>
      <c r="R4099" s="11" t="s">
        <v>8318</v>
      </c>
      <c r="S4099" s="14">
        <f t="shared" si="258"/>
        <v>42344.824502314819</v>
      </c>
      <c r="T4099" s="14">
        <f t="shared" si="259"/>
        <v>42400.996527777781</v>
      </c>
    </row>
    <row r="4100" spans="1:20" x14ac:dyDescent="0.2">
      <c r="A4100" s="11">
        <v>4098</v>
      </c>
      <c r="B4100" s="11" t="s">
        <v>4094</v>
      </c>
      <c r="C4100" s="11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2">
        <f t="shared" si="256"/>
        <v>0</v>
      </c>
      <c r="P4100" s="13" t="e">
        <f t="shared" si="257"/>
        <v>#DIV/0!</v>
      </c>
      <c r="Q4100" s="11" t="s">
        <v>8317</v>
      </c>
      <c r="R4100" s="11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x14ac:dyDescent="0.2">
      <c r="A4101" s="11">
        <v>4099</v>
      </c>
      <c r="B4101" s="11" t="s">
        <v>4095</v>
      </c>
      <c r="C4101" s="11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2">
        <f t="shared" si="256"/>
        <v>2</v>
      </c>
      <c r="P4101" s="13">
        <f t="shared" si="257"/>
        <v>50</v>
      </c>
      <c r="Q4101" s="11" t="s">
        <v>8317</v>
      </c>
      <c r="R4101" s="1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x14ac:dyDescent="0.2">
      <c r="A4102" s="11">
        <v>4100</v>
      </c>
      <c r="B4102" s="11" t="s">
        <v>4096</v>
      </c>
      <c r="C4102" s="11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2">
        <f t="shared" si="256"/>
        <v>0</v>
      </c>
      <c r="P4102" s="13" t="e">
        <f t="shared" si="257"/>
        <v>#DIV/0!</v>
      </c>
      <c r="Q4102" s="11" t="s">
        <v>8317</v>
      </c>
      <c r="R4102" s="11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x14ac:dyDescent="0.2">
      <c r="A4103" s="11">
        <v>4101</v>
      </c>
      <c r="B4103" s="11" t="s">
        <v>4097</v>
      </c>
      <c r="C4103" s="11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2">
        <f t="shared" si="256"/>
        <v>0</v>
      </c>
      <c r="P4103" s="13" t="e">
        <f t="shared" si="257"/>
        <v>#DIV/0!</v>
      </c>
      <c r="Q4103" s="11" t="s">
        <v>8317</v>
      </c>
      <c r="R4103" s="11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x14ac:dyDescent="0.2">
      <c r="A4104" s="11">
        <v>4102</v>
      </c>
      <c r="B4104" s="11" t="s">
        <v>4098</v>
      </c>
      <c r="C4104" s="11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2">
        <f t="shared" si="256"/>
        <v>28</v>
      </c>
      <c r="P4104" s="13">
        <f t="shared" si="257"/>
        <v>22.83</v>
      </c>
      <c r="Q4104" s="11" t="s">
        <v>8317</v>
      </c>
      <c r="R4104" s="11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x14ac:dyDescent="0.2">
      <c r="A4105" s="11">
        <v>4103</v>
      </c>
      <c r="B4105" s="11" t="s">
        <v>4099</v>
      </c>
      <c r="C4105" s="11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2">
        <f t="shared" si="256"/>
        <v>10</v>
      </c>
      <c r="P4105" s="13">
        <f t="shared" si="257"/>
        <v>16.670000000000002</v>
      </c>
      <c r="Q4105" s="11" t="s">
        <v>8317</v>
      </c>
      <c r="R4105" s="11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x14ac:dyDescent="0.2">
      <c r="A4106" s="11">
        <v>4104</v>
      </c>
      <c r="B4106" s="11" t="s">
        <v>4100</v>
      </c>
      <c r="C4106" s="11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2">
        <f t="shared" si="256"/>
        <v>22</v>
      </c>
      <c r="P4106" s="13">
        <f t="shared" si="257"/>
        <v>45.79</v>
      </c>
      <c r="Q4106" s="11" t="s">
        <v>8317</v>
      </c>
      <c r="R4106" s="11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x14ac:dyDescent="0.2">
      <c r="A4107" s="11">
        <v>4105</v>
      </c>
      <c r="B4107" s="11" t="s">
        <v>4101</v>
      </c>
      <c r="C4107" s="11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2">
        <f t="shared" si="256"/>
        <v>7</v>
      </c>
      <c r="P4107" s="13">
        <f t="shared" si="257"/>
        <v>383.33</v>
      </c>
      <c r="Q4107" s="11" t="s">
        <v>8317</v>
      </c>
      <c r="R4107" s="11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x14ac:dyDescent="0.2">
      <c r="A4108" s="11">
        <v>4106</v>
      </c>
      <c r="B4108" s="11" t="s">
        <v>4102</v>
      </c>
      <c r="C4108" s="11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2">
        <f t="shared" si="256"/>
        <v>71</v>
      </c>
      <c r="P4108" s="13">
        <f t="shared" si="257"/>
        <v>106.97</v>
      </c>
      <c r="Q4108" s="11" t="s">
        <v>8317</v>
      </c>
      <c r="R4108" s="11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x14ac:dyDescent="0.2">
      <c r="A4109" s="11">
        <v>4107</v>
      </c>
      <c r="B4109" s="11" t="s">
        <v>4103</v>
      </c>
      <c r="C4109" s="11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2">
        <f t="shared" si="256"/>
        <v>3</v>
      </c>
      <c r="P4109" s="13">
        <f t="shared" si="257"/>
        <v>10.25</v>
      </c>
      <c r="Q4109" s="11" t="s">
        <v>8317</v>
      </c>
      <c r="R4109" s="11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x14ac:dyDescent="0.2">
      <c r="A4110" s="11">
        <v>4108</v>
      </c>
      <c r="B4110" s="11" t="s">
        <v>4104</v>
      </c>
      <c r="C4110" s="11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2">
        <f t="shared" si="256"/>
        <v>2</v>
      </c>
      <c r="P4110" s="13">
        <f t="shared" si="257"/>
        <v>59</v>
      </c>
      <c r="Q4110" s="11" t="s">
        <v>8317</v>
      </c>
      <c r="R4110" s="11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x14ac:dyDescent="0.2">
      <c r="A4111" s="11">
        <v>4109</v>
      </c>
      <c r="B4111" s="11" t="s">
        <v>4105</v>
      </c>
      <c r="C4111" s="11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2">
        <f t="shared" si="256"/>
        <v>0</v>
      </c>
      <c r="P4111" s="13" t="e">
        <f t="shared" si="257"/>
        <v>#DIV/0!</v>
      </c>
      <c r="Q4111" s="11" t="s">
        <v>8317</v>
      </c>
      <c r="R4111" s="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x14ac:dyDescent="0.2">
      <c r="A4112" s="11">
        <v>4110</v>
      </c>
      <c r="B4112" s="11" t="s">
        <v>4106</v>
      </c>
      <c r="C4112" s="11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2">
        <f t="shared" si="256"/>
        <v>29</v>
      </c>
      <c r="P4112" s="13">
        <f t="shared" si="257"/>
        <v>14.33</v>
      </c>
      <c r="Q4112" s="11" t="s">
        <v>8317</v>
      </c>
      <c r="R4112" s="11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x14ac:dyDescent="0.2">
      <c r="A4113" s="11">
        <v>4111</v>
      </c>
      <c r="B4113" s="11" t="s">
        <v>4107</v>
      </c>
      <c r="C4113" s="11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2">
        <f t="shared" si="256"/>
        <v>4</v>
      </c>
      <c r="P4113" s="13">
        <f t="shared" si="257"/>
        <v>15.67</v>
      </c>
      <c r="Q4113" s="11" t="s">
        <v>8317</v>
      </c>
      <c r="R4113" s="11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x14ac:dyDescent="0.2">
      <c r="A4114" s="11">
        <v>4112</v>
      </c>
      <c r="B4114" s="11" t="s">
        <v>4108</v>
      </c>
      <c r="C4114" s="11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2">
        <f t="shared" si="256"/>
        <v>1</v>
      </c>
      <c r="P4114" s="13">
        <f t="shared" si="257"/>
        <v>1</v>
      </c>
      <c r="Q4114" s="11" t="s">
        <v>8317</v>
      </c>
      <c r="R4114" s="11" t="s">
        <v>8318</v>
      </c>
      <c r="S4114" s="14">
        <f t="shared" si="258"/>
        <v>42400.946597222224</v>
      </c>
      <c r="T4114" s="14">
        <f t="shared" si="259"/>
        <v>42428</v>
      </c>
    </row>
    <row r="4115" spans="1:20" x14ac:dyDescent="0.2">
      <c r="A4115" s="11">
        <v>4113</v>
      </c>
      <c r="B4115" s="11" t="s">
        <v>4109</v>
      </c>
      <c r="C4115" s="11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2">
        <f t="shared" si="256"/>
        <v>1</v>
      </c>
      <c r="P4115" s="13">
        <f t="shared" si="257"/>
        <v>1</v>
      </c>
      <c r="Q4115" s="11" t="s">
        <v>8317</v>
      </c>
      <c r="R4115" s="11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2" operator="containsText" text="successful">
      <formula>NOT(ISERROR(SEARCH("successful",F1)))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currently live">
      <formula>NOT(ISERROR(SEARCH("currently 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AB15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75AD-C9D4-C14A-9282-CB16986CBA82}">
  <dimension ref="A1:F14"/>
  <sheetViews>
    <sheetView workbookViewId="0">
      <selection activeCell="J28" sqref="J2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" t="s">
        <v>8223</v>
      </c>
      <c r="B1" t="s">
        <v>8364</v>
      </c>
    </row>
    <row r="3" spans="1:6" x14ac:dyDescent="0.2">
      <c r="A3" s="3" t="s">
        <v>8365</v>
      </c>
      <c r="B3" s="3" t="s">
        <v>8363</v>
      </c>
    </row>
    <row r="4" spans="1:6" x14ac:dyDescent="0.2">
      <c r="A4" s="3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4" t="s">
        <v>8317</v>
      </c>
      <c r="B5" s="2">
        <v>839</v>
      </c>
      <c r="C5" s="2">
        <v>493</v>
      </c>
      <c r="D5" s="2">
        <v>37</v>
      </c>
      <c r="E5" s="2">
        <v>24</v>
      </c>
      <c r="F5" s="2">
        <v>1393</v>
      </c>
    </row>
    <row r="6" spans="1:6" x14ac:dyDescent="0.2">
      <c r="A6" s="4" t="s">
        <v>8325</v>
      </c>
      <c r="B6" s="2">
        <v>540</v>
      </c>
      <c r="C6" s="2">
        <v>120</v>
      </c>
      <c r="D6" s="2">
        <v>20</v>
      </c>
      <c r="E6" s="2">
        <v>20</v>
      </c>
      <c r="F6" s="2">
        <v>700</v>
      </c>
    </row>
    <row r="7" spans="1:6" x14ac:dyDescent="0.2">
      <c r="A7" s="4" t="s">
        <v>8310</v>
      </c>
      <c r="B7" s="2">
        <v>300</v>
      </c>
      <c r="C7" s="2">
        <v>180</v>
      </c>
      <c r="D7" s="2">
        <v>40</v>
      </c>
      <c r="E7" s="2"/>
      <c r="F7" s="2">
        <v>520</v>
      </c>
    </row>
    <row r="8" spans="1:6" x14ac:dyDescent="0.2">
      <c r="A8" s="4" t="s">
        <v>8319</v>
      </c>
      <c r="B8" s="2">
        <v>209</v>
      </c>
      <c r="C8" s="2">
        <v>213</v>
      </c>
      <c r="D8" s="2">
        <v>178</v>
      </c>
      <c r="E8" s="2"/>
      <c r="F8" s="2">
        <v>600</v>
      </c>
    </row>
    <row r="9" spans="1:6" x14ac:dyDescent="0.2">
      <c r="A9" s="4" t="s">
        <v>8338</v>
      </c>
      <c r="B9" s="2">
        <v>103</v>
      </c>
      <c r="C9" s="2">
        <v>117</v>
      </c>
      <c r="D9" s="2"/>
      <c r="E9" s="2"/>
      <c r="F9" s="2">
        <v>220</v>
      </c>
    </row>
    <row r="10" spans="1:6" x14ac:dyDescent="0.2">
      <c r="A10" s="4" t="s">
        <v>8333</v>
      </c>
      <c r="B10" s="2">
        <v>80</v>
      </c>
      <c r="C10" s="2">
        <v>140</v>
      </c>
      <c r="D10" s="2"/>
      <c r="E10" s="2"/>
      <c r="F10" s="2">
        <v>220</v>
      </c>
    </row>
    <row r="11" spans="1:6" x14ac:dyDescent="0.2">
      <c r="A11" s="4" t="s">
        <v>8322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s="4" t="s">
        <v>8336</v>
      </c>
      <c r="B12" s="2">
        <v>34</v>
      </c>
      <c r="C12" s="2">
        <v>140</v>
      </c>
      <c r="D12" s="2">
        <v>20</v>
      </c>
      <c r="E12" s="2">
        <v>6</v>
      </c>
      <c r="F12" s="2">
        <v>200</v>
      </c>
    </row>
    <row r="13" spans="1:6" x14ac:dyDescent="0.2">
      <c r="A13" s="4" t="s">
        <v>8331</v>
      </c>
      <c r="B13" s="2"/>
      <c r="C13" s="2"/>
      <c r="D13" s="2">
        <v>24</v>
      </c>
      <c r="E13" s="2"/>
      <c r="F13" s="2">
        <v>24</v>
      </c>
    </row>
    <row r="14" spans="1:6" x14ac:dyDescent="0.2">
      <c r="A14" s="4" t="s">
        <v>8361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A493-4484-4445-B42D-6F967A91F658}">
  <dimension ref="A1:F24"/>
  <sheetViews>
    <sheetView workbookViewId="0">
      <selection activeCell="B6" sqref="B6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" t="s">
        <v>8223</v>
      </c>
      <c r="B1" t="s">
        <v>8364</v>
      </c>
    </row>
    <row r="2" spans="1:6" x14ac:dyDescent="0.2">
      <c r="A2" s="3" t="s">
        <v>8308</v>
      </c>
      <c r="B2" t="s">
        <v>8403</v>
      </c>
    </row>
    <row r="4" spans="1:6" x14ac:dyDescent="0.2">
      <c r="A4" s="3" t="s">
        <v>8366</v>
      </c>
      <c r="B4" s="3" t="s">
        <v>8363</v>
      </c>
    </row>
    <row r="5" spans="1:6" x14ac:dyDescent="0.2">
      <c r="A5" s="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4" t="s">
        <v>8318</v>
      </c>
      <c r="B6" s="2">
        <v>694</v>
      </c>
      <c r="C6" s="2">
        <v>353</v>
      </c>
      <c r="D6" s="2"/>
      <c r="E6" s="2">
        <v>19</v>
      </c>
      <c r="F6" s="2">
        <v>1066</v>
      </c>
    </row>
    <row r="7" spans="1:6" x14ac:dyDescent="0.2">
      <c r="A7" s="4" t="s">
        <v>8326</v>
      </c>
      <c r="B7" s="2">
        <v>260</v>
      </c>
      <c r="C7" s="2"/>
      <c r="D7" s="2"/>
      <c r="E7" s="2"/>
      <c r="F7" s="2">
        <v>260</v>
      </c>
    </row>
    <row r="8" spans="1:6" x14ac:dyDescent="0.2">
      <c r="A8" s="4" t="s">
        <v>8315</v>
      </c>
      <c r="B8" s="2">
        <v>180</v>
      </c>
      <c r="C8" s="2"/>
      <c r="D8" s="2"/>
      <c r="E8" s="2"/>
      <c r="F8" s="2">
        <v>180</v>
      </c>
    </row>
    <row r="9" spans="1:6" x14ac:dyDescent="0.2">
      <c r="A9" s="4" t="s">
        <v>8329</v>
      </c>
      <c r="B9" s="2">
        <v>140</v>
      </c>
      <c r="C9" s="2">
        <v>20</v>
      </c>
      <c r="D9" s="2"/>
      <c r="E9" s="2"/>
      <c r="F9" s="2">
        <v>160</v>
      </c>
    </row>
    <row r="10" spans="1:6" x14ac:dyDescent="0.2">
      <c r="A10" s="4" t="s">
        <v>8357</v>
      </c>
      <c r="B10" s="2">
        <v>85</v>
      </c>
      <c r="C10" s="2">
        <v>80</v>
      </c>
      <c r="D10" s="2">
        <v>17</v>
      </c>
      <c r="E10" s="2">
        <v>5</v>
      </c>
      <c r="F10" s="2">
        <v>187</v>
      </c>
    </row>
    <row r="11" spans="1:6" x14ac:dyDescent="0.2">
      <c r="A11" s="4" t="s">
        <v>8312</v>
      </c>
      <c r="B11" s="2">
        <v>60</v>
      </c>
      <c r="C11" s="2"/>
      <c r="D11" s="2"/>
      <c r="E11" s="2"/>
      <c r="F11" s="2">
        <v>60</v>
      </c>
    </row>
    <row r="12" spans="1:6" x14ac:dyDescent="0.2">
      <c r="A12" s="4" t="s">
        <v>8311</v>
      </c>
      <c r="B12" s="2">
        <v>60</v>
      </c>
      <c r="C12" s="2"/>
      <c r="D12" s="2"/>
      <c r="E12" s="2"/>
      <c r="F12" s="2">
        <v>60</v>
      </c>
    </row>
    <row r="13" spans="1:6" x14ac:dyDescent="0.2">
      <c r="A13" s="4" t="s">
        <v>8359</v>
      </c>
      <c r="B13" s="2">
        <v>60</v>
      </c>
      <c r="C13" s="2">
        <v>60</v>
      </c>
      <c r="D13" s="2">
        <v>20</v>
      </c>
      <c r="E13" s="2"/>
      <c r="F13" s="2">
        <v>140</v>
      </c>
    </row>
    <row r="14" spans="1:6" x14ac:dyDescent="0.2">
      <c r="A14" s="4" t="s">
        <v>8330</v>
      </c>
      <c r="B14" s="2">
        <v>40</v>
      </c>
      <c r="C14" s="2"/>
      <c r="D14" s="2"/>
      <c r="E14" s="2"/>
      <c r="F14" s="2">
        <v>40</v>
      </c>
    </row>
    <row r="15" spans="1:6" x14ac:dyDescent="0.2">
      <c r="A15" s="4" t="s">
        <v>8346</v>
      </c>
      <c r="B15" s="2">
        <v>40</v>
      </c>
      <c r="C15" s="2"/>
      <c r="D15" s="2"/>
      <c r="E15" s="2"/>
      <c r="F15" s="2">
        <v>40</v>
      </c>
    </row>
    <row r="16" spans="1:6" x14ac:dyDescent="0.2">
      <c r="A16" s="4" t="s">
        <v>8354</v>
      </c>
      <c r="B16" s="2">
        <v>40</v>
      </c>
      <c r="C16" s="2"/>
      <c r="D16" s="2"/>
      <c r="E16" s="2"/>
      <c r="F16" s="2">
        <v>40</v>
      </c>
    </row>
    <row r="17" spans="1:6" x14ac:dyDescent="0.2">
      <c r="A17" s="4" t="s">
        <v>8327</v>
      </c>
      <c r="B17" s="2">
        <v>20</v>
      </c>
      <c r="C17" s="2"/>
      <c r="D17" s="2"/>
      <c r="E17" s="2"/>
      <c r="F17" s="2">
        <v>20</v>
      </c>
    </row>
    <row r="18" spans="1:6" x14ac:dyDescent="0.2">
      <c r="A18" s="4" t="s">
        <v>8314</v>
      </c>
      <c r="B18" s="2"/>
      <c r="C18" s="2">
        <v>80</v>
      </c>
      <c r="D18" s="2"/>
      <c r="E18" s="2"/>
      <c r="F18" s="2">
        <v>80</v>
      </c>
    </row>
    <row r="19" spans="1:6" x14ac:dyDescent="0.2">
      <c r="A19" s="4" t="s">
        <v>8340</v>
      </c>
      <c r="B19" s="2"/>
      <c r="C19" s="2"/>
      <c r="D19" s="2">
        <v>20</v>
      </c>
      <c r="E19" s="2"/>
      <c r="F19" s="2">
        <v>20</v>
      </c>
    </row>
    <row r="20" spans="1:6" x14ac:dyDescent="0.2">
      <c r="A20" s="4" t="s">
        <v>8328</v>
      </c>
      <c r="B20" s="2"/>
      <c r="C20" s="2">
        <v>60</v>
      </c>
      <c r="D20" s="2"/>
      <c r="E20" s="2"/>
      <c r="F20" s="2">
        <v>60</v>
      </c>
    </row>
    <row r="21" spans="1:6" x14ac:dyDescent="0.2">
      <c r="A21" s="4" t="s">
        <v>8313</v>
      </c>
      <c r="B21" s="2"/>
      <c r="C21" s="2"/>
      <c r="D21" s="2">
        <v>40</v>
      </c>
      <c r="E21" s="2"/>
      <c r="F21" s="2">
        <v>40</v>
      </c>
    </row>
    <row r="22" spans="1:6" x14ac:dyDescent="0.2">
      <c r="A22" s="4" t="s">
        <v>8316</v>
      </c>
      <c r="B22" s="2"/>
      <c r="C22" s="2">
        <v>100</v>
      </c>
      <c r="D22" s="2"/>
      <c r="E22" s="2"/>
      <c r="F22" s="2">
        <v>100</v>
      </c>
    </row>
    <row r="23" spans="1:6" x14ac:dyDescent="0.2">
      <c r="A23" s="4" t="s">
        <v>8347</v>
      </c>
      <c r="B23" s="2"/>
      <c r="C23" s="2">
        <v>40</v>
      </c>
      <c r="D23" s="2"/>
      <c r="E23" s="2">
        <v>20</v>
      </c>
      <c r="F23" s="2">
        <v>60</v>
      </c>
    </row>
    <row r="24" spans="1:6" x14ac:dyDescent="0.2">
      <c r="A24" s="4" t="s">
        <v>8361</v>
      </c>
      <c r="B24" s="2">
        <v>1679</v>
      </c>
      <c r="C24" s="2">
        <v>793</v>
      </c>
      <c r="D24" s="2">
        <v>97</v>
      </c>
      <c r="E24" s="2">
        <v>44</v>
      </c>
      <c r="F24" s="2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5A4E-BD77-EA4D-9A7B-3A6B5FB1D08A}">
  <dimension ref="A1:E18"/>
  <sheetViews>
    <sheetView workbookViewId="0">
      <selection activeCell="D27" sqref="D2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5" x14ac:dyDescent="0.2">
      <c r="A1" s="3" t="s">
        <v>8382</v>
      </c>
      <c r="B1" t="s">
        <v>8364</v>
      </c>
    </row>
    <row r="2" spans="1:5" x14ac:dyDescent="0.2">
      <c r="A2" s="3" t="s">
        <v>8381</v>
      </c>
      <c r="B2" t="s">
        <v>8364</v>
      </c>
    </row>
    <row r="4" spans="1:5" x14ac:dyDescent="0.2">
      <c r="A4" s="3" t="s">
        <v>8362</v>
      </c>
      <c r="B4" s="3" t="s">
        <v>8363</v>
      </c>
    </row>
    <row r="5" spans="1:5" x14ac:dyDescent="0.2">
      <c r="A5" s="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5" t="s">
        <v>8369</v>
      </c>
      <c r="B6" s="2">
        <v>182</v>
      </c>
      <c r="C6" s="2">
        <v>149</v>
      </c>
      <c r="D6" s="2">
        <v>34</v>
      </c>
      <c r="E6" s="2">
        <v>365</v>
      </c>
    </row>
    <row r="7" spans="1:5" x14ac:dyDescent="0.2">
      <c r="A7" s="5" t="s">
        <v>8370</v>
      </c>
      <c r="B7" s="2">
        <v>202</v>
      </c>
      <c r="C7" s="2">
        <v>106</v>
      </c>
      <c r="D7" s="2">
        <v>27</v>
      </c>
      <c r="E7" s="2">
        <v>335</v>
      </c>
    </row>
    <row r="8" spans="1:5" x14ac:dyDescent="0.2">
      <c r="A8" s="5" t="s">
        <v>8371</v>
      </c>
      <c r="B8" s="2">
        <v>180</v>
      </c>
      <c r="C8" s="2">
        <v>108</v>
      </c>
      <c r="D8" s="2">
        <v>28</v>
      </c>
      <c r="E8" s="2">
        <v>316</v>
      </c>
    </row>
    <row r="9" spans="1:5" x14ac:dyDescent="0.2">
      <c r="A9" s="5" t="s">
        <v>8372</v>
      </c>
      <c r="B9" s="2">
        <v>192</v>
      </c>
      <c r="C9" s="2">
        <v>102</v>
      </c>
      <c r="D9" s="2">
        <v>27</v>
      </c>
      <c r="E9" s="2">
        <v>321</v>
      </c>
    </row>
    <row r="10" spans="1:5" x14ac:dyDescent="0.2">
      <c r="A10" s="5" t="s">
        <v>8373</v>
      </c>
      <c r="B10" s="2">
        <v>234</v>
      </c>
      <c r="C10" s="2">
        <v>126</v>
      </c>
      <c r="D10" s="2">
        <v>26</v>
      </c>
      <c r="E10" s="2">
        <v>386</v>
      </c>
    </row>
    <row r="11" spans="1:5" x14ac:dyDescent="0.2">
      <c r="A11" s="5" t="s">
        <v>8374</v>
      </c>
      <c r="B11" s="2">
        <v>211</v>
      </c>
      <c r="C11" s="2">
        <v>147</v>
      </c>
      <c r="D11" s="2">
        <v>27</v>
      </c>
      <c r="E11" s="2">
        <v>385</v>
      </c>
    </row>
    <row r="12" spans="1:5" x14ac:dyDescent="0.2">
      <c r="A12" s="5" t="s">
        <v>8375</v>
      </c>
      <c r="B12" s="2">
        <v>194</v>
      </c>
      <c r="C12" s="2">
        <v>150</v>
      </c>
      <c r="D12" s="2">
        <v>43</v>
      </c>
      <c r="E12" s="2">
        <v>387</v>
      </c>
    </row>
    <row r="13" spans="1:5" x14ac:dyDescent="0.2">
      <c r="A13" s="5" t="s">
        <v>8376</v>
      </c>
      <c r="B13" s="2">
        <v>166</v>
      </c>
      <c r="C13" s="2">
        <v>134</v>
      </c>
      <c r="D13" s="2">
        <v>33</v>
      </c>
      <c r="E13" s="2">
        <v>333</v>
      </c>
    </row>
    <row r="14" spans="1:5" x14ac:dyDescent="0.2">
      <c r="A14" s="5" t="s">
        <v>8377</v>
      </c>
      <c r="B14" s="2">
        <v>147</v>
      </c>
      <c r="C14" s="2">
        <v>127</v>
      </c>
      <c r="D14" s="2">
        <v>24</v>
      </c>
      <c r="E14" s="2">
        <v>298</v>
      </c>
    </row>
    <row r="15" spans="1:5" x14ac:dyDescent="0.2">
      <c r="A15" s="5" t="s">
        <v>8378</v>
      </c>
      <c r="B15" s="2">
        <v>183</v>
      </c>
      <c r="C15" s="2">
        <v>149</v>
      </c>
      <c r="D15" s="2">
        <v>20</v>
      </c>
      <c r="E15" s="2">
        <v>352</v>
      </c>
    </row>
    <row r="16" spans="1:5" x14ac:dyDescent="0.2">
      <c r="A16" s="5" t="s">
        <v>8379</v>
      </c>
      <c r="B16" s="2">
        <v>183</v>
      </c>
      <c r="C16" s="2">
        <v>114</v>
      </c>
      <c r="D16" s="2">
        <v>37</v>
      </c>
      <c r="E16" s="2">
        <v>334</v>
      </c>
    </row>
    <row r="17" spans="1:5" x14ac:dyDescent="0.2">
      <c r="A17" s="5" t="s">
        <v>8380</v>
      </c>
      <c r="B17" s="2">
        <v>111</v>
      </c>
      <c r="C17" s="2">
        <v>118</v>
      </c>
      <c r="D17" s="2">
        <v>23</v>
      </c>
      <c r="E17" s="2">
        <v>252</v>
      </c>
    </row>
    <row r="18" spans="1:5" x14ac:dyDescent="0.2">
      <c r="A18" s="5" t="s">
        <v>8361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4C1A-0888-6345-9BC4-C72376DCEBE2}">
  <dimension ref="A1:H13"/>
  <sheetViews>
    <sheetView workbookViewId="0">
      <selection activeCell="C8" sqref="C8"/>
    </sheetView>
  </sheetViews>
  <sheetFormatPr baseColWidth="10" defaultRowHeight="15" x14ac:dyDescent="0.2"/>
  <cols>
    <col min="1" max="1" width="41.6640625" bestFit="1" customWidth="1"/>
    <col min="2" max="2" width="21.1640625" bestFit="1" customWidth="1"/>
    <col min="3" max="3" width="16.5" bestFit="1" customWidth="1"/>
    <col min="4" max="4" width="18.83203125" bestFit="1" customWidth="1"/>
    <col min="5" max="5" width="17.6640625" bestFit="1" customWidth="1"/>
    <col min="6" max="6" width="26" bestFit="1" customWidth="1"/>
    <col min="7" max="7" width="21.1640625" bestFit="1" customWidth="1"/>
    <col min="8" max="8" width="23.6640625" bestFit="1" customWidth="1"/>
  </cols>
  <sheetData>
    <row r="1" spans="1:8" ht="16" x14ac:dyDescent="0.2">
      <c r="A1" s="21" t="s">
        <v>8383</v>
      </c>
      <c r="B1" s="21" t="s">
        <v>8384</v>
      </c>
      <c r="C1" s="21" t="s">
        <v>8385</v>
      </c>
      <c r="D1" s="21" t="s">
        <v>8386</v>
      </c>
      <c r="E1" s="21" t="s">
        <v>8387</v>
      </c>
      <c r="F1" s="21" t="s">
        <v>8388</v>
      </c>
      <c r="G1" s="21" t="s">
        <v>8389</v>
      </c>
      <c r="H1" s="21" t="s">
        <v>8390</v>
      </c>
    </row>
    <row r="2" spans="1:8" ht="16" x14ac:dyDescent="0.2">
      <c r="A2" s="18" t="s">
        <v>8391</v>
      </c>
      <c r="B2" s="19">
        <f>COUNTIFS('Full Table'!$D:$D,"&lt;1000",'Full Table'!$F:$F,"successful")</f>
        <v>322</v>
      </c>
      <c r="C2" s="19">
        <f>COUNTIFS('Full Table'!$D:$D,"&lt;1000",'Full Table'!$F:$F,"failed")</f>
        <v>113</v>
      </c>
      <c r="D2" s="19">
        <f>COUNTIFS('Full Table'!$D:$D,"&lt;1000",'Full Table'!$F:$F,"canceled")</f>
        <v>18</v>
      </c>
      <c r="E2" s="19">
        <f>SUM(B2:D2)</f>
        <v>453</v>
      </c>
      <c r="F2" s="20">
        <f>B2/$E2</f>
        <v>0.71081677704194257</v>
      </c>
      <c r="G2" s="20">
        <f>C2/$E2</f>
        <v>0.24944812362030905</v>
      </c>
      <c r="H2" s="20">
        <f>D2/$E2</f>
        <v>3.9735099337748346E-2</v>
      </c>
    </row>
    <row r="3" spans="1:8" ht="16" x14ac:dyDescent="0.2">
      <c r="A3" s="18" t="s">
        <v>8392</v>
      </c>
      <c r="B3" s="19">
        <f>COUNTIFS('Full Table'!$D:$D,"&gt;=1000",'Full Table'!$D:$D,"&lt;=4999",'Full Table'!$F:$F,"successful")</f>
        <v>932</v>
      </c>
      <c r="C3" s="19">
        <f>COUNTIFS('Full Table'!$D:$D,"&gt;=1000",'Full Table'!$D:$D,"&lt;=4999",'Full Table'!$F:$F,"failed")</f>
        <v>420</v>
      </c>
      <c r="D3" s="19">
        <f>COUNTIFS('Full Table'!$D:$D,"&gt;=1000",'Full Table'!$D:$D,"&lt;=4999",'Full Table'!$F:$F,"canceled")</f>
        <v>60</v>
      </c>
      <c r="E3" s="19">
        <f t="shared" ref="E3:E13" si="0">SUM(B3:D3)</f>
        <v>1412</v>
      </c>
      <c r="F3" s="20">
        <f t="shared" ref="F3:F13" si="1">B3/$E3</f>
        <v>0.66005665722379603</v>
      </c>
      <c r="G3" s="20">
        <f t="shared" ref="G3:G13" si="2">C3/$E3</f>
        <v>0.29745042492917845</v>
      </c>
      <c r="H3" s="20">
        <f t="shared" ref="H3:H13" si="3">D3/$E3</f>
        <v>4.2492917847025496E-2</v>
      </c>
    </row>
    <row r="4" spans="1:8" ht="16" x14ac:dyDescent="0.2">
      <c r="A4" s="18" t="s">
        <v>8393</v>
      </c>
      <c r="B4" s="19">
        <f>COUNTIFS('Full Table'!$D:$D,"&gt;=5000",'Full Table'!$D:$D,"&lt;=9999",'Full Table'!$F:$F,"successful")</f>
        <v>381</v>
      </c>
      <c r="C4" s="19">
        <f>COUNTIFS('Full Table'!$D:$D,"&gt;=5000",'Full Table'!$D:$D,"&lt;=9999",'Full Table'!$F:$F,"failed")</f>
        <v>283</v>
      </c>
      <c r="D4" s="19">
        <f>COUNTIFS('Full Table'!$D:$D,"&gt;=5000",'Full Table'!$D:$D,"&lt;=9999",'Full Table'!$F:$F,"canceled")</f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ht="16" x14ac:dyDescent="0.2">
      <c r="A5" s="18" t="s">
        <v>8394</v>
      </c>
      <c r="B5" s="19">
        <f>COUNTIFS('Full Table'!$D:$D,"&gt;=10000",'Full Table'!$D:$D,"&lt;=14999",'Full Table'!$F:$F,"successful")</f>
        <v>168</v>
      </c>
      <c r="C5" s="19">
        <f>COUNTIFS('Full Table'!$D:$D,"&gt;=10000",'Full Table'!$D:$D,"&lt;=14999",'Full Table'!$F:$F,"failed")</f>
        <v>144</v>
      </c>
      <c r="D5" s="19">
        <f>COUNTIFS('Full Table'!$D:$D,"&gt;=10000",'Full Table'!$D:$D,"&lt;=14999",'Full Table'!$F:$F,"canceled")</f>
        <v>40</v>
      </c>
      <c r="E5" s="19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ht="16" x14ac:dyDescent="0.2">
      <c r="A6" s="18" t="s">
        <v>8395</v>
      </c>
      <c r="B6" s="19">
        <f>COUNTIFS('Full Table'!$D:$D,"&gt;=15000",'Full Table'!$D:$D,"&lt;=19999",'Full Table'!$F:$F,"successful")</f>
        <v>94</v>
      </c>
      <c r="C6" s="19">
        <f>COUNTIFS('Full Table'!$D:$D,"&gt;=15000",'Full Table'!$D:$D,"&lt;=19999",'Full Table'!$F:$F,"failed")</f>
        <v>90</v>
      </c>
      <c r="D6" s="19">
        <f>COUNTIFS('Full Table'!$D:$D,"&gt;=15000",'Full Table'!$D:$D,"&lt;=19999",'Full Table'!$F:$F,"canceled")</f>
        <v>17</v>
      </c>
      <c r="E6" s="19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ht="16" x14ac:dyDescent="0.2">
      <c r="A7" s="18" t="s">
        <v>8396</v>
      </c>
      <c r="B7" s="19">
        <f>COUNTIFS('Full Table'!$D:$D,"&gt;=20000",'Full Table'!$D:$D,"&lt;=24999",'Full Table'!$F:$F,"successful")</f>
        <v>62</v>
      </c>
      <c r="C7" s="19">
        <f>COUNTIFS('Full Table'!$D:$D,"&gt;=20000",'Full Table'!$D:$D,"&lt;=24999",'Full Table'!$F:$F,"failed")</f>
        <v>72</v>
      </c>
      <c r="D7" s="19">
        <f>COUNTIFS('Full Table'!$D:$D,"&gt;=20000",'Full Table'!$D:$D,"&lt;=24999",'Full Table'!$F:$F,"canceled")</f>
        <v>14</v>
      </c>
      <c r="E7" s="19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ht="16" x14ac:dyDescent="0.2">
      <c r="A8" s="18" t="s">
        <v>8397</v>
      </c>
      <c r="B8" s="19">
        <f>COUNTIFS('Full Table'!$D:$D,"&gt;=25000",'Full Table'!$D:$D,"&lt;=29999",'Full Table'!$F:$F,"successful")</f>
        <v>55</v>
      </c>
      <c r="C8" s="19">
        <f>COUNTIFS('Full Table'!$D:$D,"&gt;=25000",'Full Table'!$D:$D,"&lt;=29999",'Full Table'!$F:$F,"failed")</f>
        <v>64</v>
      </c>
      <c r="D8" s="19">
        <f>COUNTIFS('Full Table'!$D:$D,"&gt;=25000",'Full Table'!$D:$D,"&lt;=29999",'Full Table'!$F:$F,"canceled")</f>
        <v>18</v>
      </c>
      <c r="E8" s="19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ht="16" x14ac:dyDescent="0.2">
      <c r="A9" s="18" t="s">
        <v>8398</v>
      </c>
      <c r="B9" s="19">
        <f>COUNTIFS('Full Table'!$D:$D,"&gt;=30000",'Full Table'!$D:$D,"&lt;=34999",'Full Table'!$F:$F,"successful")</f>
        <v>32</v>
      </c>
      <c r="C9" s="19">
        <f>COUNTIFS('Full Table'!$D:$D,"&gt;=30000",'Full Table'!$D:$D,"&lt;=34999",'Full Table'!$F:$F,"failed")</f>
        <v>37</v>
      </c>
      <c r="D9" s="19">
        <f>COUNTIFS('Full Table'!$D:$D,"&gt;=30000",'Full Table'!$D:$D,"&lt;=34999",'Full Table'!$F:$F,"canceled")</f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ht="16" x14ac:dyDescent="0.2">
      <c r="A10" s="18" t="s">
        <v>8399</v>
      </c>
      <c r="B10" s="19">
        <f>COUNTIFS('Full Table'!$D:$D,"&gt;=35000",'Full Table'!$D:$D,"&lt;=39999",'Full Table'!$F:$F,"successful")</f>
        <v>26</v>
      </c>
      <c r="C10" s="19">
        <f>COUNTIFS('Full Table'!$D:$D,"&gt;=35000",'Full Table'!$D:$D,"&lt;=39999",'Full Table'!$F:$F,"failed")</f>
        <v>22</v>
      </c>
      <c r="D10" s="19">
        <f>COUNTIFS('Full Table'!$D:$D,"&gt;=35000",'Full Table'!$D:$D,"&lt;=39999",'Full Table'!$F:$F,"canceled")</f>
        <v>7</v>
      </c>
      <c r="E10" s="19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ht="16" x14ac:dyDescent="0.2">
      <c r="A11" s="18" t="s">
        <v>8400</v>
      </c>
      <c r="B11" s="19">
        <f>COUNTIFS('Full Table'!$D:$D,"&gt;=40000",'Full Table'!$D:$D,"&lt;=44999",'Full Table'!$F:$F,"successful")</f>
        <v>21</v>
      </c>
      <c r="C11" s="19">
        <f>COUNTIFS('Full Table'!$D:$D,"&gt;=40000",'Full Table'!$D:$D,"&lt;=44999",'Full Table'!$F:$F,"failed")</f>
        <v>16</v>
      </c>
      <c r="D11" s="19">
        <f>COUNTIFS('Full Table'!$D:$D,"&gt;=40000",'Full Table'!$D:$D,"&lt;=44999",'Full Table'!$F:$F,"canceled")</f>
        <v>6</v>
      </c>
      <c r="E11" s="19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ht="16" x14ac:dyDescent="0.2">
      <c r="A12" s="18" t="s">
        <v>8401</v>
      </c>
      <c r="B12" s="19">
        <f>COUNTIFS('Full Table'!$D:$D,"&gt;=45000",'Full Table'!$D:$D,"&lt;=49999",'Full Table'!$F:$F,"successful")</f>
        <v>6</v>
      </c>
      <c r="C12" s="19">
        <f>COUNTIFS('Full Table'!$D:$D,"&gt;=45000",'Full Table'!$D:$D,"&lt;=49999",'Full Table'!$F:$F,"failed")</f>
        <v>11</v>
      </c>
      <c r="D12" s="19">
        <f>COUNTIFS('Full Table'!$D:$D,"&gt;=45000",'Full Table'!$D:$D,"&lt;=49999",'Full Table'!$F:$F,"canceled")</f>
        <v>4</v>
      </c>
      <c r="E12" s="19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6" x14ac:dyDescent="0.2">
      <c r="A13" s="18" t="s">
        <v>8402</v>
      </c>
      <c r="B13" s="19">
        <f>COUNTIFS('Full Table'!$D:$D,"&gt;=50000",'Full Table'!$F:$F,"successful")</f>
        <v>86</v>
      </c>
      <c r="C13" s="19">
        <f>COUNTIFS('Full Table'!$D:$D,"&gt;=50000",'Full Table'!$F:$F,"failed")</f>
        <v>258</v>
      </c>
      <c r="D13" s="19">
        <f>COUNTIFS('Full Table'!$D:$D,"&gt;=50000",'Full Table'!$F:$F,"canceled")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F7D5-2415-2141-943D-C74C980385E9}">
  <dimension ref="A1:H2196"/>
  <sheetViews>
    <sheetView topLeftCell="A2191" zoomScale="64" zoomScaleNormal="64" workbookViewId="0">
      <selection activeCell="A2239" sqref="A2239"/>
    </sheetView>
  </sheetViews>
  <sheetFormatPr baseColWidth="10" defaultRowHeight="15" x14ac:dyDescent="0.2"/>
  <cols>
    <col min="1" max="1" width="63.5" bestFit="1" customWidth="1"/>
    <col min="2" max="2" width="18" bestFit="1" customWidth="1"/>
    <col min="3" max="3" width="39.83203125" customWidth="1"/>
    <col min="6" max="6" width="63.5" bestFit="1" customWidth="1"/>
    <col min="7" max="7" width="13" bestFit="1" customWidth="1"/>
  </cols>
  <sheetData>
    <row r="1" spans="1:7" s="11" customFormat="1" ht="16" x14ac:dyDescent="0.2">
      <c r="A1" s="6" t="s">
        <v>8218</v>
      </c>
      <c r="B1" s="6" t="s">
        <v>8262</v>
      </c>
      <c r="F1" s="6" t="s">
        <v>8218</v>
      </c>
      <c r="G1" s="6" t="s">
        <v>8262</v>
      </c>
    </row>
    <row r="2" spans="1:7" s="11" customFormat="1" ht="16" x14ac:dyDescent="0.2">
      <c r="A2" s="11" t="s">
        <v>8219</v>
      </c>
      <c r="B2" s="11">
        <v>182</v>
      </c>
      <c r="F2" s="11" t="s">
        <v>8221</v>
      </c>
      <c r="G2" s="11">
        <v>0</v>
      </c>
    </row>
    <row r="3" spans="1:7" s="11" customFormat="1" ht="16" x14ac:dyDescent="0.2">
      <c r="A3" s="11" t="s">
        <v>8219</v>
      </c>
      <c r="B3" s="11">
        <v>79</v>
      </c>
      <c r="F3" s="11" t="s">
        <v>8221</v>
      </c>
      <c r="G3" s="11">
        <v>1</v>
      </c>
    </row>
    <row r="4" spans="1:7" s="11" customFormat="1" ht="16" x14ac:dyDescent="0.2">
      <c r="A4" s="11" t="s">
        <v>8219</v>
      </c>
      <c r="B4" s="11">
        <v>35</v>
      </c>
      <c r="F4" s="11" t="s">
        <v>8221</v>
      </c>
      <c r="G4" s="11">
        <v>10</v>
      </c>
    </row>
    <row r="5" spans="1:7" s="11" customFormat="1" ht="16" x14ac:dyDescent="0.2">
      <c r="A5" s="11" t="s">
        <v>8219</v>
      </c>
      <c r="B5" s="11">
        <v>150</v>
      </c>
      <c r="F5" s="11" t="s">
        <v>8221</v>
      </c>
      <c r="G5" s="11">
        <v>0</v>
      </c>
    </row>
    <row r="6" spans="1:7" s="11" customFormat="1" ht="16" x14ac:dyDescent="0.2">
      <c r="A6" s="11" t="s">
        <v>8219</v>
      </c>
      <c r="B6" s="11">
        <v>284</v>
      </c>
      <c r="F6" s="11" t="s">
        <v>8221</v>
      </c>
      <c r="G6" s="11">
        <v>7</v>
      </c>
    </row>
    <row r="7" spans="1:7" s="11" customFormat="1" ht="16" x14ac:dyDescent="0.2">
      <c r="A7" s="11" t="s">
        <v>8219</v>
      </c>
      <c r="B7" s="11">
        <v>47</v>
      </c>
      <c r="F7" s="11" t="s">
        <v>8221</v>
      </c>
      <c r="G7" s="11">
        <v>0</v>
      </c>
    </row>
    <row r="8" spans="1:7" s="11" customFormat="1" ht="16" x14ac:dyDescent="0.2">
      <c r="A8" s="11" t="s">
        <v>8219</v>
      </c>
      <c r="B8" s="11">
        <v>58</v>
      </c>
      <c r="F8" s="11" t="s">
        <v>8221</v>
      </c>
      <c r="G8" s="11">
        <v>1</v>
      </c>
    </row>
    <row r="9" spans="1:7" s="11" customFormat="1" ht="16" x14ac:dyDescent="0.2">
      <c r="A9" s="11" t="s">
        <v>8219</v>
      </c>
      <c r="B9" s="11">
        <v>57</v>
      </c>
      <c r="F9" s="11" t="s">
        <v>8221</v>
      </c>
      <c r="G9" s="11">
        <v>2</v>
      </c>
    </row>
    <row r="10" spans="1:7" s="11" customFormat="1" ht="16" x14ac:dyDescent="0.2">
      <c r="A10" s="11" t="s">
        <v>8219</v>
      </c>
      <c r="B10" s="11">
        <v>12</v>
      </c>
      <c r="F10" s="11" t="s">
        <v>8221</v>
      </c>
      <c r="G10" s="11">
        <v>3</v>
      </c>
    </row>
    <row r="11" spans="1:7" s="11" customFormat="1" ht="16" x14ac:dyDescent="0.2">
      <c r="A11" s="11" t="s">
        <v>8219</v>
      </c>
      <c r="B11" s="11">
        <v>20</v>
      </c>
      <c r="F11" s="11" t="s">
        <v>8221</v>
      </c>
      <c r="G11" s="11">
        <v>10</v>
      </c>
    </row>
    <row r="12" spans="1:7" s="11" customFormat="1" ht="16" x14ac:dyDescent="0.2">
      <c r="A12" s="11" t="s">
        <v>8219</v>
      </c>
      <c r="B12" s="11">
        <v>19</v>
      </c>
      <c r="F12" s="11" t="s">
        <v>8221</v>
      </c>
      <c r="G12" s="11">
        <v>10</v>
      </c>
    </row>
    <row r="13" spans="1:7" s="11" customFormat="1" ht="16" x14ac:dyDescent="0.2">
      <c r="A13" s="11" t="s">
        <v>8219</v>
      </c>
      <c r="B13" s="11">
        <v>75</v>
      </c>
      <c r="F13" s="11" t="s">
        <v>8221</v>
      </c>
      <c r="G13" s="11">
        <v>1</v>
      </c>
    </row>
    <row r="14" spans="1:7" s="11" customFormat="1" ht="16" x14ac:dyDescent="0.2">
      <c r="A14" s="11" t="s">
        <v>8219</v>
      </c>
      <c r="B14" s="11">
        <v>827</v>
      </c>
      <c r="F14" s="11" t="s">
        <v>8221</v>
      </c>
      <c r="G14" s="11">
        <v>0</v>
      </c>
    </row>
    <row r="15" spans="1:7" s="11" customFormat="1" ht="16" x14ac:dyDescent="0.2">
      <c r="A15" s="11" t="s">
        <v>8219</v>
      </c>
      <c r="B15" s="11">
        <v>51</v>
      </c>
      <c r="F15" s="11" t="s">
        <v>8221</v>
      </c>
      <c r="G15" s="11">
        <v>0</v>
      </c>
    </row>
    <row r="16" spans="1:7" s="11" customFormat="1" ht="16" x14ac:dyDescent="0.2">
      <c r="A16" s="11" t="s">
        <v>8219</v>
      </c>
      <c r="B16" s="11">
        <v>41</v>
      </c>
      <c r="F16" s="11" t="s">
        <v>8221</v>
      </c>
      <c r="G16" s="11">
        <v>0</v>
      </c>
    </row>
    <row r="17" spans="1:7" s="11" customFormat="1" ht="16" x14ac:dyDescent="0.2">
      <c r="A17" s="11" t="s">
        <v>8219</v>
      </c>
      <c r="B17" s="11">
        <v>98</v>
      </c>
      <c r="F17" s="11" t="s">
        <v>8221</v>
      </c>
      <c r="G17" s="11">
        <v>26</v>
      </c>
    </row>
    <row r="18" spans="1:7" s="11" customFormat="1" ht="16" x14ac:dyDescent="0.2">
      <c r="A18" s="11" t="s">
        <v>8219</v>
      </c>
      <c r="B18" s="11">
        <v>70</v>
      </c>
      <c r="F18" s="11" t="s">
        <v>8221</v>
      </c>
      <c r="G18" s="11">
        <v>0</v>
      </c>
    </row>
    <row r="19" spans="1:7" s="11" customFormat="1" ht="16" x14ac:dyDescent="0.2">
      <c r="A19" s="11" t="s">
        <v>8219</v>
      </c>
      <c r="B19" s="11">
        <v>36</v>
      </c>
      <c r="F19" s="11" t="s">
        <v>8221</v>
      </c>
      <c r="G19" s="11">
        <v>7</v>
      </c>
    </row>
    <row r="20" spans="1:7" s="11" customFormat="1" ht="16" x14ac:dyDescent="0.2">
      <c r="A20" s="11" t="s">
        <v>8219</v>
      </c>
      <c r="B20" s="11">
        <v>342</v>
      </c>
      <c r="F20" s="11" t="s">
        <v>8221</v>
      </c>
      <c r="G20" s="11">
        <v>0</v>
      </c>
    </row>
    <row r="21" spans="1:7" s="11" customFormat="1" ht="16" x14ac:dyDescent="0.2">
      <c r="A21" s="11" t="s">
        <v>8219</v>
      </c>
      <c r="B21" s="11">
        <v>22</v>
      </c>
      <c r="F21" s="11" t="s">
        <v>8221</v>
      </c>
      <c r="G21" s="11">
        <v>2</v>
      </c>
    </row>
    <row r="22" spans="1:7" s="11" customFormat="1" ht="16" x14ac:dyDescent="0.2">
      <c r="A22" s="11" t="s">
        <v>8219</v>
      </c>
      <c r="B22" s="11">
        <v>25</v>
      </c>
      <c r="F22" s="11" t="s">
        <v>8221</v>
      </c>
      <c r="G22" s="11">
        <v>13</v>
      </c>
    </row>
    <row r="23" spans="1:7" s="11" customFormat="1" ht="16" x14ac:dyDescent="0.2">
      <c r="A23" s="11" t="s">
        <v>8219</v>
      </c>
      <c r="B23" s="11">
        <v>101</v>
      </c>
      <c r="F23" s="11" t="s">
        <v>8221</v>
      </c>
      <c r="G23" s="11">
        <v>4</v>
      </c>
    </row>
    <row r="24" spans="1:7" s="11" customFormat="1" ht="16" x14ac:dyDescent="0.2">
      <c r="A24" s="11" t="s">
        <v>8219</v>
      </c>
      <c r="B24" s="11">
        <v>8</v>
      </c>
      <c r="F24" s="11" t="s">
        <v>8221</v>
      </c>
      <c r="G24" s="11">
        <v>0</v>
      </c>
    </row>
    <row r="25" spans="1:7" s="11" customFormat="1" ht="16" x14ac:dyDescent="0.2">
      <c r="A25" s="11" t="s">
        <v>8219</v>
      </c>
      <c r="B25" s="11">
        <v>23</v>
      </c>
      <c r="F25" s="11" t="s">
        <v>8221</v>
      </c>
      <c r="G25" s="11">
        <v>12</v>
      </c>
    </row>
    <row r="26" spans="1:7" s="11" customFormat="1" ht="16" x14ac:dyDescent="0.2">
      <c r="A26" s="11" t="s">
        <v>8219</v>
      </c>
      <c r="B26" s="11">
        <v>574</v>
      </c>
      <c r="F26" s="11" t="s">
        <v>8221</v>
      </c>
      <c r="G26" s="11">
        <v>2</v>
      </c>
    </row>
    <row r="27" spans="1:7" s="11" customFormat="1" ht="16" x14ac:dyDescent="0.2">
      <c r="A27" s="11" t="s">
        <v>8219</v>
      </c>
      <c r="B27" s="11">
        <v>14</v>
      </c>
      <c r="F27" s="11" t="s">
        <v>8221</v>
      </c>
      <c r="G27" s="11">
        <v>10</v>
      </c>
    </row>
    <row r="28" spans="1:7" s="11" customFormat="1" ht="16" x14ac:dyDescent="0.2">
      <c r="A28" s="11" t="s">
        <v>8219</v>
      </c>
      <c r="B28" s="11">
        <v>19</v>
      </c>
      <c r="F28" s="11" t="s">
        <v>8221</v>
      </c>
      <c r="G28" s="11">
        <v>0</v>
      </c>
    </row>
    <row r="29" spans="1:7" s="11" customFormat="1" ht="16" x14ac:dyDescent="0.2">
      <c r="A29" s="11" t="s">
        <v>8219</v>
      </c>
      <c r="B29" s="11">
        <v>150</v>
      </c>
      <c r="F29" s="11" t="s">
        <v>8221</v>
      </c>
      <c r="G29" s="11">
        <v>5</v>
      </c>
    </row>
    <row r="30" spans="1:7" s="11" customFormat="1" ht="16" x14ac:dyDescent="0.2">
      <c r="A30" s="11" t="s">
        <v>8219</v>
      </c>
      <c r="B30" s="11">
        <v>71</v>
      </c>
      <c r="F30" s="11" t="s">
        <v>8221</v>
      </c>
      <c r="G30" s="11">
        <v>0</v>
      </c>
    </row>
    <row r="31" spans="1:7" s="11" customFormat="1" ht="16" x14ac:dyDescent="0.2">
      <c r="A31" s="11" t="s">
        <v>8219</v>
      </c>
      <c r="B31" s="11">
        <v>117</v>
      </c>
      <c r="F31" s="11" t="s">
        <v>8221</v>
      </c>
      <c r="G31" s="11">
        <v>5</v>
      </c>
    </row>
    <row r="32" spans="1:7" s="11" customFormat="1" ht="16" x14ac:dyDescent="0.2">
      <c r="A32" s="11" t="s">
        <v>8219</v>
      </c>
      <c r="B32" s="11">
        <v>53</v>
      </c>
      <c r="F32" s="11" t="s">
        <v>8221</v>
      </c>
      <c r="G32" s="11">
        <v>1</v>
      </c>
    </row>
    <row r="33" spans="1:7" s="11" customFormat="1" ht="16" x14ac:dyDescent="0.2">
      <c r="A33" s="11" t="s">
        <v>8219</v>
      </c>
      <c r="B33" s="11">
        <v>1</v>
      </c>
      <c r="F33" s="11" t="s">
        <v>8221</v>
      </c>
      <c r="G33" s="11">
        <v>3</v>
      </c>
    </row>
    <row r="34" spans="1:7" s="11" customFormat="1" ht="16" x14ac:dyDescent="0.2">
      <c r="A34" s="11" t="s">
        <v>8219</v>
      </c>
      <c r="B34" s="11">
        <v>89</v>
      </c>
      <c r="F34" s="11" t="s">
        <v>8221</v>
      </c>
      <c r="G34" s="11">
        <v>3</v>
      </c>
    </row>
    <row r="35" spans="1:7" s="11" customFormat="1" ht="16" x14ac:dyDescent="0.2">
      <c r="A35" s="11" t="s">
        <v>8219</v>
      </c>
      <c r="B35" s="11">
        <v>64</v>
      </c>
      <c r="F35" s="11" t="s">
        <v>8221</v>
      </c>
      <c r="G35" s="11">
        <v>0</v>
      </c>
    </row>
    <row r="36" spans="1:7" s="11" customFormat="1" ht="16" x14ac:dyDescent="0.2">
      <c r="A36" s="11" t="s">
        <v>8219</v>
      </c>
      <c r="B36" s="11">
        <v>68</v>
      </c>
      <c r="F36" s="11" t="s">
        <v>8221</v>
      </c>
      <c r="G36" s="11">
        <v>3</v>
      </c>
    </row>
    <row r="37" spans="1:7" s="11" customFormat="1" ht="16" x14ac:dyDescent="0.2">
      <c r="A37" s="11" t="s">
        <v>8219</v>
      </c>
      <c r="B37" s="11">
        <v>28</v>
      </c>
      <c r="F37" s="11" t="s">
        <v>8221</v>
      </c>
      <c r="G37" s="11">
        <v>0</v>
      </c>
    </row>
    <row r="38" spans="1:7" s="11" customFormat="1" ht="16" x14ac:dyDescent="0.2">
      <c r="A38" s="11" t="s">
        <v>8219</v>
      </c>
      <c r="B38" s="11">
        <v>44</v>
      </c>
      <c r="F38" s="11" t="s">
        <v>8221</v>
      </c>
      <c r="G38" s="11">
        <v>19</v>
      </c>
    </row>
    <row r="39" spans="1:7" s="11" customFormat="1" ht="16" x14ac:dyDescent="0.2">
      <c r="A39" s="11" t="s">
        <v>8219</v>
      </c>
      <c r="B39" s="11">
        <v>253</v>
      </c>
      <c r="F39" s="11" t="s">
        <v>8221</v>
      </c>
      <c r="G39" s="11">
        <v>8</v>
      </c>
    </row>
    <row r="40" spans="1:7" s="11" customFormat="1" ht="16" x14ac:dyDescent="0.2">
      <c r="A40" s="11" t="s">
        <v>8219</v>
      </c>
      <c r="B40" s="11">
        <v>66</v>
      </c>
      <c r="F40" s="11" t="s">
        <v>8221</v>
      </c>
      <c r="G40" s="11">
        <v>6</v>
      </c>
    </row>
    <row r="41" spans="1:7" s="11" customFormat="1" ht="16" x14ac:dyDescent="0.2">
      <c r="A41" s="11" t="s">
        <v>8219</v>
      </c>
      <c r="B41" s="11">
        <v>217</v>
      </c>
      <c r="F41" s="11" t="s">
        <v>8221</v>
      </c>
      <c r="G41" s="11">
        <v>0</v>
      </c>
    </row>
    <row r="42" spans="1:7" s="11" customFormat="1" ht="16" x14ac:dyDescent="0.2">
      <c r="A42" s="11" t="s">
        <v>8219</v>
      </c>
      <c r="B42" s="11">
        <v>16</v>
      </c>
      <c r="F42" s="11" t="s">
        <v>8221</v>
      </c>
      <c r="G42" s="11">
        <v>18</v>
      </c>
    </row>
    <row r="43" spans="1:7" s="11" customFormat="1" ht="16" x14ac:dyDescent="0.2">
      <c r="A43" s="11" t="s">
        <v>8219</v>
      </c>
      <c r="B43" s="11">
        <v>19</v>
      </c>
      <c r="F43" s="11" t="s">
        <v>8221</v>
      </c>
      <c r="G43" s="11">
        <v>7</v>
      </c>
    </row>
    <row r="44" spans="1:7" s="11" customFormat="1" ht="16" x14ac:dyDescent="0.2">
      <c r="A44" s="11" t="s">
        <v>8219</v>
      </c>
      <c r="B44" s="11">
        <v>169</v>
      </c>
      <c r="F44" s="11" t="s">
        <v>8221</v>
      </c>
      <c r="G44" s="11">
        <v>0</v>
      </c>
    </row>
    <row r="45" spans="1:7" s="11" customFormat="1" ht="16" x14ac:dyDescent="0.2">
      <c r="A45" s="11" t="s">
        <v>8219</v>
      </c>
      <c r="B45" s="11">
        <v>263</v>
      </c>
      <c r="F45" s="11" t="s">
        <v>8221</v>
      </c>
      <c r="G45" s="11">
        <v>8</v>
      </c>
    </row>
    <row r="46" spans="1:7" s="11" customFormat="1" ht="16" x14ac:dyDescent="0.2">
      <c r="A46" s="11" t="s">
        <v>8219</v>
      </c>
      <c r="B46" s="11">
        <v>15</v>
      </c>
      <c r="F46" s="11" t="s">
        <v>8221</v>
      </c>
      <c r="G46" s="11">
        <v>1293</v>
      </c>
    </row>
    <row r="47" spans="1:7" s="11" customFormat="1" ht="16" x14ac:dyDescent="0.2">
      <c r="A47" s="11" t="s">
        <v>8219</v>
      </c>
      <c r="B47" s="11">
        <v>61</v>
      </c>
      <c r="F47" s="11" t="s">
        <v>8221</v>
      </c>
      <c r="G47" s="11">
        <v>17</v>
      </c>
    </row>
    <row r="48" spans="1:7" s="11" customFormat="1" ht="16" x14ac:dyDescent="0.2">
      <c r="A48" s="11" t="s">
        <v>8219</v>
      </c>
      <c r="B48" s="11">
        <v>45</v>
      </c>
      <c r="F48" s="11" t="s">
        <v>8221</v>
      </c>
      <c r="G48" s="11">
        <v>0</v>
      </c>
    </row>
    <row r="49" spans="1:7" s="11" customFormat="1" ht="16" x14ac:dyDescent="0.2">
      <c r="A49" s="11" t="s">
        <v>8219</v>
      </c>
      <c r="B49" s="11">
        <v>70</v>
      </c>
      <c r="F49" s="11" t="s">
        <v>8221</v>
      </c>
      <c r="G49" s="11">
        <v>13</v>
      </c>
    </row>
    <row r="50" spans="1:7" s="11" customFormat="1" ht="16" x14ac:dyDescent="0.2">
      <c r="A50" s="11" t="s">
        <v>8219</v>
      </c>
      <c r="B50" s="11">
        <v>38</v>
      </c>
      <c r="F50" s="11" t="s">
        <v>8221</v>
      </c>
      <c r="G50" s="11">
        <v>0</v>
      </c>
    </row>
    <row r="51" spans="1:7" s="11" customFormat="1" ht="16" x14ac:dyDescent="0.2">
      <c r="A51" s="11" t="s">
        <v>8219</v>
      </c>
      <c r="B51" s="11">
        <v>87</v>
      </c>
      <c r="F51" s="11" t="s">
        <v>8221</v>
      </c>
      <c r="G51" s="11">
        <v>0</v>
      </c>
    </row>
    <row r="52" spans="1:7" s="11" customFormat="1" ht="16" x14ac:dyDescent="0.2">
      <c r="A52" s="11" t="s">
        <v>8219</v>
      </c>
      <c r="B52" s="11">
        <v>22</v>
      </c>
      <c r="F52" s="11" t="s">
        <v>8221</v>
      </c>
      <c r="G52" s="11">
        <v>33</v>
      </c>
    </row>
    <row r="53" spans="1:7" s="11" customFormat="1" ht="16" x14ac:dyDescent="0.2">
      <c r="A53" s="11" t="s">
        <v>8219</v>
      </c>
      <c r="B53" s="11">
        <v>119</v>
      </c>
      <c r="F53" s="11" t="s">
        <v>8221</v>
      </c>
      <c r="G53" s="11">
        <v>12</v>
      </c>
    </row>
    <row r="54" spans="1:7" s="11" customFormat="1" ht="16" x14ac:dyDescent="0.2">
      <c r="A54" s="11" t="s">
        <v>8219</v>
      </c>
      <c r="B54" s="11">
        <v>52</v>
      </c>
      <c r="F54" s="11" t="s">
        <v>8221</v>
      </c>
      <c r="G54" s="11">
        <v>1</v>
      </c>
    </row>
    <row r="55" spans="1:7" s="11" customFormat="1" ht="16" x14ac:dyDescent="0.2">
      <c r="A55" s="11" t="s">
        <v>8219</v>
      </c>
      <c r="B55" s="11">
        <v>117</v>
      </c>
      <c r="F55" s="11" t="s">
        <v>8221</v>
      </c>
      <c r="G55" s="11">
        <v>1</v>
      </c>
    </row>
    <row r="56" spans="1:7" s="11" customFormat="1" ht="16" x14ac:dyDescent="0.2">
      <c r="A56" s="11" t="s">
        <v>8219</v>
      </c>
      <c r="B56" s="11">
        <v>52</v>
      </c>
      <c r="F56" s="11" t="s">
        <v>8221</v>
      </c>
      <c r="G56" s="11">
        <v>1</v>
      </c>
    </row>
    <row r="57" spans="1:7" s="11" customFormat="1" ht="16" x14ac:dyDescent="0.2">
      <c r="A57" s="11" t="s">
        <v>8219</v>
      </c>
      <c r="B57" s="11">
        <v>86</v>
      </c>
      <c r="F57" s="11" t="s">
        <v>8221</v>
      </c>
      <c r="G57" s="11">
        <v>1</v>
      </c>
    </row>
    <row r="58" spans="1:7" s="11" customFormat="1" ht="16" x14ac:dyDescent="0.2">
      <c r="A58" s="11" t="s">
        <v>8219</v>
      </c>
      <c r="B58" s="11">
        <v>174</v>
      </c>
      <c r="F58" s="11" t="s">
        <v>8221</v>
      </c>
      <c r="G58" s="11">
        <v>84</v>
      </c>
    </row>
    <row r="59" spans="1:7" s="11" customFormat="1" ht="16" x14ac:dyDescent="0.2">
      <c r="A59" s="11" t="s">
        <v>8219</v>
      </c>
      <c r="B59" s="11">
        <v>69</v>
      </c>
      <c r="F59" s="11" t="s">
        <v>8221</v>
      </c>
      <c r="G59" s="11">
        <v>38</v>
      </c>
    </row>
    <row r="60" spans="1:7" s="11" customFormat="1" ht="16" x14ac:dyDescent="0.2">
      <c r="A60" s="11" t="s">
        <v>8219</v>
      </c>
      <c r="B60" s="11">
        <v>75</v>
      </c>
      <c r="F60" s="11" t="s">
        <v>8221</v>
      </c>
      <c r="G60" s="11">
        <v>1</v>
      </c>
    </row>
    <row r="61" spans="1:7" s="11" customFormat="1" ht="16" x14ac:dyDescent="0.2">
      <c r="A61" s="11" t="s">
        <v>8219</v>
      </c>
      <c r="B61" s="11">
        <v>33</v>
      </c>
      <c r="F61" s="11" t="s">
        <v>8221</v>
      </c>
      <c r="G61" s="11">
        <v>76</v>
      </c>
    </row>
    <row r="62" spans="1:7" s="11" customFormat="1" ht="16" x14ac:dyDescent="0.2">
      <c r="A62" s="11" t="s">
        <v>8219</v>
      </c>
      <c r="B62" s="11">
        <v>108</v>
      </c>
      <c r="F62" s="11" t="s">
        <v>8221</v>
      </c>
      <c r="G62" s="11">
        <v>3</v>
      </c>
    </row>
    <row r="63" spans="1:7" s="11" customFormat="1" ht="16" x14ac:dyDescent="0.2">
      <c r="A63" s="11" t="s">
        <v>8219</v>
      </c>
      <c r="B63" s="11">
        <v>23</v>
      </c>
      <c r="F63" s="11" t="s">
        <v>8221</v>
      </c>
      <c r="G63" s="11">
        <v>0</v>
      </c>
    </row>
    <row r="64" spans="1:7" s="11" customFormat="1" ht="16" x14ac:dyDescent="0.2">
      <c r="A64" s="11" t="s">
        <v>8219</v>
      </c>
      <c r="B64" s="11">
        <v>48</v>
      </c>
      <c r="F64" s="11" t="s">
        <v>8221</v>
      </c>
      <c r="G64" s="11">
        <v>2</v>
      </c>
    </row>
    <row r="65" spans="1:7" s="11" customFormat="1" ht="16" x14ac:dyDescent="0.2">
      <c r="A65" s="11" t="s">
        <v>8219</v>
      </c>
      <c r="B65" s="11">
        <v>64</v>
      </c>
      <c r="F65" s="11" t="s">
        <v>8221</v>
      </c>
      <c r="G65" s="11">
        <v>0</v>
      </c>
    </row>
    <row r="66" spans="1:7" s="11" customFormat="1" ht="16" x14ac:dyDescent="0.2">
      <c r="A66" s="11" t="s">
        <v>8219</v>
      </c>
      <c r="B66" s="11">
        <v>24</v>
      </c>
      <c r="F66" s="11" t="s">
        <v>8221</v>
      </c>
      <c r="G66" s="11">
        <v>0</v>
      </c>
    </row>
    <row r="67" spans="1:7" s="11" customFormat="1" ht="16" x14ac:dyDescent="0.2">
      <c r="A67" s="11" t="s">
        <v>8219</v>
      </c>
      <c r="B67" s="11">
        <v>57</v>
      </c>
      <c r="F67" s="11" t="s">
        <v>8221</v>
      </c>
      <c r="G67" s="11">
        <v>0</v>
      </c>
    </row>
    <row r="68" spans="1:7" s="11" customFormat="1" ht="16" x14ac:dyDescent="0.2">
      <c r="A68" s="11" t="s">
        <v>8219</v>
      </c>
      <c r="B68" s="11">
        <v>26</v>
      </c>
      <c r="F68" s="11" t="s">
        <v>8221</v>
      </c>
      <c r="G68" s="11">
        <v>2</v>
      </c>
    </row>
    <row r="69" spans="1:7" s="11" customFormat="1" ht="16" x14ac:dyDescent="0.2">
      <c r="A69" s="11" t="s">
        <v>8219</v>
      </c>
      <c r="B69" s="11">
        <v>20</v>
      </c>
      <c r="F69" s="11" t="s">
        <v>8221</v>
      </c>
      <c r="G69" s="11">
        <v>0</v>
      </c>
    </row>
    <row r="70" spans="1:7" s="11" customFormat="1" ht="16" x14ac:dyDescent="0.2">
      <c r="A70" s="11" t="s">
        <v>8219</v>
      </c>
      <c r="B70" s="11">
        <v>36</v>
      </c>
      <c r="F70" s="11" t="s">
        <v>8221</v>
      </c>
      <c r="G70" s="11">
        <v>0</v>
      </c>
    </row>
    <row r="71" spans="1:7" s="11" customFormat="1" ht="16" x14ac:dyDescent="0.2">
      <c r="A71" s="11" t="s">
        <v>8219</v>
      </c>
      <c r="B71" s="11">
        <v>178</v>
      </c>
      <c r="F71" s="11" t="s">
        <v>8221</v>
      </c>
      <c r="G71" s="11">
        <v>0</v>
      </c>
    </row>
    <row r="72" spans="1:7" s="11" customFormat="1" ht="16" x14ac:dyDescent="0.2">
      <c r="A72" s="11" t="s">
        <v>8219</v>
      </c>
      <c r="B72" s="11">
        <v>17</v>
      </c>
      <c r="F72" s="11" t="s">
        <v>8221</v>
      </c>
      <c r="G72" s="11">
        <v>2</v>
      </c>
    </row>
    <row r="73" spans="1:7" s="11" customFormat="1" ht="16" x14ac:dyDescent="0.2">
      <c r="A73" s="11" t="s">
        <v>8219</v>
      </c>
      <c r="B73" s="11">
        <v>32</v>
      </c>
      <c r="F73" s="11" t="s">
        <v>8221</v>
      </c>
      <c r="G73" s="11">
        <v>0</v>
      </c>
    </row>
    <row r="74" spans="1:7" s="11" customFormat="1" ht="16" x14ac:dyDescent="0.2">
      <c r="A74" s="11" t="s">
        <v>8219</v>
      </c>
      <c r="B74" s="11">
        <v>41</v>
      </c>
      <c r="F74" s="11" t="s">
        <v>8221</v>
      </c>
      <c r="G74" s="11">
        <v>7</v>
      </c>
    </row>
    <row r="75" spans="1:7" s="11" customFormat="1" ht="16" x14ac:dyDescent="0.2">
      <c r="A75" s="11" t="s">
        <v>8219</v>
      </c>
      <c r="B75" s="11">
        <v>18</v>
      </c>
      <c r="F75" s="11" t="s">
        <v>8221</v>
      </c>
      <c r="G75" s="11">
        <v>0</v>
      </c>
    </row>
    <row r="76" spans="1:7" s="11" customFormat="1" ht="16" x14ac:dyDescent="0.2">
      <c r="A76" s="11" t="s">
        <v>8219</v>
      </c>
      <c r="B76" s="11">
        <v>29</v>
      </c>
      <c r="F76" s="11" t="s">
        <v>8221</v>
      </c>
      <c r="G76" s="11">
        <v>5</v>
      </c>
    </row>
    <row r="77" spans="1:7" s="11" customFormat="1" ht="16" x14ac:dyDescent="0.2">
      <c r="A77" s="11" t="s">
        <v>8219</v>
      </c>
      <c r="B77" s="11">
        <v>47</v>
      </c>
      <c r="F77" s="11" t="s">
        <v>8221</v>
      </c>
      <c r="G77" s="11">
        <v>0</v>
      </c>
    </row>
    <row r="78" spans="1:7" s="11" customFormat="1" ht="16" x14ac:dyDescent="0.2">
      <c r="A78" s="11" t="s">
        <v>8219</v>
      </c>
      <c r="B78" s="11">
        <v>15</v>
      </c>
      <c r="F78" s="11" t="s">
        <v>8221</v>
      </c>
      <c r="G78" s="11">
        <v>0</v>
      </c>
    </row>
    <row r="79" spans="1:7" s="11" customFormat="1" ht="16" x14ac:dyDescent="0.2">
      <c r="A79" s="11" t="s">
        <v>8219</v>
      </c>
      <c r="B79" s="11">
        <v>26</v>
      </c>
      <c r="F79" s="11" t="s">
        <v>8221</v>
      </c>
      <c r="G79" s="11">
        <v>1</v>
      </c>
    </row>
    <row r="80" spans="1:7" s="11" customFormat="1" ht="16" x14ac:dyDescent="0.2">
      <c r="A80" s="11" t="s">
        <v>8219</v>
      </c>
      <c r="B80" s="11">
        <v>35</v>
      </c>
      <c r="F80" s="11" t="s">
        <v>8221</v>
      </c>
      <c r="G80" s="11">
        <v>0</v>
      </c>
    </row>
    <row r="81" spans="1:7" s="11" customFormat="1" ht="16" x14ac:dyDescent="0.2">
      <c r="A81" s="11" t="s">
        <v>8219</v>
      </c>
      <c r="B81" s="11">
        <v>41</v>
      </c>
      <c r="F81" s="11" t="s">
        <v>8221</v>
      </c>
      <c r="G81" s="11">
        <v>5</v>
      </c>
    </row>
    <row r="82" spans="1:7" s="11" customFormat="1" ht="16" x14ac:dyDescent="0.2">
      <c r="A82" s="11" t="s">
        <v>8219</v>
      </c>
      <c r="B82" s="11">
        <v>47</v>
      </c>
      <c r="F82" s="11" t="s">
        <v>8221</v>
      </c>
      <c r="G82" s="11">
        <v>3</v>
      </c>
    </row>
    <row r="83" spans="1:7" s="11" customFormat="1" ht="16" x14ac:dyDescent="0.2">
      <c r="A83" s="11" t="s">
        <v>8219</v>
      </c>
      <c r="B83" s="11">
        <v>28</v>
      </c>
      <c r="F83" s="11" t="s">
        <v>8221</v>
      </c>
      <c r="G83" s="11">
        <v>6</v>
      </c>
    </row>
    <row r="84" spans="1:7" s="11" customFormat="1" ht="16" x14ac:dyDescent="0.2">
      <c r="A84" s="11" t="s">
        <v>8219</v>
      </c>
      <c r="B84" s="11">
        <v>100</v>
      </c>
      <c r="F84" s="11" t="s">
        <v>8221</v>
      </c>
      <c r="G84" s="11">
        <v>12</v>
      </c>
    </row>
    <row r="85" spans="1:7" s="11" customFormat="1" ht="16" x14ac:dyDescent="0.2">
      <c r="A85" s="11" t="s">
        <v>8219</v>
      </c>
      <c r="B85" s="11">
        <v>13</v>
      </c>
      <c r="F85" s="11" t="s">
        <v>8221</v>
      </c>
      <c r="G85" s="11">
        <v>13</v>
      </c>
    </row>
    <row r="86" spans="1:7" s="11" customFormat="1" ht="16" x14ac:dyDescent="0.2">
      <c r="A86" s="11" t="s">
        <v>8219</v>
      </c>
      <c r="B86" s="11">
        <v>7</v>
      </c>
      <c r="F86" s="11" t="s">
        <v>8221</v>
      </c>
      <c r="G86" s="11">
        <v>5</v>
      </c>
    </row>
    <row r="87" spans="1:7" s="11" customFormat="1" ht="16" x14ac:dyDescent="0.2">
      <c r="A87" s="11" t="s">
        <v>8219</v>
      </c>
      <c r="B87" s="11">
        <v>21</v>
      </c>
      <c r="F87" s="11" t="s">
        <v>8221</v>
      </c>
      <c r="G87" s="11">
        <v>2</v>
      </c>
    </row>
    <row r="88" spans="1:7" s="11" customFormat="1" ht="16" x14ac:dyDescent="0.2">
      <c r="A88" s="11" t="s">
        <v>8219</v>
      </c>
      <c r="B88" s="11">
        <v>17</v>
      </c>
      <c r="F88" s="11" t="s">
        <v>8221</v>
      </c>
      <c r="G88" s="11">
        <v>8</v>
      </c>
    </row>
    <row r="89" spans="1:7" s="11" customFormat="1" ht="16" x14ac:dyDescent="0.2">
      <c r="A89" s="11" t="s">
        <v>8219</v>
      </c>
      <c r="B89" s="11">
        <v>25</v>
      </c>
      <c r="F89" s="11" t="s">
        <v>8221</v>
      </c>
      <c r="G89" s="11">
        <v>0</v>
      </c>
    </row>
    <row r="90" spans="1:7" s="11" customFormat="1" ht="16" x14ac:dyDescent="0.2">
      <c r="A90" s="11" t="s">
        <v>8219</v>
      </c>
      <c r="B90" s="11">
        <v>60</v>
      </c>
      <c r="F90" s="11" t="s">
        <v>8221</v>
      </c>
      <c r="G90" s="11">
        <v>13</v>
      </c>
    </row>
    <row r="91" spans="1:7" s="11" customFormat="1" ht="16" x14ac:dyDescent="0.2">
      <c r="A91" s="11" t="s">
        <v>8219</v>
      </c>
      <c r="B91" s="11">
        <v>56</v>
      </c>
      <c r="F91" s="11" t="s">
        <v>8221</v>
      </c>
      <c r="G91" s="11">
        <v>0</v>
      </c>
    </row>
    <row r="92" spans="1:7" s="11" customFormat="1" ht="16" x14ac:dyDescent="0.2">
      <c r="A92" s="11" t="s">
        <v>8219</v>
      </c>
      <c r="B92" s="11">
        <v>16</v>
      </c>
      <c r="F92" s="11" t="s">
        <v>8221</v>
      </c>
      <c r="G92" s="11">
        <v>5</v>
      </c>
    </row>
    <row r="93" spans="1:7" s="11" customFormat="1" ht="16" x14ac:dyDescent="0.2">
      <c r="A93" s="11" t="s">
        <v>8219</v>
      </c>
      <c r="B93" s="11">
        <v>46</v>
      </c>
      <c r="F93" s="11" t="s">
        <v>8221</v>
      </c>
      <c r="G93" s="11">
        <v>8</v>
      </c>
    </row>
    <row r="94" spans="1:7" s="11" customFormat="1" ht="16" x14ac:dyDescent="0.2">
      <c r="A94" s="11" t="s">
        <v>8219</v>
      </c>
      <c r="B94" s="11">
        <v>43</v>
      </c>
      <c r="F94" s="11" t="s">
        <v>8221</v>
      </c>
      <c r="G94" s="11">
        <v>8</v>
      </c>
    </row>
    <row r="95" spans="1:7" s="11" customFormat="1" ht="16" x14ac:dyDescent="0.2">
      <c r="A95" s="11" t="s">
        <v>8219</v>
      </c>
      <c r="B95" s="11">
        <v>15</v>
      </c>
      <c r="F95" s="11" t="s">
        <v>8221</v>
      </c>
      <c r="G95" s="11">
        <v>0</v>
      </c>
    </row>
    <row r="96" spans="1:7" s="11" customFormat="1" ht="16" x14ac:dyDescent="0.2">
      <c r="A96" s="11" t="s">
        <v>8219</v>
      </c>
      <c r="B96" s="11">
        <v>12</v>
      </c>
      <c r="F96" s="11" t="s">
        <v>8221</v>
      </c>
      <c r="G96" s="11">
        <v>2</v>
      </c>
    </row>
    <row r="97" spans="1:7" s="11" customFormat="1" ht="16" x14ac:dyDescent="0.2">
      <c r="A97" s="11" t="s">
        <v>8219</v>
      </c>
      <c r="B97" s="11">
        <v>21</v>
      </c>
      <c r="F97" s="11" t="s">
        <v>8221</v>
      </c>
      <c r="G97" s="11">
        <v>3</v>
      </c>
    </row>
    <row r="98" spans="1:7" s="11" customFormat="1" ht="16" x14ac:dyDescent="0.2">
      <c r="A98" s="11" t="s">
        <v>8219</v>
      </c>
      <c r="B98" s="11">
        <v>34</v>
      </c>
      <c r="F98" s="11" t="s">
        <v>8221</v>
      </c>
      <c r="G98" s="11">
        <v>0</v>
      </c>
    </row>
    <row r="99" spans="1:7" s="11" customFormat="1" ht="16" x14ac:dyDescent="0.2">
      <c r="A99" s="11" t="s">
        <v>8219</v>
      </c>
      <c r="B99" s="11">
        <v>8</v>
      </c>
      <c r="F99" s="11" t="s">
        <v>8221</v>
      </c>
      <c r="G99" s="11">
        <v>0</v>
      </c>
    </row>
    <row r="100" spans="1:7" s="11" customFormat="1" ht="16" x14ac:dyDescent="0.2">
      <c r="A100" s="11" t="s">
        <v>8219</v>
      </c>
      <c r="B100" s="11">
        <v>60</v>
      </c>
      <c r="F100" s="11" t="s">
        <v>8221</v>
      </c>
      <c r="G100" s="11">
        <v>11</v>
      </c>
    </row>
    <row r="101" spans="1:7" s="11" customFormat="1" ht="16" x14ac:dyDescent="0.2">
      <c r="A101" s="11" t="s">
        <v>8219</v>
      </c>
      <c r="B101" s="11">
        <v>39</v>
      </c>
      <c r="F101" s="11" t="s">
        <v>8221</v>
      </c>
      <c r="G101" s="11">
        <v>0</v>
      </c>
    </row>
    <row r="102" spans="1:7" s="11" customFormat="1" ht="16" x14ac:dyDescent="0.2">
      <c r="A102" s="11" t="s">
        <v>8219</v>
      </c>
      <c r="B102" s="11">
        <v>26</v>
      </c>
      <c r="F102" s="11" t="s">
        <v>8221</v>
      </c>
      <c r="G102" s="11">
        <v>1</v>
      </c>
    </row>
    <row r="103" spans="1:7" s="11" customFormat="1" ht="16" x14ac:dyDescent="0.2">
      <c r="A103" s="11" t="s">
        <v>8219</v>
      </c>
      <c r="B103" s="11">
        <v>35</v>
      </c>
      <c r="F103" s="11" t="s">
        <v>8221</v>
      </c>
      <c r="G103" s="11">
        <v>0</v>
      </c>
    </row>
    <row r="104" spans="1:7" s="11" customFormat="1" ht="16" x14ac:dyDescent="0.2">
      <c r="A104" s="11" t="s">
        <v>8219</v>
      </c>
      <c r="B104" s="11">
        <v>65</v>
      </c>
      <c r="F104" s="11" t="s">
        <v>8221</v>
      </c>
      <c r="G104" s="11">
        <v>17</v>
      </c>
    </row>
    <row r="105" spans="1:7" s="11" customFormat="1" ht="16" x14ac:dyDescent="0.2">
      <c r="A105" s="11" t="s">
        <v>8219</v>
      </c>
      <c r="B105" s="11">
        <v>49</v>
      </c>
      <c r="F105" s="11" t="s">
        <v>8221</v>
      </c>
      <c r="G105" s="11">
        <v>2</v>
      </c>
    </row>
    <row r="106" spans="1:7" s="11" customFormat="1" ht="16" x14ac:dyDescent="0.2">
      <c r="A106" s="11" t="s">
        <v>8219</v>
      </c>
      <c r="B106" s="11">
        <v>10</v>
      </c>
      <c r="F106" s="11" t="s">
        <v>8221</v>
      </c>
      <c r="G106" s="11">
        <v>1</v>
      </c>
    </row>
    <row r="107" spans="1:7" s="11" customFormat="1" ht="16" x14ac:dyDescent="0.2">
      <c r="A107" s="11" t="s">
        <v>8219</v>
      </c>
      <c r="B107" s="11">
        <v>60</v>
      </c>
      <c r="F107" s="11" t="s">
        <v>8221</v>
      </c>
      <c r="G107" s="11">
        <v>2</v>
      </c>
    </row>
    <row r="108" spans="1:7" s="11" customFormat="1" ht="16" x14ac:dyDescent="0.2">
      <c r="A108" s="11" t="s">
        <v>8219</v>
      </c>
      <c r="B108" s="11">
        <v>27</v>
      </c>
      <c r="F108" s="11" t="s">
        <v>8221</v>
      </c>
      <c r="G108" s="11">
        <v>16</v>
      </c>
    </row>
    <row r="109" spans="1:7" s="11" customFormat="1" ht="16" x14ac:dyDescent="0.2">
      <c r="A109" s="11" t="s">
        <v>8219</v>
      </c>
      <c r="B109" s="11">
        <v>69</v>
      </c>
      <c r="F109" s="11" t="s">
        <v>8221</v>
      </c>
      <c r="G109" s="11">
        <v>1</v>
      </c>
    </row>
    <row r="110" spans="1:7" s="11" customFormat="1" ht="16" x14ac:dyDescent="0.2">
      <c r="A110" s="11" t="s">
        <v>8219</v>
      </c>
      <c r="B110" s="11">
        <v>47</v>
      </c>
      <c r="F110" s="11" t="s">
        <v>8221</v>
      </c>
      <c r="G110" s="11">
        <v>4</v>
      </c>
    </row>
    <row r="111" spans="1:7" s="11" customFormat="1" ht="16" x14ac:dyDescent="0.2">
      <c r="A111" s="11" t="s">
        <v>8219</v>
      </c>
      <c r="B111" s="11">
        <v>47</v>
      </c>
      <c r="F111" s="11" t="s">
        <v>8221</v>
      </c>
      <c r="G111" s="11">
        <v>5</v>
      </c>
    </row>
    <row r="112" spans="1:7" s="11" customFormat="1" ht="16" x14ac:dyDescent="0.2">
      <c r="A112" s="11" t="s">
        <v>8219</v>
      </c>
      <c r="B112" s="11">
        <v>26</v>
      </c>
      <c r="F112" s="11" t="s">
        <v>8221</v>
      </c>
      <c r="G112" s="11">
        <v>7</v>
      </c>
    </row>
    <row r="113" spans="1:7" s="11" customFormat="1" ht="16" x14ac:dyDescent="0.2">
      <c r="A113" s="11" t="s">
        <v>8219</v>
      </c>
      <c r="B113" s="11">
        <v>53</v>
      </c>
      <c r="F113" s="11" t="s">
        <v>8221</v>
      </c>
      <c r="G113" s="11">
        <v>0</v>
      </c>
    </row>
    <row r="114" spans="1:7" s="11" customFormat="1" ht="16" x14ac:dyDescent="0.2">
      <c r="A114" s="11" t="s">
        <v>8219</v>
      </c>
      <c r="B114" s="11">
        <v>81</v>
      </c>
      <c r="F114" s="11" t="s">
        <v>8221</v>
      </c>
      <c r="G114" s="11">
        <v>12</v>
      </c>
    </row>
    <row r="115" spans="1:7" s="11" customFormat="1" ht="16" x14ac:dyDescent="0.2">
      <c r="A115" s="11" t="s">
        <v>8219</v>
      </c>
      <c r="B115" s="11">
        <v>78</v>
      </c>
      <c r="F115" s="11" t="s">
        <v>8221</v>
      </c>
      <c r="G115" s="11">
        <v>2</v>
      </c>
    </row>
    <row r="116" spans="1:7" s="11" customFormat="1" ht="16" x14ac:dyDescent="0.2">
      <c r="A116" s="11" t="s">
        <v>8219</v>
      </c>
      <c r="B116" s="11">
        <v>35</v>
      </c>
      <c r="F116" s="11" t="s">
        <v>8221</v>
      </c>
      <c r="G116" s="11">
        <v>5</v>
      </c>
    </row>
    <row r="117" spans="1:7" s="11" customFormat="1" ht="16" x14ac:dyDescent="0.2">
      <c r="A117" s="11" t="s">
        <v>8219</v>
      </c>
      <c r="B117" s="11">
        <v>22</v>
      </c>
      <c r="F117" s="11" t="s">
        <v>8221</v>
      </c>
      <c r="G117" s="11">
        <v>2</v>
      </c>
    </row>
    <row r="118" spans="1:7" s="11" customFormat="1" ht="16" x14ac:dyDescent="0.2">
      <c r="A118" s="11" t="s">
        <v>8219</v>
      </c>
      <c r="B118" s="11">
        <v>57</v>
      </c>
      <c r="F118" s="11" t="s">
        <v>8221</v>
      </c>
      <c r="G118" s="11">
        <v>3</v>
      </c>
    </row>
    <row r="119" spans="1:7" s="11" customFormat="1" ht="16" x14ac:dyDescent="0.2">
      <c r="A119" s="11" t="s">
        <v>8219</v>
      </c>
      <c r="B119" s="11">
        <v>27</v>
      </c>
      <c r="F119" s="11" t="s">
        <v>8221</v>
      </c>
      <c r="G119" s="11">
        <v>0</v>
      </c>
    </row>
    <row r="120" spans="1:7" s="11" customFormat="1" ht="16" x14ac:dyDescent="0.2">
      <c r="A120" s="11" t="s">
        <v>8219</v>
      </c>
      <c r="B120" s="11">
        <v>39</v>
      </c>
      <c r="F120" s="11" t="s">
        <v>8221</v>
      </c>
      <c r="G120" s="11">
        <v>49</v>
      </c>
    </row>
    <row r="121" spans="1:7" s="11" customFormat="1" ht="16" x14ac:dyDescent="0.2">
      <c r="A121" s="11" t="s">
        <v>8219</v>
      </c>
      <c r="B121" s="11">
        <v>37</v>
      </c>
      <c r="F121" s="11" t="s">
        <v>8221</v>
      </c>
      <c r="G121" s="11">
        <v>1</v>
      </c>
    </row>
    <row r="122" spans="1:7" s="11" customFormat="1" ht="16" x14ac:dyDescent="0.2">
      <c r="A122" s="11" t="s">
        <v>8219</v>
      </c>
      <c r="B122" s="11">
        <v>137</v>
      </c>
      <c r="F122" s="11" t="s">
        <v>8221</v>
      </c>
      <c r="G122" s="11">
        <v>2</v>
      </c>
    </row>
    <row r="123" spans="1:7" s="11" customFormat="1" ht="16" x14ac:dyDescent="0.2">
      <c r="A123" s="11" t="s">
        <v>8219</v>
      </c>
      <c r="B123" s="11">
        <v>376</v>
      </c>
      <c r="F123" s="11" t="s">
        <v>8221</v>
      </c>
      <c r="G123" s="11">
        <v>0</v>
      </c>
    </row>
    <row r="124" spans="1:7" s="11" customFormat="1" ht="16" x14ac:dyDescent="0.2">
      <c r="A124" s="11" t="s">
        <v>8219</v>
      </c>
      <c r="B124" s="11">
        <v>202</v>
      </c>
      <c r="F124" s="11" t="s">
        <v>8221</v>
      </c>
      <c r="G124" s="11">
        <v>0</v>
      </c>
    </row>
    <row r="125" spans="1:7" s="11" customFormat="1" ht="16" x14ac:dyDescent="0.2">
      <c r="A125" s="11" t="s">
        <v>8219</v>
      </c>
      <c r="B125" s="11">
        <v>328</v>
      </c>
      <c r="F125" s="11" t="s">
        <v>8221</v>
      </c>
      <c r="G125" s="11">
        <v>11</v>
      </c>
    </row>
    <row r="126" spans="1:7" s="11" customFormat="1" ht="16" x14ac:dyDescent="0.2">
      <c r="A126" s="11" t="s">
        <v>8219</v>
      </c>
      <c r="B126" s="11">
        <v>84</v>
      </c>
      <c r="F126" s="11" t="s">
        <v>8221</v>
      </c>
      <c r="G126" s="11">
        <v>1</v>
      </c>
    </row>
    <row r="127" spans="1:7" s="11" customFormat="1" ht="16" x14ac:dyDescent="0.2">
      <c r="A127" s="11" t="s">
        <v>8219</v>
      </c>
      <c r="B127" s="11">
        <v>96</v>
      </c>
      <c r="F127" s="11" t="s">
        <v>8221</v>
      </c>
      <c r="G127" s="11">
        <v>8</v>
      </c>
    </row>
    <row r="128" spans="1:7" s="11" customFormat="1" ht="16" x14ac:dyDescent="0.2">
      <c r="A128" s="11" t="s">
        <v>8219</v>
      </c>
      <c r="B128" s="11">
        <v>223</v>
      </c>
      <c r="F128" s="11" t="s">
        <v>8221</v>
      </c>
      <c r="G128" s="11">
        <v>5</v>
      </c>
    </row>
    <row r="129" spans="1:7" s="11" customFormat="1" ht="16" x14ac:dyDescent="0.2">
      <c r="A129" s="11" t="s">
        <v>8219</v>
      </c>
      <c r="B129" s="11">
        <v>62</v>
      </c>
      <c r="F129" s="11" t="s">
        <v>8221</v>
      </c>
      <c r="G129" s="11">
        <v>39</v>
      </c>
    </row>
    <row r="130" spans="1:7" s="11" customFormat="1" ht="16" x14ac:dyDescent="0.2">
      <c r="A130" s="11" t="s">
        <v>8219</v>
      </c>
      <c r="B130" s="11">
        <v>146</v>
      </c>
      <c r="F130" s="11" t="s">
        <v>8221</v>
      </c>
      <c r="G130" s="11">
        <v>0</v>
      </c>
    </row>
    <row r="131" spans="1:7" s="11" customFormat="1" ht="16" x14ac:dyDescent="0.2">
      <c r="A131" s="11" t="s">
        <v>8219</v>
      </c>
      <c r="B131" s="11">
        <v>235</v>
      </c>
      <c r="F131" s="11" t="s">
        <v>8221</v>
      </c>
      <c r="G131" s="11">
        <v>0</v>
      </c>
    </row>
    <row r="132" spans="1:7" s="11" customFormat="1" ht="16" x14ac:dyDescent="0.2">
      <c r="A132" s="11" t="s">
        <v>8219</v>
      </c>
      <c r="B132" s="11">
        <v>437</v>
      </c>
      <c r="F132" s="11" t="s">
        <v>8221</v>
      </c>
      <c r="G132" s="11">
        <v>2</v>
      </c>
    </row>
    <row r="133" spans="1:7" s="11" customFormat="1" ht="16" x14ac:dyDescent="0.2">
      <c r="A133" s="11" t="s">
        <v>8219</v>
      </c>
      <c r="B133" s="11">
        <v>77</v>
      </c>
      <c r="F133" s="11" t="s">
        <v>8221</v>
      </c>
      <c r="G133" s="11">
        <v>170</v>
      </c>
    </row>
    <row r="134" spans="1:7" s="11" customFormat="1" ht="16" x14ac:dyDescent="0.2">
      <c r="A134" s="11" t="s">
        <v>8219</v>
      </c>
      <c r="B134" s="11">
        <v>108</v>
      </c>
      <c r="F134" s="11" t="s">
        <v>8221</v>
      </c>
      <c r="G134" s="11">
        <v>5</v>
      </c>
    </row>
    <row r="135" spans="1:7" s="11" customFormat="1" ht="16" x14ac:dyDescent="0.2">
      <c r="A135" s="11" t="s">
        <v>8219</v>
      </c>
      <c r="B135" s="11">
        <v>7</v>
      </c>
      <c r="F135" s="11" t="s">
        <v>8221</v>
      </c>
      <c r="G135" s="11">
        <v>14</v>
      </c>
    </row>
    <row r="136" spans="1:7" s="11" customFormat="1" ht="16" x14ac:dyDescent="0.2">
      <c r="A136" s="11" t="s">
        <v>8219</v>
      </c>
      <c r="B136" s="11">
        <v>314</v>
      </c>
      <c r="F136" s="11" t="s">
        <v>8221</v>
      </c>
      <c r="G136" s="11">
        <v>1</v>
      </c>
    </row>
    <row r="137" spans="1:7" s="11" customFormat="1" ht="16" x14ac:dyDescent="0.2">
      <c r="A137" s="11" t="s">
        <v>8219</v>
      </c>
      <c r="B137" s="11">
        <v>188</v>
      </c>
      <c r="F137" s="11" t="s">
        <v>8221</v>
      </c>
      <c r="G137" s="11">
        <v>0</v>
      </c>
    </row>
    <row r="138" spans="1:7" s="11" customFormat="1" ht="16" x14ac:dyDescent="0.2">
      <c r="A138" s="11" t="s">
        <v>8219</v>
      </c>
      <c r="B138" s="11">
        <v>275</v>
      </c>
      <c r="F138" s="11" t="s">
        <v>8221</v>
      </c>
      <c r="G138" s="11">
        <v>124</v>
      </c>
    </row>
    <row r="139" spans="1:7" s="11" customFormat="1" ht="16" x14ac:dyDescent="0.2">
      <c r="A139" s="11" t="s">
        <v>8219</v>
      </c>
      <c r="B139" s="11">
        <v>560</v>
      </c>
      <c r="F139" s="11" t="s">
        <v>8221</v>
      </c>
      <c r="G139" s="11">
        <v>0</v>
      </c>
    </row>
    <row r="140" spans="1:7" s="11" customFormat="1" ht="16" x14ac:dyDescent="0.2">
      <c r="A140" s="11" t="s">
        <v>8219</v>
      </c>
      <c r="B140" s="11">
        <v>688</v>
      </c>
      <c r="F140" s="11" t="s">
        <v>8221</v>
      </c>
      <c r="G140" s="11">
        <v>0</v>
      </c>
    </row>
    <row r="141" spans="1:7" s="11" customFormat="1" ht="16" x14ac:dyDescent="0.2">
      <c r="A141" s="11" t="s">
        <v>8219</v>
      </c>
      <c r="B141" s="11">
        <v>942</v>
      </c>
      <c r="F141" s="11" t="s">
        <v>8221</v>
      </c>
      <c r="G141" s="11">
        <v>55</v>
      </c>
    </row>
    <row r="142" spans="1:7" s="11" customFormat="1" ht="16" x14ac:dyDescent="0.2">
      <c r="A142" s="11" t="s">
        <v>8219</v>
      </c>
      <c r="B142" s="11">
        <v>88</v>
      </c>
      <c r="F142" s="11" t="s">
        <v>8221</v>
      </c>
      <c r="G142" s="11">
        <v>140</v>
      </c>
    </row>
    <row r="143" spans="1:7" s="11" customFormat="1" ht="16" x14ac:dyDescent="0.2">
      <c r="A143" s="11" t="s">
        <v>8219</v>
      </c>
      <c r="B143" s="11">
        <v>220</v>
      </c>
      <c r="F143" s="11" t="s">
        <v>8221</v>
      </c>
      <c r="G143" s="11">
        <v>21</v>
      </c>
    </row>
    <row r="144" spans="1:7" s="11" customFormat="1" ht="16" x14ac:dyDescent="0.2">
      <c r="A144" s="11" t="s">
        <v>8219</v>
      </c>
      <c r="B144" s="11">
        <v>145</v>
      </c>
      <c r="F144" s="11" t="s">
        <v>8221</v>
      </c>
      <c r="G144" s="11">
        <v>1</v>
      </c>
    </row>
    <row r="145" spans="1:7" s="11" customFormat="1" ht="16" x14ac:dyDescent="0.2">
      <c r="A145" s="11" t="s">
        <v>8219</v>
      </c>
      <c r="B145" s="11">
        <v>963</v>
      </c>
      <c r="F145" s="11" t="s">
        <v>8221</v>
      </c>
      <c r="G145" s="11">
        <v>147</v>
      </c>
    </row>
    <row r="146" spans="1:7" s="11" customFormat="1" ht="16" x14ac:dyDescent="0.2">
      <c r="A146" s="11" t="s">
        <v>8219</v>
      </c>
      <c r="B146" s="11">
        <v>91</v>
      </c>
      <c r="F146" s="11" t="s">
        <v>8221</v>
      </c>
      <c r="G146" s="11">
        <v>11</v>
      </c>
    </row>
    <row r="147" spans="1:7" s="11" customFormat="1" ht="16" x14ac:dyDescent="0.2">
      <c r="A147" s="11" t="s">
        <v>8219</v>
      </c>
      <c r="B147" s="11">
        <v>58</v>
      </c>
      <c r="F147" s="11" t="s">
        <v>8221</v>
      </c>
      <c r="G147" s="11">
        <v>125</v>
      </c>
    </row>
    <row r="148" spans="1:7" s="11" customFormat="1" ht="16" x14ac:dyDescent="0.2">
      <c r="A148" s="11" t="s">
        <v>8219</v>
      </c>
      <c r="B148" s="11">
        <v>36</v>
      </c>
      <c r="F148" s="11" t="s">
        <v>8221</v>
      </c>
      <c r="G148" s="11">
        <v>1</v>
      </c>
    </row>
    <row r="149" spans="1:7" s="11" customFormat="1" ht="16" x14ac:dyDescent="0.2">
      <c r="A149" s="11" t="s">
        <v>8219</v>
      </c>
      <c r="B149" s="11">
        <v>165</v>
      </c>
      <c r="F149" s="11" t="s">
        <v>8221</v>
      </c>
      <c r="G149" s="11">
        <v>0</v>
      </c>
    </row>
    <row r="150" spans="1:7" s="11" customFormat="1" ht="16" x14ac:dyDescent="0.2">
      <c r="A150" s="11" t="s">
        <v>8219</v>
      </c>
      <c r="B150" s="11">
        <v>111</v>
      </c>
      <c r="F150" s="11" t="s">
        <v>8221</v>
      </c>
      <c r="G150" s="11">
        <v>0</v>
      </c>
    </row>
    <row r="151" spans="1:7" s="11" customFormat="1" ht="16" x14ac:dyDescent="0.2">
      <c r="A151" s="11" t="s">
        <v>8219</v>
      </c>
      <c r="B151" s="11">
        <v>1596</v>
      </c>
      <c r="F151" s="11" t="s">
        <v>8221</v>
      </c>
      <c r="G151" s="11">
        <v>3</v>
      </c>
    </row>
    <row r="152" spans="1:7" s="11" customFormat="1" ht="16" x14ac:dyDescent="0.2">
      <c r="A152" s="11" t="s">
        <v>8219</v>
      </c>
      <c r="B152" s="11">
        <v>61</v>
      </c>
      <c r="F152" s="11" t="s">
        <v>8221</v>
      </c>
      <c r="G152" s="11">
        <v>0</v>
      </c>
    </row>
    <row r="153" spans="1:7" s="11" customFormat="1" ht="16" x14ac:dyDescent="0.2">
      <c r="A153" s="11" t="s">
        <v>8219</v>
      </c>
      <c r="B153" s="11">
        <v>287</v>
      </c>
      <c r="F153" s="11" t="s">
        <v>8221</v>
      </c>
      <c r="G153" s="11">
        <v>0</v>
      </c>
    </row>
    <row r="154" spans="1:7" s="11" customFormat="1" ht="16" x14ac:dyDescent="0.2">
      <c r="A154" s="11" t="s">
        <v>8219</v>
      </c>
      <c r="B154" s="11">
        <v>65</v>
      </c>
      <c r="F154" s="11" t="s">
        <v>8221</v>
      </c>
      <c r="G154" s="11">
        <v>0</v>
      </c>
    </row>
    <row r="155" spans="1:7" s="11" customFormat="1" ht="16" x14ac:dyDescent="0.2">
      <c r="A155" s="11" t="s">
        <v>8219</v>
      </c>
      <c r="B155" s="11">
        <v>118</v>
      </c>
      <c r="F155" s="11" t="s">
        <v>8221</v>
      </c>
      <c r="G155" s="11">
        <v>0</v>
      </c>
    </row>
    <row r="156" spans="1:7" s="11" customFormat="1" ht="16" x14ac:dyDescent="0.2">
      <c r="A156" s="11" t="s">
        <v>8219</v>
      </c>
      <c r="B156" s="11">
        <v>113</v>
      </c>
      <c r="F156" s="11" t="s">
        <v>8221</v>
      </c>
      <c r="G156" s="11">
        <v>3</v>
      </c>
    </row>
    <row r="157" spans="1:7" s="11" customFormat="1" ht="16" x14ac:dyDescent="0.2">
      <c r="A157" s="11" t="s">
        <v>8219</v>
      </c>
      <c r="B157" s="11">
        <v>332</v>
      </c>
      <c r="F157" s="11" t="s">
        <v>8221</v>
      </c>
      <c r="G157" s="11">
        <v>0</v>
      </c>
    </row>
    <row r="158" spans="1:7" s="11" customFormat="1" ht="16" x14ac:dyDescent="0.2">
      <c r="A158" s="11" t="s">
        <v>8219</v>
      </c>
      <c r="B158" s="11">
        <v>62</v>
      </c>
      <c r="F158" s="11" t="s">
        <v>8221</v>
      </c>
      <c r="G158" s="11">
        <v>1</v>
      </c>
    </row>
    <row r="159" spans="1:7" s="11" customFormat="1" ht="16" x14ac:dyDescent="0.2">
      <c r="A159" s="11" t="s">
        <v>8219</v>
      </c>
      <c r="B159" s="11">
        <v>951</v>
      </c>
      <c r="F159" s="11" t="s">
        <v>8221</v>
      </c>
      <c r="G159" s="11">
        <v>3</v>
      </c>
    </row>
    <row r="160" spans="1:7" s="11" customFormat="1" ht="16" x14ac:dyDescent="0.2">
      <c r="A160" s="11" t="s">
        <v>8219</v>
      </c>
      <c r="B160" s="11">
        <v>415</v>
      </c>
      <c r="F160" s="11" t="s">
        <v>8221</v>
      </c>
      <c r="G160" s="11">
        <v>22</v>
      </c>
    </row>
    <row r="161" spans="1:7" s="11" customFormat="1" ht="16" x14ac:dyDescent="0.2">
      <c r="A161" s="11" t="s">
        <v>8219</v>
      </c>
      <c r="B161" s="11">
        <v>305</v>
      </c>
      <c r="F161" s="11" t="s">
        <v>8221</v>
      </c>
      <c r="G161" s="11">
        <v>26</v>
      </c>
    </row>
    <row r="162" spans="1:7" s="11" customFormat="1" ht="16" x14ac:dyDescent="0.2">
      <c r="A162" s="11" t="s">
        <v>8219</v>
      </c>
      <c r="B162" s="11">
        <v>2139</v>
      </c>
      <c r="F162" s="11" t="s">
        <v>8221</v>
      </c>
      <c r="G162" s="11">
        <v>4</v>
      </c>
    </row>
    <row r="163" spans="1:7" s="11" customFormat="1" ht="16" x14ac:dyDescent="0.2">
      <c r="A163" s="11" t="s">
        <v>8219</v>
      </c>
      <c r="B163" s="11">
        <v>79</v>
      </c>
      <c r="F163" s="11" t="s">
        <v>8221</v>
      </c>
      <c r="G163" s="11">
        <v>0</v>
      </c>
    </row>
    <row r="164" spans="1:7" s="11" customFormat="1" ht="16" x14ac:dyDescent="0.2">
      <c r="A164" s="11" t="s">
        <v>8219</v>
      </c>
      <c r="B164" s="11">
        <v>179</v>
      </c>
      <c r="F164" s="11" t="s">
        <v>8221</v>
      </c>
      <c r="G164" s="11">
        <v>4</v>
      </c>
    </row>
    <row r="165" spans="1:7" s="11" customFormat="1" ht="16" x14ac:dyDescent="0.2">
      <c r="A165" s="11" t="s">
        <v>8219</v>
      </c>
      <c r="B165" s="11">
        <v>202</v>
      </c>
      <c r="F165" s="11" t="s">
        <v>8221</v>
      </c>
      <c r="G165" s="11">
        <v>9</v>
      </c>
    </row>
    <row r="166" spans="1:7" s="11" customFormat="1" ht="16" x14ac:dyDescent="0.2">
      <c r="A166" s="11" t="s">
        <v>8219</v>
      </c>
      <c r="B166" s="11">
        <v>760</v>
      </c>
      <c r="F166" s="11" t="s">
        <v>8221</v>
      </c>
      <c r="G166" s="11">
        <v>5</v>
      </c>
    </row>
    <row r="167" spans="1:7" s="11" customFormat="1" ht="16" x14ac:dyDescent="0.2">
      <c r="A167" s="11" t="s">
        <v>8219</v>
      </c>
      <c r="B167" s="11">
        <v>563</v>
      </c>
      <c r="F167" s="11" t="s">
        <v>8221</v>
      </c>
      <c r="G167" s="11">
        <v>14</v>
      </c>
    </row>
    <row r="168" spans="1:7" s="11" customFormat="1" ht="16" x14ac:dyDescent="0.2">
      <c r="A168" s="11" t="s">
        <v>8219</v>
      </c>
      <c r="B168" s="11">
        <v>135</v>
      </c>
      <c r="F168" s="11" t="s">
        <v>8221</v>
      </c>
      <c r="G168" s="11">
        <v>1</v>
      </c>
    </row>
    <row r="169" spans="1:7" s="11" customFormat="1" ht="16" x14ac:dyDescent="0.2">
      <c r="A169" s="11" t="s">
        <v>8219</v>
      </c>
      <c r="B169" s="11">
        <v>290</v>
      </c>
      <c r="F169" s="11" t="s">
        <v>8221</v>
      </c>
      <c r="G169" s="11">
        <v>10</v>
      </c>
    </row>
    <row r="170" spans="1:7" s="11" customFormat="1" ht="16" x14ac:dyDescent="0.2">
      <c r="A170" s="11" t="s">
        <v>8219</v>
      </c>
      <c r="B170" s="11">
        <v>447</v>
      </c>
      <c r="F170" s="11" t="s">
        <v>8221</v>
      </c>
      <c r="G170" s="11">
        <v>3</v>
      </c>
    </row>
    <row r="171" spans="1:7" s="11" customFormat="1" ht="16" x14ac:dyDescent="0.2">
      <c r="A171" s="11" t="s">
        <v>8219</v>
      </c>
      <c r="B171" s="11">
        <v>232</v>
      </c>
      <c r="F171" s="11" t="s">
        <v>8221</v>
      </c>
      <c r="G171" s="11">
        <v>1</v>
      </c>
    </row>
    <row r="172" spans="1:7" s="11" customFormat="1" ht="16" x14ac:dyDescent="0.2">
      <c r="A172" s="11" t="s">
        <v>8219</v>
      </c>
      <c r="B172" s="11">
        <v>168</v>
      </c>
      <c r="F172" s="11" t="s">
        <v>8221</v>
      </c>
      <c r="G172" s="11">
        <v>0</v>
      </c>
    </row>
    <row r="173" spans="1:7" s="11" customFormat="1" ht="16" x14ac:dyDescent="0.2">
      <c r="A173" s="11" t="s">
        <v>8219</v>
      </c>
      <c r="B173" s="11">
        <v>128</v>
      </c>
      <c r="F173" s="11" t="s">
        <v>8221</v>
      </c>
      <c r="G173" s="11">
        <v>5</v>
      </c>
    </row>
    <row r="174" spans="1:7" s="11" customFormat="1" ht="16" x14ac:dyDescent="0.2">
      <c r="A174" s="11" t="s">
        <v>8219</v>
      </c>
      <c r="B174" s="11">
        <v>493</v>
      </c>
      <c r="F174" s="11" t="s">
        <v>8221</v>
      </c>
      <c r="G174" s="11">
        <v>2</v>
      </c>
    </row>
    <row r="175" spans="1:7" s="11" customFormat="1" ht="16" x14ac:dyDescent="0.2">
      <c r="A175" s="11" t="s">
        <v>8219</v>
      </c>
      <c r="B175" s="11">
        <v>131</v>
      </c>
      <c r="F175" s="11" t="s">
        <v>8221</v>
      </c>
      <c r="G175" s="11">
        <v>68</v>
      </c>
    </row>
    <row r="176" spans="1:7" s="11" customFormat="1" ht="16" x14ac:dyDescent="0.2">
      <c r="A176" s="11" t="s">
        <v>8219</v>
      </c>
      <c r="B176" s="11">
        <v>50</v>
      </c>
      <c r="F176" s="11" t="s">
        <v>8221</v>
      </c>
      <c r="G176" s="11">
        <v>3</v>
      </c>
    </row>
    <row r="177" spans="1:7" s="11" customFormat="1" ht="16" x14ac:dyDescent="0.2">
      <c r="A177" s="11" t="s">
        <v>8219</v>
      </c>
      <c r="B177" s="11">
        <v>665</v>
      </c>
      <c r="F177" s="11" t="s">
        <v>8221</v>
      </c>
      <c r="G177" s="11">
        <v>34</v>
      </c>
    </row>
    <row r="178" spans="1:7" s="11" customFormat="1" ht="16" x14ac:dyDescent="0.2">
      <c r="A178" s="11" t="s">
        <v>8219</v>
      </c>
      <c r="B178" s="11">
        <v>129</v>
      </c>
      <c r="F178" s="11" t="s">
        <v>8221</v>
      </c>
      <c r="G178" s="11">
        <v>0</v>
      </c>
    </row>
    <row r="179" spans="1:7" s="11" customFormat="1" ht="16" x14ac:dyDescent="0.2">
      <c r="A179" s="11" t="s">
        <v>8219</v>
      </c>
      <c r="B179" s="11">
        <v>142</v>
      </c>
      <c r="F179" s="11" t="s">
        <v>8221</v>
      </c>
      <c r="G179" s="11">
        <v>3</v>
      </c>
    </row>
    <row r="180" spans="1:7" s="11" customFormat="1" ht="16" x14ac:dyDescent="0.2">
      <c r="A180" s="11" t="s">
        <v>8219</v>
      </c>
      <c r="B180" s="11">
        <v>2436</v>
      </c>
      <c r="F180" s="11" t="s">
        <v>8221</v>
      </c>
      <c r="G180" s="11">
        <v>0</v>
      </c>
    </row>
    <row r="181" spans="1:7" s="11" customFormat="1" ht="16" x14ac:dyDescent="0.2">
      <c r="A181" s="11" t="s">
        <v>8219</v>
      </c>
      <c r="B181" s="11">
        <v>244</v>
      </c>
      <c r="F181" s="11" t="s">
        <v>8221</v>
      </c>
      <c r="G181" s="11">
        <v>70</v>
      </c>
    </row>
    <row r="182" spans="1:7" s="11" customFormat="1" ht="16" x14ac:dyDescent="0.2">
      <c r="A182" s="11" t="s">
        <v>8219</v>
      </c>
      <c r="B182" s="11">
        <v>298</v>
      </c>
      <c r="F182" s="11" t="s">
        <v>8221</v>
      </c>
      <c r="G182" s="11">
        <v>1</v>
      </c>
    </row>
    <row r="183" spans="1:7" s="11" customFormat="1" ht="16" x14ac:dyDescent="0.2">
      <c r="A183" s="11" t="s">
        <v>8219</v>
      </c>
      <c r="B183" s="11">
        <v>251</v>
      </c>
      <c r="F183" s="11" t="s">
        <v>8221</v>
      </c>
      <c r="G183" s="11">
        <v>1</v>
      </c>
    </row>
    <row r="184" spans="1:7" s="11" customFormat="1" ht="16" x14ac:dyDescent="0.2">
      <c r="A184" s="11" t="s">
        <v>8219</v>
      </c>
      <c r="B184" s="11">
        <v>108</v>
      </c>
      <c r="F184" s="11" t="s">
        <v>8221</v>
      </c>
      <c r="G184" s="11">
        <v>1</v>
      </c>
    </row>
    <row r="185" spans="1:7" s="11" customFormat="1" ht="16" x14ac:dyDescent="0.2">
      <c r="A185" s="11" t="s">
        <v>8219</v>
      </c>
      <c r="B185" s="11">
        <v>82</v>
      </c>
      <c r="F185" s="11" t="s">
        <v>8221</v>
      </c>
      <c r="G185" s="11">
        <v>2</v>
      </c>
    </row>
    <row r="186" spans="1:7" s="11" customFormat="1" ht="16" x14ac:dyDescent="0.2">
      <c r="A186" s="11" t="s">
        <v>8219</v>
      </c>
      <c r="B186" s="11">
        <v>74</v>
      </c>
      <c r="F186" s="11" t="s">
        <v>8221</v>
      </c>
      <c r="G186" s="11">
        <v>2</v>
      </c>
    </row>
    <row r="187" spans="1:7" s="11" customFormat="1" ht="16" x14ac:dyDescent="0.2">
      <c r="A187" s="11" t="s">
        <v>8219</v>
      </c>
      <c r="B187" s="11">
        <v>189</v>
      </c>
      <c r="F187" s="11" t="s">
        <v>8221</v>
      </c>
      <c r="G187" s="11">
        <v>34</v>
      </c>
    </row>
    <row r="188" spans="1:7" s="11" customFormat="1" ht="16" x14ac:dyDescent="0.2">
      <c r="A188" s="11" t="s">
        <v>8219</v>
      </c>
      <c r="B188" s="11">
        <v>80</v>
      </c>
      <c r="F188" s="11" t="s">
        <v>8221</v>
      </c>
      <c r="G188" s="11">
        <v>2</v>
      </c>
    </row>
    <row r="189" spans="1:7" s="11" customFormat="1" ht="16" x14ac:dyDescent="0.2">
      <c r="A189" s="11" t="s">
        <v>8219</v>
      </c>
      <c r="B189" s="11">
        <v>576</v>
      </c>
      <c r="F189" s="11" t="s">
        <v>8221</v>
      </c>
      <c r="G189" s="11">
        <v>0</v>
      </c>
    </row>
    <row r="190" spans="1:7" s="11" customFormat="1" ht="16" x14ac:dyDescent="0.2">
      <c r="A190" s="11" t="s">
        <v>8219</v>
      </c>
      <c r="B190" s="11">
        <v>202</v>
      </c>
      <c r="F190" s="11" t="s">
        <v>8221</v>
      </c>
      <c r="G190" s="11">
        <v>1</v>
      </c>
    </row>
    <row r="191" spans="1:7" s="11" customFormat="1" ht="16" x14ac:dyDescent="0.2">
      <c r="A191" s="11" t="s">
        <v>8219</v>
      </c>
      <c r="B191" s="11">
        <v>238</v>
      </c>
      <c r="F191" s="11" t="s">
        <v>8221</v>
      </c>
      <c r="G191" s="11">
        <v>8</v>
      </c>
    </row>
    <row r="192" spans="1:7" s="11" customFormat="1" ht="16" x14ac:dyDescent="0.2">
      <c r="A192" s="11" t="s">
        <v>8219</v>
      </c>
      <c r="B192" s="11">
        <v>36</v>
      </c>
      <c r="F192" s="11" t="s">
        <v>8221</v>
      </c>
      <c r="G192" s="11">
        <v>4</v>
      </c>
    </row>
    <row r="193" spans="1:7" s="11" customFormat="1" ht="16" x14ac:dyDescent="0.2">
      <c r="A193" s="11" t="s">
        <v>8219</v>
      </c>
      <c r="B193" s="11">
        <v>150</v>
      </c>
      <c r="F193" s="11" t="s">
        <v>8221</v>
      </c>
      <c r="G193" s="11">
        <v>28</v>
      </c>
    </row>
    <row r="194" spans="1:7" s="11" customFormat="1" ht="16" x14ac:dyDescent="0.2">
      <c r="A194" s="11" t="s">
        <v>8219</v>
      </c>
      <c r="B194" s="11">
        <v>146</v>
      </c>
      <c r="F194" s="11" t="s">
        <v>8221</v>
      </c>
      <c r="G194" s="11">
        <v>0</v>
      </c>
    </row>
    <row r="195" spans="1:7" s="11" customFormat="1" ht="16" x14ac:dyDescent="0.2">
      <c r="A195" s="11" t="s">
        <v>8219</v>
      </c>
      <c r="B195" s="11">
        <v>222</v>
      </c>
      <c r="F195" s="11" t="s">
        <v>8221</v>
      </c>
      <c r="G195" s="11">
        <v>6</v>
      </c>
    </row>
    <row r="196" spans="1:7" s="11" customFormat="1" ht="16" x14ac:dyDescent="0.2">
      <c r="A196" s="11" t="s">
        <v>8219</v>
      </c>
      <c r="B196" s="11">
        <v>120</v>
      </c>
      <c r="F196" s="11" t="s">
        <v>8221</v>
      </c>
      <c r="G196" s="11">
        <v>22</v>
      </c>
    </row>
    <row r="197" spans="1:7" s="11" customFormat="1" ht="16" x14ac:dyDescent="0.2">
      <c r="A197" s="11" t="s">
        <v>8219</v>
      </c>
      <c r="B197" s="11">
        <v>126</v>
      </c>
      <c r="F197" s="11" t="s">
        <v>8221</v>
      </c>
      <c r="G197" s="11">
        <v>0</v>
      </c>
    </row>
    <row r="198" spans="1:7" s="11" customFormat="1" ht="16" x14ac:dyDescent="0.2">
      <c r="A198" s="11" t="s">
        <v>8219</v>
      </c>
      <c r="B198" s="11">
        <v>158</v>
      </c>
      <c r="F198" s="11" t="s">
        <v>8221</v>
      </c>
      <c r="G198" s="11">
        <v>1</v>
      </c>
    </row>
    <row r="199" spans="1:7" s="11" customFormat="1" ht="16" x14ac:dyDescent="0.2">
      <c r="A199" s="11" t="s">
        <v>8219</v>
      </c>
      <c r="B199" s="11">
        <v>316</v>
      </c>
      <c r="F199" s="11" t="s">
        <v>8221</v>
      </c>
      <c r="G199" s="11">
        <v>20</v>
      </c>
    </row>
    <row r="200" spans="1:7" s="11" customFormat="1" ht="16" x14ac:dyDescent="0.2">
      <c r="A200" s="11" t="s">
        <v>8219</v>
      </c>
      <c r="B200" s="11">
        <v>284</v>
      </c>
      <c r="F200" s="11" t="s">
        <v>8221</v>
      </c>
      <c r="G200" s="11">
        <v>0</v>
      </c>
    </row>
    <row r="201" spans="1:7" s="11" customFormat="1" ht="16" x14ac:dyDescent="0.2">
      <c r="A201" s="11" t="s">
        <v>8219</v>
      </c>
      <c r="B201" s="11">
        <v>51</v>
      </c>
      <c r="F201" s="11" t="s">
        <v>8221</v>
      </c>
      <c r="G201" s="11">
        <v>1</v>
      </c>
    </row>
    <row r="202" spans="1:7" s="11" customFormat="1" ht="16" x14ac:dyDescent="0.2">
      <c r="A202" s="11" t="s">
        <v>8219</v>
      </c>
      <c r="B202" s="11">
        <v>158</v>
      </c>
      <c r="F202" s="11" t="s">
        <v>8221</v>
      </c>
      <c r="G202" s="11">
        <v>3</v>
      </c>
    </row>
    <row r="203" spans="1:7" s="11" customFormat="1" ht="16" x14ac:dyDescent="0.2">
      <c r="A203" s="11" t="s">
        <v>8219</v>
      </c>
      <c r="B203" s="11">
        <v>337</v>
      </c>
      <c r="F203" s="11" t="s">
        <v>8221</v>
      </c>
      <c r="G203" s="11">
        <v>2</v>
      </c>
    </row>
    <row r="204" spans="1:7" s="11" customFormat="1" ht="16" x14ac:dyDescent="0.2">
      <c r="A204" s="11" t="s">
        <v>8219</v>
      </c>
      <c r="B204" s="11">
        <v>186</v>
      </c>
      <c r="F204" s="11" t="s">
        <v>8221</v>
      </c>
      <c r="G204" s="11">
        <v>0</v>
      </c>
    </row>
    <row r="205" spans="1:7" s="11" customFormat="1" ht="16" x14ac:dyDescent="0.2">
      <c r="A205" s="11" t="s">
        <v>8219</v>
      </c>
      <c r="B205" s="11">
        <v>58</v>
      </c>
      <c r="F205" s="11" t="s">
        <v>8221</v>
      </c>
      <c r="G205" s="11">
        <v>2</v>
      </c>
    </row>
    <row r="206" spans="1:7" s="11" customFormat="1" ht="16" x14ac:dyDescent="0.2">
      <c r="A206" s="11" t="s">
        <v>8219</v>
      </c>
      <c r="B206" s="11">
        <v>82</v>
      </c>
      <c r="F206" s="11" t="s">
        <v>8221</v>
      </c>
      <c r="G206" s="11">
        <v>1</v>
      </c>
    </row>
    <row r="207" spans="1:7" s="11" customFormat="1" ht="16" x14ac:dyDescent="0.2">
      <c r="A207" s="11" t="s">
        <v>8219</v>
      </c>
      <c r="B207" s="11">
        <v>736</v>
      </c>
      <c r="F207" s="11" t="s">
        <v>8221</v>
      </c>
      <c r="G207" s="11">
        <v>0</v>
      </c>
    </row>
    <row r="208" spans="1:7" s="11" customFormat="1" ht="16" x14ac:dyDescent="0.2">
      <c r="A208" s="11" t="s">
        <v>8219</v>
      </c>
      <c r="B208" s="11">
        <v>1151</v>
      </c>
      <c r="F208" s="11" t="s">
        <v>8221</v>
      </c>
      <c r="G208" s="11">
        <v>1</v>
      </c>
    </row>
    <row r="209" spans="1:7" s="11" customFormat="1" ht="16" x14ac:dyDescent="0.2">
      <c r="A209" s="11" t="s">
        <v>8219</v>
      </c>
      <c r="B209" s="11">
        <v>34</v>
      </c>
      <c r="F209" s="11" t="s">
        <v>8221</v>
      </c>
      <c r="G209" s="11">
        <v>0</v>
      </c>
    </row>
    <row r="210" spans="1:7" s="11" customFormat="1" ht="16" x14ac:dyDescent="0.2">
      <c r="A210" s="11" t="s">
        <v>8219</v>
      </c>
      <c r="B210" s="11">
        <v>498</v>
      </c>
      <c r="F210" s="11" t="s">
        <v>8221</v>
      </c>
      <c r="G210" s="11">
        <v>5</v>
      </c>
    </row>
    <row r="211" spans="1:7" s="11" customFormat="1" ht="16" x14ac:dyDescent="0.2">
      <c r="A211" s="11" t="s">
        <v>8219</v>
      </c>
      <c r="B211" s="11">
        <v>167</v>
      </c>
      <c r="F211" s="11" t="s">
        <v>8221</v>
      </c>
      <c r="G211" s="11">
        <v>1</v>
      </c>
    </row>
    <row r="212" spans="1:7" s="11" customFormat="1" ht="16" x14ac:dyDescent="0.2">
      <c r="A212" s="11" t="s">
        <v>8219</v>
      </c>
      <c r="B212" s="11">
        <v>340</v>
      </c>
      <c r="F212" s="11" t="s">
        <v>8221</v>
      </c>
      <c r="G212" s="11">
        <v>1</v>
      </c>
    </row>
    <row r="213" spans="1:7" s="11" customFormat="1" ht="16" x14ac:dyDescent="0.2">
      <c r="A213" s="11" t="s">
        <v>8219</v>
      </c>
      <c r="B213" s="11">
        <v>438</v>
      </c>
      <c r="F213" s="11" t="s">
        <v>8221</v>
      </c>
      <c r="G213" s="11">
        <v>2</v>
      </c>
    </row>
    <row r="214" spans="1:7" s="11" customFormat="1" ht="16" x14ac:dyDescent="0.2">
      <c r="A214" s="11" t="s">
        <v>8219</v>
      </c>
      <c r="B214" s="11">
        <v>555</v>
      </c>
      <c r="F214" s="11" t="s">
        <v>8221</v>
      </c>
      <c r="G214" s="11">
        <v>0</v>
      </c>
    </row>
    <row r="215" spans="1:7" s="11" customFormat="1" ht="16" x14ac:dyDescent="0.2">
      <c r="A215" s="11" t="s">
        <v>8219</v>
      </c>
      <c r="B215" s="11">
        <v>266</v>
      </c>
      <c r="F215" s="11" t="s">
        <v>8221</v>
      </c>
      <c r="G215" s="11">
        <v>9</v>
      </c>
    </row>
    <row r="216" spans="1:7" s="11" customFormat="1" ht="16" x14ac:dyDescent="0.2">
      <c r="A216" s="11" t="s">
        <v>8219</v>
      </c>
      <c r="B216" s="11">
        <v>69</v>
      </c>
      <c r="F216" s="11" t="s">
        <v>8221</v>
      </c>
      <c r="G216" s="11">
        <v>4</v>
      </c>
    </row>
    <row r="217" spans="1:7" s="11" customFormat="1" ht="16" x14ac:dyDescent="0.2">
      <c r="A217" s="11" t="s">
        <v>8219</v>
      </c>
      <c r="B217" s="11">
        <v>80</v>
      </c>
      <c r="F217" s="11" t="s">
        <v>8221</v>
      </c>
      <c r="G217" s="11">
        <v>4</v>
      </c>
    </row>
    <row r="218" spans="1:7" s="11" customFormat="1" ht="16" x14ac:dyDescent="0.2">
      <c r="A218" s="11" t="s">
        <v>8219</v>
      </c>
      <c r="B218" s="11">
        <v>493</v>
      </c>
      <c r="F218" s="11" t="s">
        <v>8221</v>
      </c>
      <c r="G218" s="11">
        <v>1</v>
      </c>
    </row>
    <row r="219" spans="1:7" s="11" customFormat="1" ht="16" x14ac:dyDescent="0.2">
      <c r="A219" s="11" t="s">
        <v>8219</v>
      </c>
      <c r="B219" s="11">
        <v>31</v>
      </c>
      <c r="F219" s="11" t="s">
        <v>8221</v>
      </c>
      <c r="G219" s="11">
        <v>1</v>
      </c>
    </row>
    <row r="220" spans="1:7" s="11" customFormat="1" ht="16" x14ac:dyDescent="0.2">
      <c r="A220" s="11" t="s">
        <v>8219</v>
      </c>
      <c r="B220" s="11">
        <v>236</v>
      </c>
      <c r="F220" s="11" t="s">
        <v>8221</v>
      </c>
      <c r="G220" s="11">
        <v>7</v>
      </c>
    </row>
    <row r="221" spans="1:7" s="11" customFormat="1" ht="16" x14ac:dyDescent="0.2">
      <c r="A221" s="11" t="s">
        <v>8219</v>
      </c>
      <c r="B221" s="11">
        <v>89</v>
      </c>
      <c r="F221" s="11" t="s">
        <v>8221</v>
      </c>
      <c r="G221" s="11">
        <v>5</v>
      </c>
    </row>
    <row r="222" spans="1:7" s="11" customFormat="1" ht="16" x14ac:dyDescent="0.2">
      <c r="A222" s="11" t="s">
        <v>8219</v>
      </c>
      <c r="B222" s="11">
        <v>299</v>
      </c>
      <c r="F222" s="11" t="s">
        <v>8221</v>
      </c>
      <c r="G222" s="11">
        <v>1</v>
      </c>
    </row>
    <row r="223" spans="1:7" s="11" customFormat="1" ht="16" x14ac:dyDescent="0.2">
      <c r="A223" s="11" t="s">
        <v>8219</v>
      </c>
      <c r="B223" s="11">
        <v>55</v>
      </c>
      <c r="F223" s="11" t="s">
        <v>8221</v>
      </c>
      <c r="G223" s="11">
        <v>0</v>
      </c>
    </row>
    <row r="224" spans="1:7" s="11" customFormat="1" ht="16" x14ac:dyDescent="0.2">
      <c r="A224" s="11" t="s">
        <v>8219</v>
      </c>
      <c r="B224" s="11">
        <v>325</v>
      </c>
      <c r="F224" s="11" t="s">
        <v>8221</v>
      </c>
      <c r="G224" s="11">
        <v>0</v>
      </c>
    </row>
    <row r="225" spans="1:7" s="11" customFormat="1" ht="16" x14ac:dyDescent="0.2">
      <c r="A225" s="11" t="s">
        <v>8219</v>
      </c>
      <c r="B225" s="11">
        <v>524</v>
      </c>
      <c r="F225" s="11" t="s">
        <v>8221</v>
      </c>
      <c r="G225" s="11">
        <v>1</v>
      </c>
    </row>
    <row r="226" spans="1:7" s="11" customFormat="1" ht="16" x14ac:dyDescent="0.2">
      <c r="A226" s="11" t="s">
        <v>8219</v>
      </c>
      <c r="B226" s="11">
        <v>285</v>
      </c>
      <c r="F226" s="11" t="s">
        <v>8221</v>
      </c>
      <c r="G226" s="11">
        <v>2</v>
      </c>
    </row>
    <row r="227" spans="1:7" s="11" customFormat="1" ht="16" x14ac:dyDescent="0.2">
      <c r="A227" s="11" t="s">
        <v>8219</v>
      </c>
      <c r="B227" s="11">
        <v>179</v>
      </c>
      <c r="F227" s="11" t="s">
        <v>8221</v>
      </c>
      <c r="G227" s="11">
        <v>0</v>
      </c>
    </row>
    <row r="228" spans="1:7" s="11" customFormat="1" ht="16" x14ac:dyDescent="0.2">
      <c r="A228" s="11" t="s">
        <v>8219</v>
      </c>
      <c r="B228" s="11">
        <v>188</v>
      </c>
      <c r="F228" s="11" t="s">
        <v>8221</v>
      </c>
      <c r="G228" s="11">
        <v>4</v>
      </c>
    </row>
    <row r="229" spans="1:7" s="11" customFormat="1" ht="16" x14ac:dyDescent="0.2">
      <c r="A229" s="11" t="s">
        <v>8219</v>
      </c>
      <c r="B229" s="11">
        <v>379</v>
      </c>
      <c r="F229" s="11" t="s">
        <v>8221</v>
      </c>
      <c r="G229" s="11">
        <v>7</v>
      </c>
    </row>
    <row r="230" spans="1:7" s="11" customFormat="1" ht="16" x14ac:dyDescent="0.2">
      <c r="A230" s="11" t="s">
        <v>8219</v>
      </c>
      <c r="B230" s="11">
        <v>119</v>
      </c>
      <c r="F230" s="11" t="s">
        <v>8221</v>
      </c>
      <c r="G230" s="11">
        <v>2</v>
      </c>
    </row>
    <row r="231" spans="1:7" s="11" customFormat="1" ht="16" x14ac:dyDescent="0.2">
      <c r="A231" s="11" t="s">
        <v>8219</v>
      </c>
      <c r="B231" s="11">
        <v>167</v>
      </c>
      <c r="F231" s="11" t="s">
        <v>8221</v>
      </c>
      <c r="G231" s="11">
        <v>1</v>
      </c>
    </row>
    <row r="232" spans="1:7" s="11" customFormat="1" ht="16" x14ac:dyDescent="0.2">
      <c r="A232" s="11" t="s">
        <v>8219</v>
      </c>
      <c r="B232" s="11">
        <v>221</v>
      </c>
      <c r="F232" s="11" t="s">
        <v>8221</v>
      </c>
      <c r="G232" s="11">
        <v>9</v>
      </c>
    </row>
    <row r="233" spans="1:7" s="11" customFormat="1" ht="16" x14ac:dyDescent="0.2">
      <c r="A233" s="11" t="s">
        <v>8219</v>
      </c>
      <c r="B233" s="11">
        <v>964</v>
      </c>
      <c r="F233" s="11" t="s">
        <v>8221</v>
      </c>
      <c r="G233" s="11">
        <v>2</v>
      </c>
    </row>
    <row r="234" spans="1:7" s="11" customFormat="1" ht="16" x14ac:dyDescent="0.2">
      <c r="A234" s="11" t="s">
        <v>8219</v>
      </c>
      <c r="B234" s="11">
        <v>286</v>
      </c>
      <c r="F234" s="11" t="s">
        <v>8221</v>
      </c>
      <c r="G234" s="11">
        <v>1</v>
      </c>
    </row>
    <row r="235" spans="1:7" s="11" customFormat="1" ht="16" x14ac:dyDescent="0.2">
      <c r="A235" s="11" t="s">
        <v>8219</v>
      </c>
      <c r="B235" s="11">
        <v>613</v>
      </c>
      <c r="F235" s="11" t="s">
        <v>8221</v>
      </c>
      <c r="G235" s="11">
        <v>7</v>
      </c>
    </row>
    <row r="236" spans="1:7" s="11" customFormat="1" ht="16" x14ac:dyDescent="0.2">
      <c r="A236" s="11" t="s">
        <v>8219</v>
      </c>
      <c r="B236" s="11">
        <v>29</v>
      </c>
      <c r="F236" s="11" t="s">
        <v>8221</v>
      </c>
      <c r="G236" s="11">
        <v>2</v>
      </c>
    </row>
    <row r="237" spans="1:7" s="11" customFormat="1" ht="16" x14ac:dyDescent="0.2">
      <c r="A237" s="11" t="s">
        <v>8219</v>
      </c>
      <c r="B237" s="11">
        <v>165</v>
      </c>
      <c r="F237" s="11" t="s">
        <v>8221</v>
      </c>
      <c r="G237" s="11">
        <v>8</v>
      </c>
    </row>
    <row r="238" spans="1:7" s="11" customFormat="1" ht="16" x14ac:dyDescent="0.2">
      <c r="A238" s="11" t="s">
        <v>8219</v>
      </c>
      <c r="B238" s="11">
        <v>97</v>
      </c>
      <c r="F238" s="11" t="s">
        <v>8221</v>
      </c>
      <c r="G238" s="11">
        <v>2</v>
      </c>
    </row>
    <row r="239" spans="1:7" s="11" customFormat="1" ht="16" x14ac:dyDescent="0.2">
      <c r="A239" s="11" t="s">
        <v>8219</v>
      </c>
      <c r="B239" s="11">
        <v>303</v>
      </c>
      <c r="F239" s="11" t="s">
        <v>8221</v>
      </c>
      <c r="G239" s="11">
        <v>2</v>
      </c>
    </row>
    <row r="240" spans="1:7" s="11" customFormat="1" ht="16" x14ac:dyDescent="0.2">
      <c r="A240" s="11" t="s">
        <v>8219</v>
      </c>
      <c r="B240" s="11">
        <v>267</v>
      </c>
      <c r="F240" s="11" t="s">
        <v>8221</v>
      </c>
      <c r="G240" s="11">
        <v>7</v>
      </c>
    </row>
    <row r="241" spans="1:7" s="11" customFormat="1" ht="16" x14ac:dyDescent="0.2">
      <c r="A241" s="11" t="s">
        <v>8219</v>
      </c>
      <c r="B241" s="11">
        <v>302</v>
      </c>
      <c r="F241" s="11" t="s">
        <v>8221</v>
      </c>
      <c r="G241" s="11">
        <v>2</v>
      </c>
    </row>
    <row r="242" spans="1:7" s="11" customFormat="1" ht="16" x14ac:dyDescent="0.2">
      <c r="A242" s="11" t="s">
        <v>8219</v>
      </c>
      <c r="B242" s="11">
        <v>87</v>
      </c>
      <c r="F242" s="11" t="s">
        <v>8221</v>
      </c>
      <c r="G242" s="11">
        <v>18</v>
      </c>
    </row>
    <row r="243" spans="1:7" s="11" customFormat="1" ht="16" x14ac:dyDescent="0.2">
      <c r="A243" s="11" t="s">
        <v>8219</v>
      </c>
      <c r="B243" s="11">
        <v>354</v>
      </c>
      <c r="F243" s="11" t="s">
        <v>8221</v>
      </c>
      <c r="G243" s="11">
        <v>9</v>
      </c>
    </row>
    <row r="244" spans="1:7" s="11" customFormat="1" ht="16" x14ac:dyDescent="0.2">
      <c r="A244" s="11" t="s">
        <v>8219</v>
      </c>
      <c r="B244" s="11">
        <v>86</v>
      </c>
      <c r="F244" s="11" t="s">
        <v>8221</v>
      </c>
      <c r="G244" s="11">
        <v>4</v>
      </c>
    </row>
    <row r="245" spans="1:7" s="11" customFormat="1" ht="16" x14ac:dyDescent="0.2">
      <c r="A245" s="11" t="s">
        <v>8219</v>
      </c>
      <c r="B245" s="11">
        <v>26</v>
      </c>
      <c r="F245" s="11" t="s">
        <v>8221</v>
      </c>
      <c r="G245" s="11">
        <v>7</v>
      </c>
    </row>
    <row r="246" spans="1:7" s="11" customFormat="1" ht="16" x14ac:dyDescent="0.2">
      <c r="A246" s="11" t="s">
        <v>8219</v>
      </c>
      <c r="B246" s="11">
        <v>113</v>
      </c>
      <c r="F246" s="11" t="s">
        <v>8221</v>
      </c>
      <c r="G246" s="11">
        <v>29</v>
      </c>
    </row>
    <row r="247" spans="1:7" s="11" customFormat="1" ht="16" x14ac:dyDescent="0.2">
      <c r="A247" s="11" t="s">
        <v>8219</v>
      </c>
      <c r="B247" s="11">
        <v>65</v>
      </c>
      <c r="F247" s="11" t="s">
        <v>8221</v>
      </c>
      <c r="G247" s="11">
        <v>12</v>
      </c>
    </row>
    <row r="248" spans="1:7" s="11" customFormat="1" ht="16" x14ac:dyDescent="0.2">
      <c r="A248" s="11" t="s">
        <v>8219</v>
      </c>
      <c r="B248" s="11">
        <v>134</v>
      </c>
      <c r="F248" s="11" t="s">
        <v>8221</v>
      </c>
      <c r="G248" s="11">
        <v>4</v>
      </c>
    </row>
    <row r="249" spans="1:7" s="11" customFormat="1" ht="16" x14ac:dyDescent="0.2">
      <c r="A249" s="11" t="s">
        <v>8219</v>
      </c>
      <c r="B249" s="11">
        <v>119</v>
      </c>
      <c r="F249" s="11" t="s">
        <v>8221</v>
      </c>
      <c r="G249" s="11">
        <v>28</v>
      </c>
    </row>
    <row r="250" spans="1:7" s="11" customFormat="1" ht="16" x14ac:dyDescent="0.2">
      <c r="A250" s="11" t="s">
        <v>8219</v>
      </c>
      <c r="B250" s="11">
        <v>159</v>
      </c>
      <c r="F250" s="11" t="s">
        <v>8221</v>
      </c>
      <c r="G250" s="11">
        <v>25</v>
      </c>
    </row>
    <row r="251" spans="1:7" s="11" customFormat="1" ht="16" x14ac:dyDescent="0.2">
      <c r="A251" s="11" t="s">
        <v>8219</v>
      </c>
      <c r="B251" s="11">
        <v>167</v>
      </c>
      <c r="F251" s="11" t="s">
        <v>8221</v>
      </c>
      <c r="G251" s="11">
        <v>28</v>
      </c>
    </row>
    <row r="252" spans="1:7" s="11" customFormat="1" ht="16" x14ac:dyDescent="0.2">
      <c r="A252" s="11" t="s">
        <v>8219</v>
      </c>
      <c r="B252" s="11">
        <v>43</v>
      </c>
      <c r="F252" s="11" t="s">
        <v>8221</v>
      </c>
      <c r="G252" s="11">
        <v>310</v>
      </c>
    </row>
    <row r="253" spans="1:7" s="11" customFormat="1" ht="16" x14ac:dyDescent="0.2">
      <c r="A253" s="11" t="s">
        <v>8219</v>
      </c>
      <c r="B253" s="11">
        <v>1062</v>
      </c>
      <c r="F253" s="11" t="s">
        <v>8221</v>
      </c>
      <c r="G253" s="11">
        <v>15</v>
      </c>
    </row>
    <row r="254" spans="1:7" s="11" customFormat="1" ht="16" x14ac:dyDescent="0.2">
      <c r="A254" s="11" t="s">
        <v>8219</v>
      </c>
      <c r="B254" s="11">
        <v>9</v>
      </c>
      <c r="F254" s="11" t="s">
        <v>8221</v>
      </c>
      <c r="G254" s="11">
        <v>215</v>
      </c>
    </row>
    <row r="255" spans="1:7" s="11" customFormat="1" ht="16" x14ac:dyDescent="0.2">
      <c r="A255" s="11" t="s">
        <v>8219</v>
      </c>
      <c r="B255" s="11">
        <v>89</v>
      </c>
      <c r="F255" s="11" t="s">
        <v>8221</v>
      </c>
      <c r="G255" s="11">
        <v>3</v>
      </c>
    </row>
    <row r="256" spans="1:7" s="11" customFormat="1" ht="16" x14ac:dyDescent="0.2">
      <c r="A256" s="11" t="s">
        <v>8219</v>
      </c>
      <c r="B256" s="11">
        <v>174</v>
      </c>
      <c r="F256" s="11" t="s">
        <v>8221</v>
      </c>
      <c r="G256" s="11">
        <v>2</v>
      </c>
    </row>
    <row r="257" spans="1:7" s="11" customFormat="1" ht="16" x14ac:dyDescent="0.2">
      <c r="A257" s="11" t="s">
        <v>8219</v>
      </c>
      <c r="B257" s="11">
        <v>14</v>
      </c>
      <c r="F257" s="11" t="s">
        <v>8221</v>
      </c>
      <c r="G257" s="11">
        <v>26</v>
      </c>
    </row>
    <row r="258" spans="1:7" s="11" customFormat="1" ht="16" x14ac:dyDescent="0.2">
      <c r="A258" s="11" t="s">
        <v>8219</v>
      </c>
      <c r="B258" s="11">
        <v>48</v>
      </c>
      <c r="F258" s="11" t="s">
        <v>8221</v>
      </c>
      <c r="G258" s="11">
        <v>24</v>
      </c>
    </row>
    <row r="259" spans="1:7" s="11" customFormat="1" ht="16" x14ac:dyDescent="0.2">
      <c r="A259" s="11" t="s">
        <v>8219</v>
      </c>
      <c r="B259" s="11">
        <v>133</v>
      </c>
      <c r="F259" s="11" t="s">
        <v>8221</v>
      </c>
      <c r="G259" s="11">
        <v>96</v>
      </c>
    </row>
    <row r="260" spans="1:7" s="11" customFormat="1" ht="16" x14ac:dyDescent="0.2">
      <c r="A260" s="11" t="s">
        <v>8219</v>
      </c>
      <c r="B260" s="11">
        <v>83</v>
      </c>
      <c r="F260" s="11" t="s">
        <v>8221</v>
      </c>
      <c r="G260" s="11">
        <v>17</v>
      </c>
    </row>
    <row r="261" spans="1:7" s="11" customFormat="1" ht="16" x14ac:dyDescent="0.2">
      <c r="A261" s="11" t="s">
        <v>8219</v>
      </c>
      <c r="B261" s="11">
        <v>149</v>
      </c>
      <c r="F261" s="11" t="s">
        <v>8221</v>
      </c>
      <c r="G261" s="11">
        <v>94</v>
      </c>
    </row>
    <row r="262" spans="1:7" s="11" customFormat="1" ht="16" x14ac:dyDescent="0.2">
      <c r="A262" s="11" t="s">
        <v>8219</v>
      </c>
      <c r="B262" s="11">
        <v>49</v>
      </c>
      <c r="F262" s="11" t="s">
        <v>8221</v>
      </c>
      <c r="G262" s="11">
        <v>129</v>
      </c>
    </row>
    <row r="263" spans="1:7" s="11" customFormat="1" ht="16" x14ac:dyDescent="0.2">
      <c r="A263" s="11" t="s">
        <v>8219</v>
      </c>
      <c r="B263" s="11">
        <v>251</v>
      </c>
      <c r="F263" s="11" t="s">
        <v>8221</v>
      </c>
      <c r="G263" s="11">
        <v>1</v>
      </c>
    </row>
    <row r="264" spans="1:7" s="11" customFormat="1" ht="16" x14ac:dyDescent="0.2">
      <c r="A264" s="11" t="s">
        <v>8219</v>
      </c>
      <c r="B264" s="11">
        <v>22</v>
      </c>
      <c r="F264" s="11" t="s">
        <v>8221</v>
      </c>
      <c r="G264" s="11">
        <v>4</v>
      </c>
    </row>
    <row r="265" spans="1:7" s="11" customFormat="1" ht="16" x14ac:dyDescent="0.2">
      <c r="A265" s="11" t="s">
        <v>8219</v>
      </c>
      <c r="B265" s="11">
        <v>48</v>
      </c>
      <c r="F265" s="11" t="s">
        <v>8221</v>
      </c>
      <c r="G265" s="11">
        <v>3</v>
      </c>
    </row>
    <row r="266" spans="1:7" s="11" customFormat="1" ht="16" x14ac:dyDescent="0.2">
      <c r="A266" s="11" t="s">
        <v>8219</v>
      </c>
      <c r="B266" s="11">
        <v>383</v>
      </c>
      <c r="F266" s="11" t="s">
        <v>8221</v>
      </c>
      <c r="G266" s="11">
        <v>135</v>
      </c>
    </row>
    <row r="267" spans="1:7" s="11" customFormat="1" ht="16" x14ac:dyDescent="0.2">
      <c r="A267" s="11" t="s">
        <v>8219</v>
      </c>
      <c r="B267" s="11">
        <v>237</v>
      </c>
      <c r="F267" s="11" t="s">
        <v>8221</v>
      </c>
      <c r="G267" s="11">
        <v>10</v>
      </c>
    </row>
    <row r="268" spans="1:7" s="11" customFormat="1" ht="16" x14ac:dyDescent="0.2">
      <c r="A268" s="11" t="s">
        <v>8219</v>
      </c>
      <c r="B268" s="11">
        <v>13</v>
      </c>
      <c r="F268" s="11" t="s">
        <v>8221</v>
      </c>
      <c r="G268" s="11">
        <v>0</v>
      </c>
    </row>
    <row r="269" spans="1:7" s="11" customFormat="1" ht="16" x14ac:dyDescent="0.2">
      <c r="A269" s="11" t="s">
        <v>8219</v>
      </c>
      <c r="B269" s="11">
        <v>562</v>
      </c>
      <c r="F269" s="11" t="s">
        <v>8221</v>
      </c>
      <c r="G269" s="11">
        <v>6</v>
      </c>
    </row>
    <row r="270" spans="1:7" s="11" customFormat="1" ht="16" x14ac:dyDescent="0.2">
      <c r="A270" s="11" t="s">
        <v>8219</v>
      </c>
      <c r="B270" s="11">
        <v>71</v>
      </c>
      <c r="F270" s="11" t="s">
        <v>8221</v>
      </c>
      <c r="G270" s="11">
        <v>36</v>
      </c>
    </row>
    <row r="271" spans="1:7" s="11" customFormat="1" ht="16" x14ac:dyDescent="0.2">
      <c r="A271" s="11" t="s">
        <v>8219</v>
      </c>
      <c r="B271" s="11">
        <v>1510</v>
      </c>
      <c r="F271" s="11" t="s">
        <v>8221</v>
      </c>
      <c r="G271" s="11">
        <v>336</v>
      </c>
    </row>
    <row r="272" spans="1:7" s="11" customFormat="1" ht="16" x14ac:dyDescent="0.2">
      <c r="A272" s="11" t="s">
        <v>8219</v>
      </c>
      <c r="B272" s="11">
        <v>14</v>
      </c>
      <c r="F272" s="11" t="s">
        <v>8221</v>
      </c>
      <c r="G272" s="11">
        <v>34</v>
      </c>
    </row>
    <row r="273" spans="1:7" s="11" customFormat="1" ht="16" x14ac:dyDescent="0.2">
      <c r="A273" s="11" t="s">
        <v>8219</v>
      </c>
      <c r="B273" s="11">
        <v>193</v>
      </c>
      <c r="F273" s="11" t="s">
        <v>8221</v>
      </c>
      <c r="G273" s="11">
        <v>10</v>
      </c>
    </row>
    <row r="274" spans="1:7" s="11" customFormat="1" ht="16" x14ac:dyDescent="0.2">
      <c r="A274" s="11" t="s">
        <v>8219</v>
      </c>
      <c r="B274" s="11">
        <v>206</v>
      </c>
      <c r="F274" s="11" t="s">
        <v>8221</v>
      </c>
      <c r="G274" s="11">
        <v>201</v>
      </c>
    </row>
    <row r="275" spans="1:7" s="11" customFormat="1" ht="16" x14ac:dyDescent="0.2">
      <c r="A275" s="11" t="s">
        <v>8219</v>
      </c>
      <c r="B275" s="11">
        <v>351</v>
      </c>
      <c r="F275" s="11" t="s">
        <v>8221</v>
      </c>
      <c r="G275" s="11">
        <v>296</v>
      </c>
    </row>
    <row r="276" spans="1:7" s="11" customFormat="1" ht="16" x14ac:dyDescent="0.2">
      <c r="A276" s="11" t="s">
        <v>8219</v>
      </c>
      <c r="B276" s="11">
        <v>50</v>
      </c>
      <c r="F276" s="11" t="s">
        <v>8221</v>
      </c>
      <c r="G276" s="11">
        <v>7</v>
      </c>
    </row>
    <row r="277" spans="1:7" s="11" customFormat="1" ht="16" x14ac:dyDescent="0.2">
      <c r="A277" s="11" t="s">
        <v>8219</v>
      </c>
      <c r="B277" s="11">
        <v>184</v>
      </c>
      <c r="F277" s="11" t="s">
        <v>8221</v>
      </c>
      <c r="G277" s="11">
        <v>7</v>
      </c>
    </row>
    <row r="278" spans="1:7" s="11" customFormat="1" ht="16" x14ac:dyDescent="0.2">
      <c r="A278" s="11" t="s">
        <v>8219</v>
      </c>
      <c r="B278" s="11">
        <v>196</v>
      </c>
      <c r="F278" s="11" t="s">
        <v>8221</v>
      </c>
      <c r="G278" s="11">
        <v>1</v>
      </c>
    </row>
    <row r="279" spans="1:7" s="11" customFormat="1" ht="16" x14ac:dyDescent="0.2">
      <c r="A279" s="11" t="s">
        <v>8219</v>
      </c>
      <c r="B279" s="11">
        <v>229</v>
      </c>
      <c r="F279" s="11" t="s">
        <v>8221</v>
      </c>
      <c r="G279" s="11">
        <v>114</v>
      </c>
    </row>
    <row r="280" spans="1:7" s="11" customFormat="1" ht="16" x14ac:dyDescent="0.2">
      <c r="A280" s="11" t="s">
        <v>8219</v>
      </c>
      <c r="B280" s="11">
        <v>67</v>
      </c>
      <c r="F280" s="11" t="s">
        <v>8221</v>
      </c>
      <c r="G280" s="11">
        <v>29</v>
      </c>
    </row>
    <row r="281" spans="1:7" s="11" customFormat="1" ht="16" x14ac:dyDescent="0.2">
      <c r="A281" s="11" t="s">
        <v>8219</v>
      </c>
      <c r="B281" s="11">
        <v>95</v>
      </c>
      <c r="F281" s="11" t="s">
        <v>8221</v>
      </c>
      <c r="G281" s="11">
        <v>890</v>
      </c>
    </row>
    <row r="282" spans="1:7" s="11" customFormat="1" ht="16" x14ac:dyDescent="0.2">
      <c r="A282" s="11" t="s">
        <v>8219</v>
      </c>
      <c r="B282" s="11">
        <v>62</v>
      </c>
      <c r="F282" s="11" t="s">
        <v>8221</v>
      </c>
      <c r="G282" s="11">
        <v>31</v>
      </c>
    </row>
    <row r="283" spans="1:7" s="11" customFormat="1" ht="16" x14ac:dyDescent="0.2">
      <c r="A283" s="11" t="s">
        <v>8219</v>
      </c>
      <c r="B283" s="11">
        <v>73</v>
      </c>
      <c r="F283" s="11" t="s">
        <v>8221</v>
      </c>
      <c r="G283" s="11">
        <v>21</v>
      </c>
    </row>
    <row r="284" spans="1:7" s="11" customFormat="1" ht="16" x14ac:dyDescent="0.2">
      <c r="A284" s="11" t="s">
        <v>8219</v>
      </c>
      <c r="B284" s="11">
        <v>43</v>
      </c>
      <c r="F284" s="11" t="s">
        <v>8221</v>
      </c>
      <c r="G284" s="11">
        <v>37</v>
      </c>
    </row>
    <row r="285" spans="1:7" s="11" customFormat="1" ht="16" x14ac:dyDescent="0.2">
      <c r="A285" s="11" t="s">
        <v>8219</v>
      </c>
      <c r="B285" s="11">
        <v>70</v>
      </c>
      <c r="F285" s="11" t="s">
        <v>8221</v>
      </c>
      <c r="G285" s="11">
        <v>7</v>
      </c>
    </row>
    <row r="286" spans="1:7" s="11" customFormat="1" ht="16" x14ac:dyDescent="0.2">
      <c r="A286" s="11" t="s">
        <v>8219</v>
      </c>
      <c r="B286" s="11">
        <v>271</v>
      </c>
      <c r="F286" s="11" t="s">
        <v>8221</v>
      </c>
      <c r="G286" s="11">
        <v>4</v>
      </c>
    </row>
    <row r="287" spans="1:7" s="11" customFormat="1" ht="16" x14ac:dyDescent="0.2">
      <c r="A287" s="11" t="s">
        <v>8219</v>
      </c>
      <c r="B287" s="11">
        <v>55</v>
      </c>
      <c r="F287" s="11" t="s">
        <v>8221</v>
      </c>
      <c r="G287" s="11">
        <v>5</v>
      </c>
    </row>
    <row r="288" spans="1:7" s="11" customFormat="1" ht="16" x14ac:dyDescent="0.2">
      <c r="A288" s="11" t="s">
        <v>8219</v>
      </c>
      <c r="B288" s="11">
        <v>35</v>
      </c>
      <c r="F288" s="11" t="s">
        <v>8221</v>
      </c>
      <c r="G288" s="11">
        <v>0</v>
      </c>
    </row>
    <row r="289" spans="1:7" s="11" customFormat="1" ht="16" x14ac:dyDescent="0.2">
      <c r="A289" s="11" t="s">
        <v>8219</v>
      </c>
      <c r="B289" s="11">
        <v>22</v>
      </c>
      <c r="F289" s="11" t="s">
        <v>8221</v>
      </c>
      <c r="G289" s="11">
        <v>456</v>
      </c>
    </row>
    <row r="290" spans="1:7" s="11" customFormat="1" ht="16" x14ac:dyDescent="0.2">
      <c r="A290" s="11" t="s">
        <v>8219</v>
      </c>
      <c r="B290" s="11">
        <v>38</v>
      </c>
      <c r="F290" s="11" t="s">
        <v>8221</v>
      </c>
      <c r="G290" s="11">
        <v>369</v>
      </c>
    </row>
    <row r="291" spans="1:7" s="11" customFormat="1" ht="16" x14ac:dyDescent="0.2">
      <c r="A291" s="11" t="s">
        <v>8219</v>
      </c>
      <c r="B291" s="11">
        <v>15</v>
      </c>
      <c r="F291" s="11" t="s">
        <v>8221</v>
      </c>
      <c r="G291" s="11">
        <v>2</v>
      </c>
    </row>
    <row r="292" spans="1:7" s="11" customFormat="1" ht="16" x14ac:dyDescent="0.2">
      <c r="A292" s="11" t="s">
        <v>8219</v>
      </c>
      <c r="B292" s="11">
        <v>7</v>
      </c>
      <c r="F292" s="11" t="s">
        <v>8221</v>
      </c>
      <c r="G292" s="11">
        <v>0</v>
      </c>
    </row>
    <row r="293" spans="1:7" s="11" customFormat="1" ht="16" x14ac:dyDescent="0.2">
      <c r="A293" s="11" t="s">
        <v>8219</v>
      </c>
      <c r="B293" s="11">
        <v>241</v>
      </c>
      <c r="F293" s="11" t="s">
        <v>8221</v>
      </c>
      <c r="G293" s="11">
        <v>338</v>
      </c>
    </row>
    <row r="294" spans="1:7" s="11" customFormat="1" ht="16" x14ac:dyDescent="0.2">
      <c r="A294" s="11" t="s">
        <v>8219</v>
      </c>
      <c r="B294" s="11">
        <v>55</v>
      </c>
      <c r="F294" s="11" t="s">
        <v>8221</v>
      </c>
      <c r="G294" s="11">
        <v>4</v>
      </c>
    </row>
    <row r="295" spans="1:7" s="11" customFormat="1" ht="16" x14ac:dyDescent="0.2">
      <c r="A295" s="11" t="s">
        <v>8219</v>
      </c>
      <c r="B295" s="11">
        <v>171</v>
      </c>
      <c r="F295" s="11" t="s">
        <v>8221</v>
      </c>
      <c r="G295" s="11">
        <v>1</v>
      </c>
    </row>
    <row r="296" spans="1:7" s="11" customFormat="1" ht="16" x14ac:dyDescent="0.2">
      <c r="A296" s="11" t="s">
        <v>8219</v>
      </c>
      <c r="B296" s="11">
        <v>208</v>
      </c>
      <c r="F296" s="11" t="s">
        <v>8221</v>
      </c>
      <c r="G296" s="11">
        <v>28</v>
      </c>
    </row>
    <row r="297" spans="1:7" s="11" customFormat="1" ht="16" x14ac:dyDescent="0.2">
      <c r="A297" s="11" t="s">
        <v>8219</v>
      </c>
      <c r="B297" s="11">
        <v>21</v>
      </c>
      <c r="F297" s="11" t="s">
        <v>8221</v>
      </c>
      <c r="G297" s="11">
        <v>12</v>
      </c>
    </row>
    <row r="298" spans="1:7" s="11" customFormat="1" ht="16" x14ac:dyDescent="0.2">
      <c r="A298" s="11" t="s">
        <v>8219</v>
      </c>
      <c r="B298" s="11">
        <v>25</v>
      </c>
      <c r="F298" s="11" t="s">
        <v>8221</v>
      </c>
      <c r="G298" s="11">
        <v>16</v>
      </c>
    </row>
    <row r="299" spans="1:7" s="11" customFormat="1" ht="16" x14ac:dyDescent="0.2">
      <c r="A299" s="11" t="s">
        <v>8219</v>
      </c>
      <c r="B299" s="11">
        <v>52</v>
      </c>
      <c r="F299" s="11" t="s">
        <v>8221</v>
      </c>
      <c r="G299" s="11">
        <v>4</v>
      </c>
    </row>
    <row r="300" spans="1:7" s="11" customFormat="1" ht="16" x14ac:dyDescent="0.2">
      <c r="A300" s="11" t="s">
        <v>8219</v>
      </c>
      <c r="B300" s="11">
        <v>104</v>
      </c>
      <c r="F300" s="11" t="s">
        <v>8221</v>
      </c>
      <c r="G300" s="11">
        <v>4</v>
      </c>
    </row>
    <row r="301" spans="1:7" s="11" customFormat="1" ht="16" x14ac:dyDescent="0.2">
      <c r="A301" s="11" t="s">
        <v>8219</v>
      </c>
      <c r="B301" s="11">
        <v>73</v>
      </c>
      <c r="F301" s="11" t="s">
        <v>8221</v>
      </c>
      <c r="G301" s="11">
        <v>10</v>
      </c>
    </row>
    <row r="302" spans="1:7" s="11" customFormat="1" ht="16" x14ac:dyDescent="0.2">
      <c r="A302" s="11" t="s">
        <v>8219</v>
      </c>
      <c r="B302" s="11">
        <v>34</v>
      </c>
      <c r="F302" s="11" t="s">
        <v>8221</v>
      </c>
      <c r="G302" s="11">
        <v>0</v>
      </c>
    </row>
    <row r="303" spans="1:7" s="11" customFormat="1" ht="16" x14ac:dyDescent="0.2">
      <c r="A303" s="11" t="s">
        <v>8219</v>
      </c>
      <c r="B303" s="11">
        <v>56</v>
      </c>
      <c r="F303" s="11" t="s">
        <v>8221</v>
      </c>
      <c r="G303" s="11">
        <v>6</v>
      </c>
    </row>
    <row r="304" spans="1:7" s="11" customFormat="1" ht="16" x14ac:dyDescent="0.2">
      <c r="A304" s="11" t="s">
        <v>8219</v>
      </c>
      <c r="B304" s="11">
        <v>31</v>
      </c>
      <c r="F304" s="11" t="s">
        <v>8221</v>
      </c>
      <c r="G304" s="11">
        <v>0</v>
      </c>
    </row>
    <row r="305" spans="1:7" s="11" customFormat="1" ht="16" x14ac:dyDescent="0.2">
      <c r="A305" s="11" t="s">
        <v>8219</v>
      </c>
      <c r="B305" s="11">
        <v>84</v>
      </c>
      <c r="F305" s="11" t="s">
        <v>8221</v>
      </c>
      <c r="G305" s="11">
        <v>1</v>
      </c>
    </row>
    <row r="306" spans="1:7" s="11" customFormat="1" ht="16" x14ac:dyDescent="0.2">
      <c r="A306" s="11" t="s">
        <v>8219</v>
      </c>
      <c r="B306" s="11">
        <v>130</v>
      </c>
      <c r="F306" s="11" t="s">
        <v>8221</v>
      </c>
      <c r="G306" s="11">
        <v>0</v>
      </c>
    </row>
    <row r="307" spans="1:7" s="11" customFormat="1" ht="16" x14ac:dyDescent="0.2">
      <c r="A307" s="11" t="s">
        <v>8219</v>
      </c>
      <c r="B307" s="11">
        <v>12</v>
      </c>
      <c r="F307" s="11" t="s">
        <v>8221</v>
      </c>
      <c r="G307" s="11">
        <v>44</v>
      </c>
    </row>
    <row r="308" spans="1:7" s="11" customFormat="1" ht="16" x14ac:dyDescent="0.2">
      <c r="A308" s="11" t="s">
        <v>8219</v>
      </c>
      <c r="B308" s="11">
        <v>23</v>
      </c>
      <c r="F308" s="11" t="s">
        <v>8221</v>
      </c>
      <c r="G308" s="11">
        <v>0</v>
      </c>
    </row>
    <row r="309" spans="1:7" s="11" customFormat="1" ht="16" x14ac:dyDescent="0.2">
      <c r="A309" s="11" t="s">
        <v>8219</v>
      </c>
      <c r="B309" s="11">
        <v>158</v>
      </c>
      <c r="F309" s="11" t="s">
        <v>8221</v>
      </c>
      <c r="G309" s="11">
        <v>3</v>
      </c>
    </row>
    <row r="310" spans="1:7" s="11" customFormat="1" ht="16" x14ac:dyDescent="0.2">
      <c r="A310" s="11" t="s">
        <v>8219</v>
      </c>
      <c r="B310" s="11">
        <v>30</v>
      </c>
      <c r="F310" s="11" t="s">
        <v>8221</v>
      </c>
      <c r="G310" s="11">
        <v>0</v>
      </c>
    </row>
    <row r="311" spans="1:7" s="11" customFormat="1" ht="16" x14ac:dyDescent="0.2">
      <c r="A311" s="11" t="s">
        <v>8219</v>
      </c>
      <c r="B311" s="11">
        <v>18</v>
      </c>
      <c r="F311" s="11" t="s">
        <v>8221</v>
      </c>
      <c r="G311" s="11">
        <v>52</v>
      </c>
    </row>
    <row r="312" spans="1:7" s="11" customFormat="1" ht="16" x14ac:dyDescent="0.2">
      <c r="A312" s="11" t="s">
        <v>8219</v>
      </c>
      <c r="B312" s="11">
        <v>29</v>
      </c>
      <c r="F312" s="11" t="s">
        <v>8221</v>
      </c>
      <c r="G312" s="11">
        <v>0</v>
      </c>
    </row>
    <row r="313" spans="1:7" s="11" customFormat="1" ht="16" x14ac:dyDescent="0.2">
      <c r="A313" s="11" t="s">
        <v>8219</v>
      </c>
      <c r="B313" s="11">
        <v>31</v>
      </c>
      <c r="F313" s="11" t="s">
        <v>8221</v>
      </c>
      <c r="G313" s="11">
        <v>1</v>
      </c>
    </row>
    <row r="314" spans="1:7" s="11" customFormat="1" ht="16" x14ac:dyDescent="0.2">
      <c r="A314" s="11" t="s">
        <v>8219</v>
      </c>
      <c r="B314" s="11">
        <v>173</v>
      </c>
      <c r="F314" s="11" t="s">
        <v>8221</v>
      </c>
      <c r="G314" s="11">
        <v>1</v>
      </c>
    </row>
    <row r="315" spans="1:7" s="11" customFormat="1" ht="16" x14ac:dyDescent="0.2">
      <c r="A315" s="11" t="s">
        <v>8219</v>
      </c>
      <c r="B315" s="11">
        <v>17</v>
      </c>
      <c r="F315" s="11" t="s">
        <v>8221</v>
      </c>
      <c r="G315" s="11">
        <v>2</v>
      </c>
    </row>
    <row r="316" spans="1:7" s="11" customFormat="1" ht="16" x14ac:dyDescent="0.2">
      <c r="A316" s="11" t="s">
        <v>8219</v>
      </c>
      <c r="B316" s="11">
        <v>48</v>
      </c>
      <c r="F316" s="11" t="s">
        <v>8221</v>
      </c>
      <c r="G316" s="11">
        <v>9</v>
      </c>
    </row>
    <row r="317" spans="1:7" s="11" customFormat="1" ht="16" x14ac:dyDescent="0.2">
      <c r="A317" s="11" t="s">
        <v>8219</v>
      </c>
      <c r="B317" s="11">
        <v>59</v>
      </c>
      <c r="F317" s="11" t="s">
        <v>8221</v>
      </c>
      <c r="G317" s="11">
        <v>5</v>
      </c>
    </row>
    <row r="318" spans="1:7" s="11" customFormat="1" ht="16" x14ac:dyDescent="0.2">
      <c r="A318" s="11" t="s">
        <v>8219</v>
      </c>
      <c r="B318" s="11">
        <v>39</v>
      </c>
      <c r="F318" s="11" t="s">
        <v>8221</v>
      </c>
      <c r="G318" s="11">
        <v>57</v>
      </c>
    </row>
    <row r="319" spans="1:7" s="11" customFormat="1" ht="16" x14ac:dyDescent="0.2">
      <c r="A319" s="11" t="s">
        <v>8219</v>
      </c>
      <c r="B319" s="11">
        <v>59</v>
      </c>
      <c r="F319" s="11" t="s">
        <v>8221</v>
      </c>
      <c r="G319" s="11">
        <v>3</v>
      </c>
    </row>
    <row r="320" spans="1:7" s="11" customFormat="1" ht="16" x14ac:dyDescent="0.2">
      <c r="A320" s="11" t="s">
        <v>8219</v>
      </c>
      <c r="B320" s="11">
        <v>60</v>
      </c>
      <c r="F320" s="11" t="s">
        <v>8221</v>
      </c>
      <c r="G320" s="11">
        <v>1</v>
      </c>
    </row>
    <row r="321" spans="1:7" s="11" customFormat="1" ht="16" x14ac:dyDescent="0.2">
      <c r="A321" s="11" t="s">
        <v>8219</v>
      </c>
      <c r="B321" s="11">
        <v>20</v>
      </c>
      <c r="F321" s="11" t="s">
        <v>8221</v>
      </c>
      <c r="G321" s="11">
        <v>6</v>
      </c>
    </row>
    <row r="322" spans="1:7" s="11" customFormat="1" ht="16" x14ac:dyDescent="0.2">
      <c r="A322" s="11" t="s">
        <v>8219</v>
      </c>
      <c r="B322" s="11">
        <v>2</v>
      </c>
      <c r="F322" s="11" t="s">
        <v>8221</v>
      </c>
      <c r="G322" s="11">
        <v>48</v>
      </c>
    </row>
    <row r="323" spans="1:7" s="11" customFormat="1" ht="16" x14ac:dyDescent="0.2">
      <c r="A323" s="11" t="s">
        <v>8219</v>
      </c>
      <c r="B323" s="11">
        <v>315</v>
      </c>
      <c r="F323" s="11" t="s">
        <v>8221</v>
      </c>
      <c r="G323" s="11">
        <v>2</v>
      </c>
    </row>
    <row r="324" spans="1:7" s="11" customFormat="1" ht="16" x14ac:dyDescent="0.2">
      <c r="A324" s="11" t="s">
        <v>8219</v>
      </c>
      <c r="B324" s="11">
        <v>2174</v>
      </c>
      <c r="F324" s="11" t="s">
        <v>8221</v>
      </c>
      <c r="G324" s="11">
        <v>4</v>
      </c>
    </row>
    <row r="325" spans="1:7" s="11" customFormat="1" ht="16" x14ac:dyDescent="0.2">
      <c r="A325" s="11" t="s">
        <v>8219</v>
      </c>
      <c r="B325" s="11">
        <v>152</v>
      </c>
      <c r="F325" s="11" t="s">
        <v>8221</v>
      </c>
      <c r="G325" s="11">
        <v>5</v>
      </c>
    </row>
    <row r="326" spans="1:7" s="11" customFormat="1" ht="16" x14ac:dyDescent="0.2">
      <c r="A326" s="11" t="s">
        <v>8219</v>
      </c>
      <c r="B326" s="11">
        <v>1021</v>
      </c>
      <c r="F326" s="11" t="s">
        <v>8221</v>
      </c>
      <c r="G326" s="11">
        <v>79</v>
      </c>
    </row>
    <row r="327" spans="1:7" s="11" customFormat="1" ht="16" x14ac:dyDescent="0.2">
      <c r="A327" s="11" t="s">
        <v>8219</v>
      </c>
      <c r="B327" s="11">
        <v>237</v>
      </c>
      <c r="F327" s="11" t="s">
        <v>8221</v>
      </c>
      <c r="G327" s="11">
        <v>2</v>
      </c>
    </row>
    <row r="328" spans="1:7" s="11" customFormat="1" ht="16" x14ac:dyDescent="0.2">
      <c r="A328" s="11" t="s">
        <v>8219</v>
      </c>
      <c r="B328" s="11">
        <v>27</v>
      </c>
      <c r="F328" s="11" t="s">
        <v>8221</v>
      </c>
      <c r="G328" s="11">
        <v>11</v>
      </c>
    </row>
    <row r="329" spans="1:7" s="11" customFormat="1" ht="16" x14ac:dyDescent="0.2">
      <c r="A329" s="11" t="s">
        <v>8219</v>
      </c>
      <c r="B329" s="11">
        <v>17</v>
      </c>
      <c r="F329" s="11" t="s">
        <v>8221</v>
      </c>
      <c r="G329" s="11">
        <v>11</v>
      </c>
    </row>
    <row r="330" spans="1:7" s="11" customFormat="1" ht="16" x14ac:dyDescent="0.2">
      <c r="A330" s="11" t="s">
        <v>8219</v>
      </c>
      <c r="B330" s="11">
        <v>27</v>
      </c>
      <c r="F330" s="11" t="s">
        <v>8221</v>
      </c>
      <c r="G330" s="11">
        <v>1</v>
      </c>
    </row>
    <row r="331" spans="1:7" s="11" customFormat="1" ht="16" x14ac:dyDescent="0.2">
      <c r="A331" s="11" t="s">
        <v>8219</v>
      </c>
      <c r="B331" s="11">
        <v>82</v>
      </c>
      <c r="F331" s="11" t="s">
        <v>8221</v>
      </c>
      <c r="G331" s="11">
        <v>3</v>
      </c>
    </row>
    <row r="332" spans="1:7" s="11" customFormat="1" ht="16" x14ac:dyDescent="0.2">
      <c r="A332" s="11" t="s">
        <v>8219</v>
      </c>
      <c r="B332" s="11">
        <v>48</v>
      </c>
      <c r="F332" s="11" t="s">
        <v>8221</v>
      </c>
      <c r="G332" s="11">
        <v>5</v>
      </c>
    </row>
    <row r="333" spans="1:7" s="11" customFormat="1" ht="16" x14ac:dyDescent="0.2">
      <c r="A333" s="11" t="s">
        <v>8219</v>
      </c>
      <c r="B333" s="11">
        <v>105</v>
      </c>
      <c r="F333" s="11" t="s">
        <v>8221</v>
      </c>
      <c r="G333" s="11">
        <v>12</v>
      </c>
    </row>
    <row r="334" spans="1:7" s="11" customFormat="1" ht="16" x14ac:dyDescent="0.2">
      <c r="A334" s="11" t="s">
        <v>8219</v>
      </c>
      <c r="B334" s="11">
        <v>28</v>
      </c>
      <c r="F334" s="11" t="s">
        <v>8221</v>
      </c>
      <c r="G334" s="11">
        <v>2</v>
      </c>
    </row>
    <row r="335" spans="1:7" s="11" customFormat="1" ht="16" x14ac:dyDescent="0.2">
      <c r="A335" s="11" t="s">
        <v>8219</v>
      </c>
      <c r="B335" s="11">
        <v>1107</v>
      </c>
      <c r="F335" s="11" t="s">
        <v>8221</v>
      </c>
      <c r="G335" s="11">
        <v>5</v>
      </c>
    </row>
    <row r="336" spans="1:7" s="11" customFormat="1" ht="16" x14ac:dyDescent="0.2">
      <c r="A336" s="11" t="s">
        <v>8219</v>
      </c>
      <c r="B336" s="11">
        <v>1013</v>
      </c>
      <c r="F336" s="11" t="s">
        <v>8221</v>
      </c>
      <c r="G336" s="11">
        <v>21</v>
      </c>
    </row>
    <row r="337" spans="1:7" s="11" customFormat="1" ht="16" x14ac:dyDescent="0.2">
      <c r="A337" s="11" t="s">
        <v>8219</v>
      </c>
      <c r="B337" s="11">
        <v>274</v>
      </c>
      <c r="F337" s="11" t="s">
        <v>8221</v>
      </c>
      <c r="G337" s="11">
        <v>0</v>
      </c>
    </row>
    <row r="338" spans="1:7" s="11" customFormat="1" ht="16" x14ac:dyDescent="0.2">
      <c r="A338" s="11" t="s">
        <v>8219</v>
      </c>
      <c r="B338" s="11">
        <v>87</v>
      </c>
      <c r="F338" s="11" t="s">
        <v>8221</v>
      </c>
      <c r="G338" s="11">
        <v>45</v>
      </c>
    </row>
    <row r="339" spans="1:7" s="11" customFormat="1" ht="16" x14ac:dyDescent="0.2">
      <c r="A339" s="11" t="s">
        <v>8219</v>
      </c>
      <c r="B339" s="11">
        <v>99</v>
      </c>
      <c r="F339" s="11" t="s">
        <v>8221</v>
      </c>
      <c r="G339" s="11">
        <v>29</v>
      </c>
    </row>
    <row r="340" spans="1:7" s="11" customFormat="1" ht="16" x14ac:dyDescent="0.2">
      <c r="A340" s="11" t="s">
        <v>8219</v>
      </c>
      <c r="B340" s="11">
        <v>276</v>
      </c>
      <c r="F340" s="11" t="s">
        <v>8221</v>
      </c>
      <c r="G340" s="11">
        <v>2</v>
      </c>
    </row>
    <row r="341" spans="1:7" s="11" customFormat="1" ht="16" x14ac:dyDescent="0.2">
      <c r="A341" s="11" t="s">
        <v>8219</v>
      </c>
      <c r="B341" s="11">
        <v>21</v>
      </c>
      <c r="F341" s="11" t="s">
        <v>8221</v>
      </c>
      <c r="G341" s="11">
        <v>30</v>
      </c>
    </row>
    <row r="342" spans="1:7" s="11" customFormat="1" ht="16" x14ac:dyDescent="0.2">
      <c r="A342" s="11" t="s">
        <v>8219</v>
      </c>
      <c r="B342" s="11">
        <v>41</v>
      </c>
      <c r="F342" s="11" t="s">
        <v>8221</v>
      </c>
      <c r="G342" s="11">
        <v>8</v>
      </c>
    </row>
    <row r="343" spans="1:7" s="11" customFormat="1" ht="16" x14ac:dyDescent="0.2">
      <c r="A343" s="11" t="s">
        <v>8219</v>
      </c>
      <c r="B343" s="11">
        <v>119</v>
      </c>
      <c r="F343" s="11" t="s">
        <v>8221</v>
      </c>
      <c r="G343" s="11">
        <v>1</v>
      </c>
    </row>
    <row r="344" spans="1:7" s="11" customFormat="1" ht="16" x14ac:dyDescent="0.2">
      <c r="A344" s="11" t="s">
        <v>8219</v>
      </c>
      <c r="B344" s="11">
        <v>153</v>
      </c>
      <c r="F344" s="11" t="s">
        <v>8221</v>
      </c>
      <c r="G344" s="11">
        <v>14</v>
      </c>
    </row>
    <row r="345" spans="1:7" s="11" customFormat="1" ht="16" x14ac:dyDescent="0.2">
      <c r="A345" s="11" t="s">
        <v>8219</v>
      </c>
      <c r="B345" s="11">
        <v>100</v>
      </c>
      <c r="F345" s="11" t="s">
        <v>8221</v>
      </c>
      <c r="G345" s="11">
        <v>24</v>
      </c>
    </row>
    <row r="346" spans="1:7" s="11" customFormat="1" ht="16" x14ac:dyDescent="0.2">
      <c r="A346" s="11" t="s">
        <v>8219</v>
      </c>
      <c r="B346" s="11">
        <v>143</v>
      </c>
      <c r="F346" s="11" t="s">
        <v>8221</v>
      </c>
      <c r="G346" s="11">
        <v>2</v>
      </c>
    </row>
    <row r="347" spans="1:7" s="11" customFormat="1" ht="16" x14ac:dyDescent="0.2">
      <c r="A347" s="11" t="s">
        <v>8219</v>
      </c>
      <c r="B347" s="11">
        <v>140</v>
      </c>
      <c r="F347" s="11" t="s">
        <v>8221</v>
      </c>
      <c r="G347" s="11">
        <v>21</v>
      </c>
    </row>
    <row r="348" spans="1:7" s="11" customFormat="1" ht="16" x14ac:dyDescent="0.2">
      <c r="A348" s="11" t="s">
        <v>8219</v>
      </c>
      <c r="B348" s="11">
        <v>35</v>
      </c>
      <c r="F348" s="11" t="s">
        <v>8221</v>
      </c>
      <c r="G348" s="11">
        <v>7</v>
      </c>
    </row>
    <row r="349" spans="1:7" s="11" customFormat="1" ht="16" x14ac:dyDescent="0.2">
      <c r="A349" s="11" t="s">
        <v>8219</v>
      </c>
      <c r="B349" s="11">
        <v>149</v>
      </c>
      <c r="F349" s="11" t="s">
        <v>8221</v>
      </c>
      <c r="G349" s="11">
        <v>0</v>
      </c>
    </row>
    <row r="350" spans="1:7" s="11" customFormat="1" ht="16" x14ac:dyDescent="0.2">
      <c r="A350" s="11" t="s">
        <v>8219</v>
      </c>
      <c r="B350" s="11">
        <v>130</v>
      </c>
      <c r="F350" s="11" t="s">
        <v>8221</v>
      </c>
      <c r="G350" s="11">
        <v>4</v>
      </c>
    </row>
    <row r="351" spans="1:7" s="11" customFormat="1" ht="16" x14ac:dyDescent="0.2">
      <c r="A351" s="11" t="s">
        <v>8219</v>
      </c>
      <c r="B351" s="11">
        <v>120</v>
      </c>
      <c r="F351" s="11" t="s">
        <v>8221</v>
      </c>
      <c r="G351" s="11">
        <v>32</v>
      </c>
    </row>
    <row r="352" spans="1:7" s="11" customFormat="1" ht="16" x14ac:dyDescent="0.2">
      <c r="A352" s="11" t="s">
        <v>8219</v>
      </c>
      <c r="B352" s="11">
        <v>265</v>
      </c>
      <c r="F352" s="11" t="s">
        <v>8221</v>
      </c>
      <c r="G352" s="11">
        <v>4</v>
      </c>
    </row>
    <row r="353" spans="1:7" s="11" customFormat="1" ht="16" x14ac:dyDescent="0.2">
      <c r="A353" s="11" t="s">
        <v>8219</v>
      </c>
      <c r="B353" s="11">
        <v>71</v>
      </c>
      <c r="F353" s="11" t="s">
        <v>8221</v>
      </c>
      <c r="G353" s="11">
        <v>9</v>
      </c>
    </row>
    <row r="354" spans="1:7" s="11" customFormat="1" ht="16" x14ac:dyDescent="0.2">
      <c r="A354" s="11" t="s">
        <v>8219</v>
      </c>
      <c r="B354" s="11">
        <v>13</v>
      </c>
      <c r="F354" s="11" t="s">
        <v>8221</v>
      </c>
      <c r="G354" s="11">
        <v>17</v>
      </c>
    </row>
    <row r="355" spans="1:7" s="11" customFormat="1" ht="16" x14ac:dyDescent="0.2">
      <c r="A355" s="11" t="s">
        <v>8219</v>
      </c>
      <c r="B355" s="11">
        <v>169</v>
      </c>
      <c r="F355" s="11" t="s">
        <v>8221</v>
      </c>
      <c r="G355" s="11">
        <v>5</v>
      </c>
    </row>
    <row r="356" spans="1:7" s="11" customFormat="1" ht="16" x14ac:dyDescent="0.2">
      <c r="A356" s="11" t="s">
        <v>8219</v>
      </c>
      <c r="B356" s="11">
        <v>57</v>
      </c>
      <c r="F356" s="11" t="s">
        <v>8221</v>
      </c>
      <c r="G356" s="11">
        <v>53</v>
      </c>
    </row>
    <row r="357" spans="1:7" s="11" customFormat="1" ht="16" x14ac:dyDescent="0.2">
      <c r="A357" s="11" t="s">
        <v>8219</v>
      </c>
      <c r="B357" s="11">
        <v>229</v>
      </c>
      <c r="F357" s="11" t="s">
        <v>8221</v>
      </c>
      <c r="G357" s="11">
        <v>7</v>
      </c>
    </row>
    <row r="358" spans="1:7" s="11" customFormat="1" ht="16" x14ac:dyDescent="0.2">
      <c r="A358" s="11" t="s">
        <v>8219</v>
      </c>
      <c r="B358" s="11">
        <v>108</v>
      </c>
      <c r="F358" s="11" t="s">
        <v>8221</v>
      </c>
      <c r="G358" s="11">
        <v>72</v>
      </c>
    </row>
    <row r="359" spans="1:7" s="11" customFormat="1" ht="16" x14ac:dyDescent="0.2">
      <c r="A359" s="11" t="s">
        <v>8219</v>
      </c>
      <c r="B359" s="11">
        <v>108</v>
      </c>
      <c r="F359" s="11" t="s">
        <v>8221</v>
      </c>
      <c r="G359" s="11">
        <v>0</v>
      </c>
    </row>
    <row r="360" spans="1:7" s="11" customFormat="1" ht="16" x14ac:dyDescent="0.2">
      <c r="A360" s="11" t="s">
        <v>8219</v>
      </c>
      <c r="B360" s="11">
        <v>41</v>
      </c>
      <c r="F360" s="11" t="s">
        <v>8221</v>
      </c>
      <c r="G360" s="11">
        <v>2</v>
      </c>
    </row>
    <row r="361" spans="1:7" s="11" customFormat="1" ht="16" x14ac:dyDescent="0.2">
      <c r="A361" s="11" t="s">
        <v>8219</v>
      </c>
      <c r="B361" s="11">
        <v>139</v>
      </c>
      <c r="F361" s="11" t="s">
        <v>8221</v>
      </c>
      <c r="G361" s="11">
        <v>8</v>
      </c>
    </row>
    <row r="362" spans="1:7" s="11" customFormat="1" ht="16" x14ac:dyDescent="0.2">
      <c r="A362" s="11" t="s">
        <v>8219</v>
      </c>
      <c r="B362" s="11">
        <v>19</v>
      </c>
      <c r="F362" s="11" t="s">
        <v>8221</v>
      </c>
      <c r="G362" s="11">
        <v>2</v>
      </c>
    </row>
    <row r="363" spans="1:7" s="11" customFormat="1" ht="16" x14ac:dyDescent="0.2">
      <c r="A363" s="11" t="s">
        <v>8219</v>
      </c>
      <c r="B363" s="11">
        <v>94</v>
      </c>
      <c r="F363" s="11" t="s">
        <v>8221</v>
      </c>
      <c r="G363" s="11">
        <v>0</v>
      </c>
    </row>
    <row r="364" spans="1:7" s="11" customFormat="1" ht="16" x14ac:dyDescent="0.2">
      <c r="A364" s="11" t="s">
        <v>8219</v>
      </c>
      <c r="B364" s="11">
        <v>23</v>
      </c>
      <c r="F364" s="11" t="s">
        <v>8221</v>
      </c>
      <c r="G364" s="11">
        <v>3</v>
      </c>
    </row>
    <row r="365" spans="1:7" s="11" customFormat="1" ht="16" x14ac:dyDescent="0.2">
      <c r="A365" s="11" t="s">
        <v>8219</v>
      </c>
      <c r="B365" s="11">
        <v>15</v>
      </c>
      <c r="F365" s="11" t="s">
        <v>8221</v>
      </c>
      <c r="G365" s="11">
        <v>4</v>
      </c>
    </row>
    <row r="366" spans="1:7" s="11" customFormat="1" ht="16" x14ac:dyDescent="0.2">
      <c r="A366" s="11" t="s">
        <v>8219</v>
      </c>
      <c r="B366" s="11">
        <v>62</v>
      </c>
      <c r="F366" s="11" t="s">
        <v>8221</v>
      </c>
      <c r="G366" s="11">
        <v>3</v>
      </c>
    </row>
    <row r="367" spans="1:7" s="11" customFormat="1" ht="16" x14ac:dyDescent="0.2">
      <c r="A367" s="11" t="s">
        <v>8219</v>
      </c>
      <c r="B367" s="11">
        <v>74</v>
      </c>
      <c r="F367" s="11" t="s">
        <v>8221</v>
      </c>
      <c r="G367" s="11">
        <v>6</v>
      </c>
    </row>
    <row r="368" spans="1:7" s="11" customFormat="1" ht="16" x14ac:dyDescent="0.2">
      <c r="A368" s="11" t="s">
        <v>8219</v>
      </c>
      <c r="B368" s="11">
        <v>97</v>
      </c>
      <c r="F368" s="11" t="s">
        <v>8221</v>
      </c>
      <c r="G368" s="11">
        <v>0</v>
      </c>
    </row>
    <row r="369" spans="1:7" s="11" customFormat="1" ht="16" x14ac:dyDescent="0.2">
      <c r="A369" s="11" t="s">
        <v>8219</v>
      </c>
      <c r="B369" s="11">
        <v>55</v>
      </c>
      <c r="F369" s="11" t="s">
        <v>8221</v>
      </c>
      <c r="G369" s="11">
        <v>0</v>
      </c>
    </row>
    <row r="370" spans="1:7" s="11" customFormat="1" ht="16" x14ac:dyDescent="0.2">
      <c r="A370" s="11" t="s">
        <v>8219</v>
      </c>
      <c r="B370" s="11">
        <v>44</v>
      </c>
      <c r="F370" s="11" t="s">
        <v>8221</v>
      </c>
      <c r="G370" s="11">
        <v>0</v>
      </c>
    </row>
    <row r="371" spans="1:7" s="11" customFormat="1" ht="16" x14ac:dyDescent="0.2">
      <c r="A371" s="11" t="s">
        <v>8219</v>
      </c>
      <c r="B371" s="11">
        <v>110</v>
      </c>
      <c r="F371" s="11" t="s">
        <v>8221</v>
      </c>
      <c r="G371" s="11">
        <v>8</v>
      </c>
    </row>
    <row r="372" spans="1:7" s="11" customFormat="1" ht="16" x14ac:dyDescent="0.2">
      <c r="A372" s="11" t="s">
        <v>8219</v>
      </c>
      <c r="B372" s="11">
        <v>59</v>
      </c>
      <c r="F372" s="11" t="s">
        <v>8221</v>
      </c>
      <c r="G372" s="11">
        <v>5</v>
      </c>
    </row>
    <row r="373" spans="1:7" s="11" customFormat="1" ht="16" x14ac:dyDescent="0.2">
      <c r="A373" s="11" t="s">
        <v>8219</v>
      </c>
      <c r="B373" s="11">
        <v>62</v>
      </c>
      <c r="F373" s="11" t="s">
        <v>8221</v>
      </c>
      <c r="G373" s="11">
        <v>0</v>
      </c>
    </row>
    <row r="374" spans="1:7" s="11" customFormat="1" ht="16" x14ac:dyDescent="0.2">
      <c r="A374" s="11" t="s">
        <v>8219</v>
      </c>
      <c r="B374" s="11">
        <v>105</v>
      </c>
      <c r="F374" s="11" t="s">
        <v>8221</v>
      </c>
      <c r="G374" s="11">
        <v>2</v>
      </c>
    </row>
    <row r="375" spans="1:7" s="11" customFormat="1" ht="16" x14ac:dyDescent="0.2">
      <c r="A375" s="11" t="s">
        <v>8219</v>
      </c>
      <c r="B375" s="11">
        <v>26</v>
      </c>
      <c r="F375" s="11" t="s">
        <v>8221</v>
      </c>
      <c r="G375" s="11">
        <v>24</v>
      </c>
    </row>
    <row r="376" spans="1:7" s="11" customFormat="1" ht="16" x14ac:dyDescent="0.2">
      <c r="A376" s="11" t="s">
        <v>8219</v>
      </c>
      <c r="B376" s="11">
        <v>49</v>
      </c>
      <c r="F376" s="11" t="s">
        <v>8221</v>
      </c>
      <c r="G376" s="11">
        <v>0</v>
      </c>
    </row>
    <row r="377" spans="1:7" s="11" customFormat="1" ht="16" x14ac:dyDescent="0.2">
      <c r="A377" s="11" t="s">
        <v>8219</v>
      </c>
      <c r="B377" s="11">
        <v>68</v>
      </c>
      <c r="F377" s="11" t="s">
        <v>8221</v>
      </c>
      <c r="G377" s="11">
        <v>9</v>
      </c>
    </row>
    <row r="378" spans="1:7" s="11" customFormat="1" ht="16" x14ac:dyDescent="0.2">
      <c r="A378" s="11" t="s">
        <v>8219</v>
      </c>
      <c r="B378" s="11">
        <v>22</v>
      </c>
      <c r="F378" s="11" t="s">
        <v>8221</v>
      </c>
      <c r="G378" s="11">
        <v>0</v>
      </c>
    </row>
    <row r="379" spans="1:7" s="11" customFormat="1" ht="16" x14ac:dyDescent="0.2">
      <c r="A379" s="11" t="s">
        <v>8219</v>
      </c>
      <c r="B379" s="11">
        <v>18</v>
      </c>
      <c r="F379" s="11" t="s">
        <v>8221</v>
      </c>
      <c r="G379" s="11">
        <v>1</v>
      </c>
    </row>
    <row r="380" spans="1:7" s="11" customFormat="1" ht="16" x14ac:dyDescent="0.2">
      <c r="A380" s="11" t="s">
        <v>8219</v>
      </c>
      <c r="B380" s="11">
        <v>19</v>
      </c>
      <c r="F380" s="11" t="s">
        <v>8221</v>
      </c>
      <c r="G380" s="11">
        <v>10</v>
      </c>
    </row>
    <row r="381" spans="1:7" s="11" customFormat="1" ht="16" x14ac:dyDescent="0.2">
      <c r="A381" s="11" t="s">
        <v>8219</v>
      </c>
      <c r="B381" s="11">
        <v>99</v>
      </c>
      <c r="F381" s="11" t="s">
        <v>8221</v>
      </c>
      <c r="G381" s="11">
        <v>1</v>
      </c>
    </row>
    <row r="382" spans="1:7" s="11" customFormat="1" ht="16" x14ac:dyDescent="0.2">
      <c r="A382" s="11" t="s">
        <v>8219</v>
      </c>
      <c r="B382" s="11">
        <v>27</v>
      </c>
      <c r="F382" s="11" t="s">
        <v>8221</v>
      </c>
      <c r="G382" s="11">
        <v>0</v>
      </c>
    </row>
    <row r="383" spans="1:7" s="11" customFormat="1" ht="16" x14ac:dyDescent="0.2">
      <c r="A383" s="11" t="s">
        <v>8219</v>
      </c>
      <c r="B383" s="11">
        <v>25</v>
      </c>
      <c r="F383" s="11" t="s">
        <v>8221</v>
      </c>
      <c r="G383" s="11">
        <v>20</v>
      </c>
    </row>
    <row r="384" spans="1:7" s="11" customFormat="1" ht="16" x14ac:dyDescent="0.2">
      <c r="A384" s="11" t="s">
        <v>8219</v>
      </c>
      <c r="B384" s="11">
        <v>14</v>
      </c>
      <c r="F384" s="11" t="s">
        <v>8221</v>
      </c>
      <c r="G384" s="11">
        <v>30</v>
      </c>
    </row>
    <row r="385" spans="1:7" s="11" customFormat="1" ht="16" x14ac:dyDescent="0.2">
      <c r="A385" s="11" t="s">
        <v>8219</v>
      </c>
      <c r="B385" s="11">
        <v>35</v>
      </c>
      <c r="F385" s="11" t="s">
        <v>8221</v>
      </c>
      <c r="G385" s="11">
        <v>6</v>
      </c>
    </row>
    <row r="386" spans="1:7" s="11" customFormat="1" ht="16" x14ac:dyDescent="0.2">
      <c r="A386" s="11" t="s">
        <v>8219</v>
      </c>
      <c r="B386" s="11">
        <v>10</v>
      </c>
      <c r="F386" s="11" t="s">
        <v>8221</v>
      </c>
      <c r="G386" s="11">
        <v>15</v>
      </c>
    </row>
    <row r="387" spans="1:7" s="11" customFormat="1" ht="16" x14ac:dyDescent="0.2">
      <c r="A387" s="11" t="s">
        <v>8219</v>
      </c>
      <c r="B387" s="11">
        <v>29</v>
      </c>
      <c r="F387" s="11" t="s">
        <v>8221</v>
      </c>
      <c r="G387" s="11">
        <v>5</v>
      </c>
    </row>
    <row r="388" spans="1:7" s="11" customFormat="1" ht="16" x14ac:dyDescent="0.2">
      <c r="A388" s="11" t="s">
        <v>8219</v>
      </c>
      <c r="B388" s="11">
        <v>44</v>
      </c>
      <c r="F388" s="11" t="s">
        <v>8221</v>
      </c>
      <c r="G388" s="11">
        <v>0</v>
      </c>
    </row>
    <row r="389" spans="1:7" s="11" customFormat="1" ht="16" x14ac:dyDescent="0.2">
      <c r="A389" s="11" t="s">
        <v>8219</v>
      </c>
      <c r="B389" s="11">
        <v>17</v>
      </c>
      <c r="F389" s="11" t="s">
        <v>8221</v>
      </c>
      <c r="G389" s="11">
        <v>0</v>
      </c>
    </row>
    <row r="390" spans="1:7" s="11" customFormat="1" ht="16" x14ac:dyDescent="0.2">
      <c r="A390" s="11" t="s">
        <v>8219</v>
      </c>
      <c r="B390" s="11">
        <v>34</v>
      </c>
      <c r="F390" s="11" t="s">
        <v>8221</v>
      </c>
      <c r="G390" s="11">
        <v>28</v>
      </c>
    </row>
    <row r="391" spans="1:7" s="11" customFormat="1" ht="16" x14ac:dyDescent="0.2">
      <c r="A391" s="11" t="s">
        <v>8219</v>
      </c>
      <c r="B391" s="11">
        <v>14</v>
      </c>
      <c r="F391" s="11" t="s">
        <v>8221</v>
      </c>
      <c r="G391" s="11">
        <v>0</v>
      </c>
    </row>
    <row r="392" spans="1:7" s="11" customFormat="1" ht="16" x14ac:dyDescent="0.2">
      <c r="A392" s="11" t="s">
        <v>8219</v>
      </c>
      <c r="B392" s="11">
        <v>156</v>
      </c>
      <c r="F392" s="11" t="s">
        <v>8221</v>
      </c>
      <c r="G392" s="11">
        <v>5</v>
      </c>
    </row>
    <row r="393" spans="1:7" s="11" customFormat="1" ht="16" x14ac:dyDescent="0.2">
      <c r="A393" s="11" t="s">
        <v>8219</v>
      </c>
      <c r="B393" s="11">
        <v>128</v>
      </c>
      <c r="F393" s="11" t="s">
        <v>8221</v>
      </c>
      <c r="G393" s="11">
        <v>7</v>
      </c>
    </row>
    <row r="394" spans="1:7" s="11" customFormat="1" ht="16" x14ac:dyDescent="0.2">
      <c r="A394" s="11" t="s">
        <v>8219</v>
      </c>
      <c r="B394" s="11">
        <v>60</v>
      </c>
      <c r="F394" s="11" t="s">
        <v>8221</v>
      </c>
      <c r="G394" s="11">
        <v>30</v>
      </c>
    </row>
    <row r="395" spans="1:7" s="11" customFormat="1" ht="16" x14ac:dyDescent="0.2">
      <c r="A395" s="11" t="s">
        <v>8219</v>
      </c>
      <c r="B395" s="11">
        <v>32</v>
      </c>
      <c r="F395" s="11" t="s">
        <v>8221</v>
      </c>
      <c r="G395" s="11">
        <v>2</v>
      </c>
    </row>
    <row r="396" spans="1:7" s="11" customFormat="1" ht="16" x14ac:dyDescent="0.2">
      <c r="A396" s="11" t="s">
        <v>8219</v>
      </c>
      <c r="B396" s="11">
        <v>53</v>
      </c>
      <c r="F396" s="11" t="s">
        <v>8221</v>
      </c>
      <c r="G396" s="11">
        <v>30</v>
      </c>
    </row>
    <row r="397" spans="1:7" s="11" customFormat="1" ht="16" x14ac:dyDescent="0.2">
      <c r="A397" s="11" t="s">
        <v>8219</v>
      </c>
      <c r="B397" s="11">
        <v>184</v>
      </c>
      <c r="F397" s="11" t="s">
        <v>8221</v>
      </c>
      <c r="G397" s="11">
        <v>2</v>
      </c>
    </row>
    <row r="398" spans="1:7" s="11" customFormat="1" ht="16" x14ac:dyDescent="0.2">
      <c r="A398" s="11" t="s">
        <v>8219</v>
      </c>
      <c r="B398" s="11">
        <v>90</v>
      </c>
      <c r="F398" s="11" t="s">
        <v>8221</v>
      </c>
      <c r="G398" s="11">
        <v>0</v>
      </c>
    </row>
    <row r="399" spans="1:7" s="11" customFormat="1" ht="16" x14ac:dyDescent="0.2">
      <c r="A399" s="11" t="s">
        <v>8219</v>
      </c>
      <c r="B399" s="11">
        <v>71</v>
      </c>
      <c r="F399" s="11" t="s">
        <v>8221</v>
      </c>
      <c r="G399" s="11">
        <v>2</v>
      </c>
    </row>
    <row r="400" spans="1:7" s="11" customFormat="1" ht="16" x14ac:dyDescent="0.2">
      <c r="A400" s="11" t="s">
        <v>8219</v>
      </c>
      <c r="B400" s="11">
        <v>87</v>
      </c>
      <c r="F400" s="11" t="s">
        <v>8221</v>
      </c>
      <c r="G400" s="11">
        <v>1</v>
      </c>
    </row>
    <row r="401" spans="1:7" s="11" customFormat="1" ht="16" x14ac:dyDescent="0.2">
      <c r="A401" s="11" t="s">
        <v>8219</v>
      </c>
      <c r="B401" s="11">
        <v>28</v>
      </c>
      <c r="F401" s="11" t="s">
        <v>8221</v>
      </c>
      <c r="G401" s="11">
        <v>2</v>
      </c>
    </row>
    <row r="402" spans="1:7" s="11" customFormat="1" ht="16" x14ac:dyDescent="0.2">
      <c r="A402" s="11" t="s">
        <v>8219</v>
      </c>
      <c r="B402" s="11">
        <v>56</v>
      </c>
      <c r="F402" s="11" t="s">
        <v>8221</v>
      </c>
      <c r="G402" s="11">
        <v>14</v>
      </c>
    </row>
    <row r="403" spans="1:7" s="11" customFormat="1" ht="16" x14ac:dyDescent="0.2">
      <c r="A403" s="11" t="s">
        <v>8219</v>
      </c>
      <c r="B403" s="11">
        <v>51</v>
      </c>
      <c r="F403" s="11" t="s">
        <v>8221</v>
      </c>
      <c r="G403" s="11">
        <v>31</v>
      </c>
    </row>
    <row r="404" spans="1:7" s="11" customFormat="1" ht="16" x14ac:dyDescent="0.2">
      <c r="A404" s="11" t="s">
        <v>8219</v>
      </c>
      <c r="B404" s="11">
        <v>75</v>
      </c>
      <c r="F404" s="11" t="s">
        <v>8221</v>
      </c>
      <c r="G404" s="11">
        <v>16</v>
      </c>
    </row>
    <row r="405" spans="1:7" s="11" customFormat="1" ht="16" x14ac:dyDescent="0.2">
      <c r="A405" s="11" t="s">
        <v>8219</v>
      </c>
      <c r="B405" s="11">
        <v>38</v>
      </c>
      <c r="F405" s="11" t="s">
        <v>8221</v>
      </c>
      <c r="G405" s="11">
        <v>12</v>
      </c>
    </row>
    <row r="406" spans="1:7" s="11" customFormat="1" ht="16" x14ac:dyDescent="0.2">
      <c r="A406" s="11" t="s">
        <v>8219</v>
      </c>
      <c r="B406" s="11">
        <v>18</v>
      </c>
      <c r="F406" s="11" t="s">
        <v>8221</v>
      </c>
      <c r="G406" s="11">
        <v>96</v>
      </c>
    </row>
    <row r="407" spans="1:7" s="11" customFormat="1" ht="16" x14ac:dyDescent="0.2">
      <c r="A407" s="11" t="s">
        <v>8219</v>
      </c>
      <c r="B407" s="11">
        <v>54</v>
      </c>
      <c r="F407" s="11" t="s">
        <v>8221</v>
      </c>
      <c r="G407" s="11">
        <v>16</v>
      </c>
    </row>
    <row r="408" spans="1:7" s="11" customFormat="1" ht="16" x14ac:dyDescent="0.2">
      <c r="A408" s="11" t="s">
        <v>8219</v>
      </c>
      <c r="B408" s="11">
        <v>71</v>
      </c>
      <c r="F408" s="11" t="s">
        <v>8221</v>
      </c>
      <c r="G408" s="11">
        <v>5</v>
      </c>
    </row>
    <row r="409" spans="1:7" s="11" customFormat="1" ht="16" x14ac:dyDescent="0.2">
      <c r="A409" s="11" t="s">
        <v>8219</v>
      </c>
      <c r="B409" s="11">
        <v>57</v>
      </c>
      <c r="F409" s="11" t="s">
        <v>8221</v>
      </c>
      <c r="G409" s="11">
        <v>0</v>
      </c>
    </row>
    <row r="410" spans="1:7" s="11" customFormat="1" ht="16" x14ac:dyDescent="0.2">
      <c r="A410" s="11" t="s">
        <v>8219</v>
      </c>
      <c r="B410" s="11">
        <v>43</v>
      </c>
      <c r="F410" s="11" t="s">
        <v>8221</v>
      </c>
      <c r="G410" s="11">
        <v>8</v>
      </c>
    </row>
    <row r="411" spans="1:7" s="11" customFormat="1" ht="16" x14ac:dyDescent="0.2">
      <c r="A411" s="11" t="s">
        <v>8219</v>
      </c>
      <c r="B411" s="11">
        <v>52</v>
      </c>
      <c r="F411" s="11" t="s">
        <v>8221</v>
      </c>
      <c r="G411" s="11">
        <v>7</v>
      </c>
    </row>
    <row r="412" spans="1:7" s="11" customFormat="1" ht="16" x14ac:dyDescent="0.2">
      <c r="A412" s="11" t="s">
        <v>8219</v>
      </c>
      <c r="B412" s="11">
        <v>27</v>
      </c>
      <c r="F412" s="11" t="s">
        <v>8221</v>
      </c>
      <c r="G412" s="11">
        <v>24</v>
      </c>
    </row>
    <row r="413" spans="1:7" s="11" customFormat="1" ht="16" x14ac:dyDescent="0.2">
      <c r="A413" s="11" t="s">
        <v>8219</v>
      </c>
      <c r="B413" s="11">
        <v>12</v>
      </c>
      <c r="F413" s="11" t="s">
        <v>8221</v>
      </c>
      <c r="G413" s="11">
        <v>121</v>
      </c>
    </row>
    <row r="414" spans="1:7" s="11" customFormat="1" ht="16" x14ac:dyDescent="0.2">
      <c r="A414" s="11" t="s">
        <v>8219</v>
      </c>
      <c r="B414" s="11">
        <v>33</v>
      </c>
      <c r="F414" s="11" t="s">
        <v>8221</v>
      </c>
      <c r="G414" s="11">
        <v>196</v>
      </c>
    </row>
    <row r="415" spans="1:7" s="11" customFormat="1" ht="16" x14ac:dyDescent="0.2">
      <c r="A415" s="11" t="s">
        <v>8219</v>
      </c>
      <c r="B415" s="11">
        <v>96</v>
      </c>
      <c r="F415" s="11" t="s">
        <v>8221</v>
      </c>
      <c r="G415" s="11">
        <v>5</v>
      </c>
    </row>
    <row r="416" spans="1:7" s="11" customFormat="1" ht="16" x14ac:dyDescent="0.2">
      <c r="A416" s="11" t="s">
        <v>8219</v>
      </c>
      <c r="B416" s="11">
        <v>28</v>
      </c>
      <c r="F416" s="11" t="s">
        <v>8221</v>
      </c>
      <c r="G416" s="11">
        <v>73</v>
      </c>
    </row>
    <row r="417" spans="1:7" s="11" customFormat="1" ht="16" x14ac:dyDescent="0.2">
      <c r="A417" s="11" t="s">
        <v>8219</v>
      </c>
      <c r="B417" s="11">
        <v>43</v>
      </c>
      <c r="F417" s="11" t="s">
        <v>8221</v>
      </c>
      <c r="G417" s="11">
        <v>93</v>
      </c>
    </row>
    <row r="418" spans="1:7" s="11" customFormat="1" ht="16" x14ac:dyDescent="0.2">
      <c r="A418" s="11" t="s">
        <v>8219</v>
      </c>
      <c r="B418" s="11">
        <v>205</v>
      </c>
      <c r="F418" s="11" t="s">
        <v>8221</v>
      </c>
      <c r="G418" s="11">
        <v>17</v>
      </c>
    </row>
    <row r="419" spans="1:7" s="11" customFormat="1" ht="16" x14ac:dyDescent="0.2">
      <c r="A419" s="11" t="s">
        <v>8219</v>
      </c>
      <c r="B419" s="11">
        <v>23</v>
      </c>
      <c r="F419" s="11" t="s">
        <v>8221</v>
      </c>
      <c r="G419" s="11">
        <v>7</v>
      </c>
    </row>
    <row r="420" spans="1:7" s="11" customFormat="1" ht="16" x14ac:dyDescent="0.2">
      <c r="A420" s="11" t="s">
        <v>8219</v>
      </c>
      <c r="B420" s="11">
        <v>19</v>
      </c>
      <c r="F420" s="11" t="s">
        <v>8221</v>
      </c>
      <c r="G420" s="11">
        <v>17</v>
      </c>
    </row>
    <row r="421" spans="1:7" s="11" customFormat="1" ht="16" x14ac:dyDescent="0.2">
      <c r="A421" s="11" t="s">
        <v>8219</v>
      </c>
      <c r="B421" s="11">
        <v>14</v>
      </c>
      <c r="F421" s="11" t="s">
        <v>8221</v>
      </c>
      <c r="G421" s="11">
        <v>171</v>
      </c>
    </row>
    <row r="422" spans="1:7" s="11" customFormat="1" ht="16" x14ac:dyDescent="0.2">
      <c r="A422" s="11" t="s">
        <v>8219</v>
      </c>
      <c r="B422" s="11">
        <v>38</v>
      </c>
      <c r="F422" s="11" t="s">
        <v>8221</v>
      </c>
      <c r="G422" s="11">
        <v>188</v>
      </c>
    </row>
    <row r="423" spans="1:7" s="11" customFormat="1" ht="16" x14ac:dyDescent="0.2">
      <c r="A423" s="11" t="s">
        <v>8219</v>
      </c>
      <c r="B423" s="11">
        <v>78</v>
      </c>
      <c r="F423" s="11" t="s">
        <v>8221</v>
      </c>
      <c r="G423" s="11">
        <v>110</v>
      </c>
    </row>
    <row r="424" spans="1:7" s="11" customFormat="1" ht="16" x14ac:dyDescent="0.2">
      <c r="A424" s="11" t="s">
        <v>8219</v>
      </c>
      <c r="B424" s="11">
        <v>69</v>
      </c>
      <c r="F424" s="11" t="s">
        <v>8221</v>
      </c>
      <c r="G424" s="11">
        <v>37</v>
      </c>
    </row>
    <row r="425" spans="1:7" s="11" customFormat="1" ht="16" x14ac:dyDescent="0.2">
      <c r="A425" s="11" t="s">
        <v>8219</v>
      </c>
      <c r="B425" s="11">
        <v>33</v>
      </c>
      <c r="F425" s="11" t="s">
        <v>8221</v>
      </c>
      <c r="G425" s="11">
        <v>9</v>
      </c>
    </row>
    <row r="426" spans="1:7" s="11" customFormat="1" ht="16" x14ac:dyDescent="0.2">
      <c r="A426" s="11" t="s">
        <v>8219</v>
      </c>
      <c r="B426" s="11">
        <v>54</v>
      </c>
      <c r="F426" s="11" t="s">
        <v>8221</v>
      </c>
      <c r="G426" s="11">
        <v>29</v>
      </c>
    </row>
    <row r="427" spans="1:7" s="11" customFormat="1" ht="16" x14ac:dyDescent="0.2">
      <c r="A427" s="11" t="s">
        <v>8219</v>
      </c>
      <c r="B427" s="11">
        <v>99</v>
      </c>
      <c r="F427" s="11" t="s">
        <v>8221</v>
      </c>
      <c r="G427" s="11">
        <v>6</v>
      </c>
    </row>
    <row r="428" spans="1:7" s="11" customFormat="1" ht="16" x14ac:dyDescent="0.2">
      <c r="A428" s="11" t="s">
        <v>8219</v>
      </c>
      <c r="B428" s="11">
        <v>49</v>
      </c>
      <c r="F428" s="11" t="s">
        <v>8221</v>
      </c>
      <c r="G428" s="11">
        <v>30</v>
      </c>
    </row>
    <row r="429" spans="1:7" s="11" customFormat="1" ht="16" x14ac:dyDescent="0.2">
      <c r="A429" s="11" t="s">
        <v>8219</v>
      </c>
      <c r="B429" s="11">
        <v>11</v>
      </c>
      <c r="F429" s="11" t="s">
        <v>8221</v>
      </c>
      <c r="G429" s="11">
        <v>81</v>
      </c>
    </row>
    <row r="430" spans="1:7" s="11" customFormat="1" ht="16" x14ac:dyDescent="0.2">
      <c r="A430" s="11" t="s">
        <v>8219</v>
      </c>
      <c r="B430" s="11">
        <v>38</v>
      </c>
      <c r="F430" s="11" t="s">
        <v>8221</v>
      </c>
      <c r="G430" s="11">
        <v>4</v>
      </c>
    </row>
    <row r="431" spans="1:7" s="11" customFormat="1" ht="16" x14ac:dyDescent="0.2">
      <c r="A431" s="11" t="s">
        <v>8219</v>
      </c>
      <c r="B431" s="11">
        <v>16</v>
      </c>
      <c r="F431" s="11" t="s">
        <v>8221</v>
      </c>
      <c r="G431" s="11">
        <v>11</v>
      </c>
    </row>
    <row r="432" spans="1:7" s="11" customFormat="1" ht="16" x14ac:dyDescent="0.2">
      <c r="A432" s="11" t="s">
        <v>8219</v>
      </c>
      <c r="B432" s="11">
        <v>32</v>
      </c>
      <c r="F432" s="11" t="s">
        <v>8221</v>
      </c>
      <c r="G432" s="11">
        <v>14</v>
      </c>
    </row>
    <row r="433" spans="1:7" s="11" customFormat="1" ht="16" x14ac:dyDescent="0.2">
      <c r="A433" s="11" t="s">
        <v>8219</v>
      </c>
      <c r="B433" s="11">
        <v>20</v>
      </c>
      <c r="F433" s="11" t="s">
        <v>8221</v>
      </c>
      <c r="G433" s="11">
        <v>5</v>
      </c>
    </row>
    <row r="434" spans="1:7" s="11" customFormat="1" ht="16" x14ac:dyDescent="0.2">
      <c r="A434" s="11" t="s">
        <v>8219</v>
      </c>
      <c r="B434" s="11">
        <v>154</v>
      </c>
      <c r="F434" s="11" t="s">
        <v>8221</v>
      </c>
      <c r="G434" s="11">
        <v>45</v>
      </c>
    </row>
    <row r="435" spans="1:7" s="11" customFormat="1" ht="16" x14ac:dyDescent="0.2">
      <c r="A435" s="11" t="s">
        <v>8219</v>
      </c>
      <c r="B435" s="11">
        <v>41</v>
      </c>
      <c r="F435" s="11" t="s">
        <v>8221</v>
      </c>
      <c r="G435" s="11">
        <v>8</v>
      </c>
    </row>
    <row r="436" spans="1:7" s="11" customFormat="1" ht="16" x14ac:dyDescent="0.2">
      <c r="A436" s="11" t="s">
        <v>8219</v>
      </c>
      <c r="B436" s="11">
        <v>75</v>
      </c>
      <c r="F436" s="11" t="s">
        <v>8221</v>
      </c>
      <c r="G436" s="11">
        <v>3</v>
      </c>
    </row>
    <row r="437" spans="1:7" s="11" customFormat="1" ht="16" x14ac:dyDescent="0.2">
      <c r="A437" s="11" t="s">
        <v>8219</v>
      </c>
      <c r="B437" s="11">
        <v>40</v>
      </c>
      <c r="F437" s="11" t="s">
        <v>8221</v>
      </c>
      <c r="G437" s="11">
        <v>24</v>
      </c>
    </row>
    <row r="438" spans="1:7" s="11" customFormat="1" ht="16" x14ac:dyDescent="0.2">
      <c r="A438" s="11" t="s">
        <v>8219</v>
      </c>
      <c r="B438" s="11">
        <v>46</v>
      </c>
      <c r="F438" s="11" t="s">
        <v>8221</v>
      </c>
      <c r="G438" s="11">
        <v>18</v>
      </c>
    </row>
    <row r="439" spans="1:7" s="11" customFormat="1" ht="16" x14ac:dyDescent="0.2">
      <c r="A439" s="11" t="s">
        <v>8219</v>
      </c>
      <c r="B439" s="11">
        <v>62</v>
      </c>
      <c r="F439" s="11" t="s">
        <v>8221</v>
      </c>
      <c r="G439" s="11">
        <v>12</v>
      </c>
    </row>
    <row r="440" spans="1:7" s="11" customFormat="1" ht="16" x14ac:dyDescent="0.2">
      <c r="A440" s="11" t="s">
        <v>8219</v>
      </c>
      <c r="B440" s="11">
        <v>61</v>
      </c>
      <c r="F440" s="11" t="s">
        <v>8221</v>
      </c>
      <c r="G440" s="11">
        <v>123</v>
      </c>
    </row>
    <row r="441" spans="1:7" s="11" customFormat="1" ht="16" x14ac:dyDescent="0.2">
      <c r="A441" s="11" t="s">
        <v>8219</v>
      </c>
      <c r="B441" s="11">
        <v>96</v>
      </c>
      <c r="F441" s="11" t="s">
        <v>8221</v>
      </c>
      <c r="G441" s="11">
        <v>96</v>
      </c>
    </row>
    <row r="442" spans="1:7" s="11" customFormat="1" ht="16" x14ac:dyDescent="0.2">
      <c r="A442" s="11" t="s">
        <v>8219</v>
      </c>
      <c r="B442" s="11">
        <v>190</v>
      </c>
      <c r="F442" s="11" t="s">
        <v>8221</v>
      </c>
      <c r="G442" s="11">
        <v>31</v>
      </c>
    </row>
    <row r="443" spans="1:7" s="11" customFormat="1" ht="16" x14ac:dyDescent="0.2">
      <c r="A443" s="11" t="s">
        <v>8219</v>
      </c>
      <c r="B443" s="11">
        <v>94</v>
      </c>
      <c r="F443" s="11" t="s">
        <v>8221</v>
      </c>
      <c r="G443" s="11">
        <v>4</v>
      </c>
    </row>
    <row r="444" spans="1:7" s="11" customFormat="1" ht="16" x14ac:dyDescent="0.2">
      <c r="A444" s="11" t="s">
        <v>8219</v>
      </c>
      <c r="B444" s="11">
        <v>39</v>
      </c>
      <c r="F444" s="11" t="s">
        <v>8221</v>
      </c>
      <c r="G444" s="11">
        <v>3</v>
      </c>
    </row>
    <row r="445" spans="1:7" s="11" customFormat="1" ht="16" x14ac:dyDescent="0.2">
      <c r="A445" s="11" t="s">
        <v>8219</v>
      </c>
      <c r="B445" s="11">
        <v>127</v>
      </c>
      <c r="F445" s="11" t="s">
        <v>8221</v>
      </c>
      <c r="G445" s="11">
        <v>179</v>
      </c>
    </row>
    <row r="446" spans="1:7" s="11" customFormat="1" ht="16" x14ac:dyDescent="0.2">
      <c r="A446" s="11" t="s">
        <v>8219</v>
      </c>
      <c r="B446" s="11">
        <v>159</v>
      </c>
      <c r="F446" s="11" t="s">
        <v>8221</v>
      </c>
      <c r="G446" s="11">
        <v>3</v>
      </c>
    </row>
    <row r="447" spans="1:7" s="11" customFormat="1" ht="16" x14ac:dyDescent="0.2">
      <c r="A447" s="11" t="s">
        <v>8219</v>
      </c>
      <c r="B447" s="11">
        <v>177</v>
      </c>
      <c r="F447" s="11" t="s">
        <v>8221</v>
      </c>
      <c r="G447" s="11">
        <v>23</v>
      </c>
    </row>
    <row r="448" spans="1:7" s="11" customFormat="1" ht="16" x14ac:dyDescent="0.2">
      <c r="A448" s="11" t="s">
        <v>8219</v>
      </c>
      <c r="B448" s="11">
        <v>47</v>
      </c>
      <c r="F448" s="11" t="s">
        <v>8221</v>
      </c>
      <c r="G448" s="11">
        <v>23</v>
      </c>
    </row>
    <row r="449" spans="1:7" s="11" customFormat="1" ht="16" x14ac:dyDescent="0.2">
      <c r="A449" s="11" t="s">
        <v>8219</v>
      </c>
      <c r="B449" s="11">
        <v>1</v>
      </c>
      <c r="F449" s="11" t="s">
        <v>8221</v>
      </c>
      <c r="G449" s="11">
        <v>41</v>
      </c>
    </row>
    <row r="450" spans="1:7" s="11" customFormat="1" ht="16" x14ac:dyDescent="0.2">
      <c r="A450" s="11" t="s">
        <v>8219</v>
      </c>
      <c r="B450" s="11">
        <v>16</v>
      </c>
      <c r="F450" s="11" t="s">
        <v>8221</v>
      </c>
      <c r="G450" s="11">
        <v>0</v>
      </c>
    </row>
    <row r="451" spans="1:7" s="11" customFormat="1" ht="16" x14ac:dyDescent="0.2">
      <c r="A451" s="11" t="s">
        <v>8219</v>
      </c>
      <c r="B451" s="11">
        <v>115</v>
      </c>
      <c r="F451" s="11" t="s">
        <v>8221</v>
      </c>
      <c r="G451" s="11">
        <v>32</v>
      </c>
    </row>
    <row r="452" spans="1:7" s="11" customFormat="1" ht="16" x14ac:dyDescent="0.2">
      <c r="A452" s="11" t="s">
        <v>8219</v>
      </c>
      <c r="B452" s="11">
        <v>133</v>
      </c>
      <c r="F452" s="11" t="s">
        <v>8221</v>
      </c>
      <c r="G452" s="11">
        <v>2</v>
      </c>
    </row>
    <row r="453" spans="1:7" s="11" customFormat="1" ht="16" x14ac:dyDescent="0.2">
      <c r="A453" s="11" t="s">
        <v>8219</v>
      </c>
      <c r="B453" s="11">
        <v>70</v>
      </c>
      <c r="F453" s="11" t="s">
        <v>8221</v>
      </c>
      <c r="G453" s="11">
        <v>7</v>
      </c>
    </row>
    <row r="454" spans="1:7" s="11" customFormat="1" ht="16" x14ac:dyDescent="0.2">
      <c r="A454" s="11" t="s">
        <v>8219</v>
      </c>
      <c r="B454" s="11">
        <v>62</v>
      </c>
      <c r="F454" s="11" t="s">
        <v>8221</v>
      </c>
      <c r="G454" s="11">
        <v>4</v>
      </c>
    </row>
    <row r="455" spans="1:7" s="11" customFormat="1" ht="16" x14ac:dyDescent="0.2">
      <c r="A455" s="11" t="s">
        <v>8219</v>
      </c>
      <c r="B455" s="11">
        <v>10</v>
      </c>
      <c r="F455" s="11" t="s">
        <v>8221</v>
      </c>
      <c r="G455" s="11">
        <v>196</v>
      </c>
    </row>
    <row r="456" spans="1:7" s="11" customFormat="1" ht="16" x14ac:dyDescent="0.2">
      <c r="A456" s="11" t="s">
        <v>8219</v>
      </c>
      <c r="B456" s="11">
        <v>499</v>
      </c>
      <c r="F456" s="11" t="s">
        <v>8221</v>
      </c>
      <c r="G456" s="11">
        <v>11</v>
      </c>
    </row>
    <row r="457" spans="1:7" s="11" customFormat="1" ht="16" x14ac:dyDescent="0.2">
      <c r="A457" s="11" t="s">
        <v>8219</v>
      </c>
      <c r="B457" s="11">
        <v>47</v>
      </c>
      <c r="F457" s="11" t="s">
        <v>8221</v>
      </c>
      <c r="G457" s="11">
        <v>9</v>
      </c>
    </row>
    <row r="458" spans="1:7" s="11" customFormat="1" ht="16" x14ac:dyDescent="0.2">
      <c r="A458" s="11" t="s">
        <v>8219</v>
      </c>
      <c r="B458" s="11">
        <v>28</v>
      </c>
      <c r="F458" s="11" t="s">
        <v>8221</v>
      </c>
      <c r="G458" s="11">
        <v>5</v>
      </c>
    </row>
    <row r="459" spans="1:7" s="11" customFormat="1" ht="16" x14ac:dyDescent="0.2">
      <c r="A459" s="11" t="s">
        <v>8219</v>
      </c>
      <c r="B459" s="11">
        <v>24</v>
      </c>
      <c r="F459" s="11" t="s">
        <v>8221</v>
      </c>
      <c r="G459" s="11">
        <v>8</v>
      </c>
    </row>
    <row r="460" spans="1:7" s="11" customFormat="1" ht="16" x14ac:dyDescent="0.2">
      <c r="A460" s="11" t="s">
        <v>8219</v>
      </c>
      <c r="B460" s="11">
        <v>76</v>
      </c>
      <c r="F460" s="11" t="s">
        <v>8221</v>
      </c>
      <c r="G460" s="11">
        <v>229</v>
      </c>
    </row>
    <row r="461" spans="1:7" s="11" customFormat="1" ht="16" x14ac:dyDescent="0.2">
      <c r="A461" s="11" t="s">
        <v>8219</v>
      </c>
      <c r="B461" s="11">
        <v>98</v>
      </c>
      <c r="F461" s="11" t="s">
        <v>8221</v>
      </c>
      <c r="G461" s="11">
        <v>40</v>
      </c>
    </row>
    <row r="462" spans="1:7" s="11" customFormat="1" ht="16" x14ac:dyDescent="0.2">
      <c r="A462" s="11" t="s">
        <v>8219</v>
      </c>
      <c r="B462" s="11">
        <v>30</v>
      </c>
      <c r="F462" s="11" t="s">
        <v>8221</v>
      </c>
      <c r="G462" s="11">
        <v>123</v>
      </c>
    </row>
    <row r="463" spans="1:7" s="11" customFormat="1" ht="16" x14ac:dyDescent="0.2">
      <c r="A463" s="11" t="s">
        <v>8219</v>
      </c>
      <c r="B463" s="11">
        <v>478</v>
      </c>
      <c r="F463" s="11" t="s">
        <v>8221</v>
      </c>
      <c r="G463" s="11">
        <v>5</v>
      </c>
    </row>
    <row r="464" spans="1:7" s="11" customFormat="1" ht="16" x14ac:dyDescent="0.2">
      <c r="A464" s="11" t="s">
        <v>8219</v>
      </c>
      <c r="B464" s="11">
        <v>74</v>
      </c>
      <c r="F464" s="11" t="s">
        <v>8221</v>
      </c>
      <c r="G464" s="11">
        <v>148</v>
      </c>
    </row>
    <row r="465" spans="1:7" s="11" customFormat="1" ht="16" x14ac:dyDescent="0.2">
      <c r="A465" s="11" t="s">
        <v>8219</v>
      </c>
      <c r="B465" s="11">
        <v>131</v>
      </c>
      <c r="F465" s="11" t="s">
        <v>8221</v>
      </c>
      <c r="G465" s="11">
        <v>10</v>
      </c>
    </row>
    <row r="466" spans="1:7" s="11" customFormat="1" ht="16" x14ac:dyDescent="0.2">
      <c r="A466" s="11" t="s">
        <v>8219</v>
      </c>
      <c r="B466" s="11">
        <v>61</v>
      </c>
      <c r="F466" s="11" t="s">
        <v>8221</v>
      </c>
      <c r="G466" s="11">
        <v>4</v>
      </c>
    </row>
    <row r="467" spans="1:7" s="11" customFormat="1" ht="16" x14ac:dyDescent="0.2">
      <c r="A467" s="11" t="s">
        <v>8219</v>
      </c>
      <c r="B467" s="11">
        <v>1071</v>
      </c>
      <c r="F467" s="11" t="s">
        <v>8221</v>
      </c>
      <c r="G467" s="11">
        <v>21</v>
      </c>
    </row>
    <row r="468" spans="1:7" s="11" customFormat="1" ht="16" x14ac:dyDescent="0.2">
      <c r="A468" s="11" t="s">
        <v>8219</v>
      </c>
      <c r="B468" s="11">
        <v>122</v>
      </c>
      <c r="F468" s="11" t="s">
        <v>8221</v>
      </c>
      <c r="G468" s="11">
        <v>2</v>
      </c>
    </row>
    <row r="469" spans="1:7" s="11" customFormat="1" ht="16" x14ac:dyDescent="0.2">
      <c r="A469" s="11" t="s">
        <v>8219</v>
      </c>
      <c r="B469" s="11">
        <v>111</v>
      </c>
      <c r="F469" s="11" t="s">
        <v>8221</v>
      </c>
      <c r="G469" s="11">
        <v>0</v>
      </c>
    </row>
    <row r="470" spans="1:7" s="11" customFormat="1" ht="16" x14ac:dyDescent="0.2">
      <c r="A470" s="11" t="s">
        <v>8219</v>
      </c>
      <c r="B470" s="11">
        <v>255</v>
      </c>
      <c r="F470" s="11" t="s">
        <v>8221</v>
      </c>
      <c r="G470" s="11">
        <v>4</v>
      </c>
    </row>
    <row r="471" spans="1:7" s="11" customFormat="1" ht="16" x14ac:dyDescent="0.2">
      <c r="A471" s="11" t="s">
        <v>8219</v>
      </c>
      <c r="B471" s="11">
        <v>141</v>
      </c>
      <c r="F471" s="11" t="s">
        <v>8221</v>
      </c>
      <c r="G471" s="11">
        <v>1</v>
      </c>
    </row>
    <row r="472" spans="1:7" s="11" customFormat="1" ht="16" x14ac:dyDescent="0.2">
      <c r="A472" s="11" t="s">
        <v>8219</v>
      </c>
      <c r="B472" s="11">
        <v>159</v>
      </c>
      <c r="F472" s="11" t="s">
        <v>8221</v>
      </c>
      <c r="G472" s="11">
        <v>30</v>
      </c>
    </row>
    <row r="473" spans="1:7" s="11" customFormat="1" ht="16" x14ac:dyDescent="0.2">
      <c r="A473" s="11" t="s">
        <v>8219</v>
      </c>
      <c r="B473" s="11">
        <v>99</v>
      </c>
      <c r="F473" s="11" t="s">
        <v>8221</v>
      </c>
      <c r="G473" s="11">
        <v>3</v>
      </c>
    </row>
    <row r="474" spans="1:7" s="11" customFormat="1" ht="16" x14ac:dyDescent="0.2">
      <c r="A474" s="11" t="s">
        <v>8219</v>
      </c>
      <c r="B474" s="11">
        <v>96</v>
      </c>
      <c r="F474" s="11" t="s">
        <v>8221</v>
      </c>
      <c r="G474" s="11">
        <v>975</v>
      </c>
    </row>
    <row r="475" spans="1:7" s="11" customFormat="1" ht="16" x14ac:dyDescent="0.2">
      <c r="A475" s="11" t="s">
        <v>8219</v>
      </c>
      <c r="B475" s="11">
        <v>27</v>
      </c>
      <c r="F475" s="11" t="s">
        <v>8221</v>
      </c>
      <c r="G475" s="11">
        <v>167</v>
      </c>
    </row>
    <row r="476" spans="1:7" s="11" customFormat="1" ht="16" x14ac:dyDescent="0.2">
      <c r="A476" s="11" t="s">
        <v>8219</v>
      </c>
      <c r="B476" s="11">
        <v>166</v>
      </c>
      <c r="F476" s="11" t="s">
        <v>8221</v>
      </c>
      <c r="G476" s="11">
        <v>5</v>
      </c>
    </row>
    <row r="477" spans="1:7" s="11" customFormat="1" ht="16" x14ac:dyDescent="0.2">
      <c r="A477" s="11" t="s">
        <v>8219</v>
      </c>
      <c r="B477" s="11">
        <v>76</v>
      </c>
      <c r="F477" s="11" t="s">
        <v>8221</v>
      </c>
      <c r="G477" s="11">
        <v>18</v>
      </c>
    </row>
    <row r="478" spans="1:7" s="11" customFormat="1" ht="16" x14ac:dyDescent="0.2">
      <c r="A478" s="11" t="s">
        <v>8219</v>
      </c>
      <c r="B478" s="11">
        <v>211</v>
      </c>
      <c r="F478" s="11" t="s">
        <v>8221</v>
      </c>
      <c r="G478" s="11">
        <v>98</v>
      </c>
    </row>
    <row r="479" spans="1:7" s="11" customFormat="1" ht="16" x14ac:dyDescent="0.2">
      <c r="A479" s="11" t="s">
        <v>8219</v>
      </c>
      <c r="B479" s="11">
        <v>21</v>
      </c>
      <c r="F479" s="11" t="s">
        <v>8221</v>
      </c>
      <c r="G479" s="11">
        <v>4</v>
      </c>
    </row>
    <row r="480" spans="1:7" s="11" customFormat="1" ht="16" x14ac:dyDescent="0.2">
      <c r="A480" s="11" t="s">
        <v>8219</v>
      </c>
      <c r="B480" s="11">
        <v>61</v>
      </c>
      <c r="F480" s="11" t="s">
        <v>8221</v>
      </c>
      <c r="G480" s="11">
        <v>3</v>
      </c>
    </row>
    <row r="481" spans="1:7" s="11" customFormat="1" ht="16" x14ac:dyDescent="0.2">
      <c r="A481" s="11" t="s">
        <v>8219</v>
      </c>
      <c r="B481" s="11">
        <v>30</v>
      </c>
      <c r="F481" s="11" t="s">
        <v>8221</v>
      </c>
      <c r="G481" s="11">
        <v>1</v>
      </c>
    </row>
    <row r="482" spans="1:7" s="11" customFormat="1" ht="16" x14ac:dyDescent="0.2">
      <c r="A482" s="11" t="s">
        <v>8219</v>
      </c>
      <c r="B482" s="11">
        <v>375</v>
      </c>
      <c r="F482" s="11" t="s">
        <v>8221</v>
      </c>
      <c r="G482" s="11">
        <v>0</v>
      </c>
    </row>
    <row r="483" spans="1:7" s="11" customFormat="1" ht="16" x14ac:dyDescent="0.2">
      <c r="A483" s="11" t="s">
        <v>8219</v>
      </c>
      <c r="B483" s="11">
        <v>111</v>
      </c>
      <c r="F483" s="11" t="s">
        <v>8221</v>
      </c>
      <c r="G483" s="11">
        <v>9</v>
      </c>
    </row>
    <row r="484" spans="1:7" s="11" customFormat="1" ht="16" x14ac:dyDescent="0.2">
      <c r="A484" s="11" t="s">
        <v>8219</v>
      </c>
      <c r="B484" s="11">
        <v>123</v>
      </c>
      <c r="F484" s="11" t="s">
        <v>8221</v>
      </c>
      <c r="G484" s="11">
        <v>2</v>
      </c>
    </row>
    <row r="485" spans="1:7" s="11" customFormat="1" ht="16" x14ac:dyDescent="0.2">
      <c r="A485" s="11" t="s">
        <v>8219</v>
      </c>
      <c r="B485" s="11">
        <v>70</v>
      </c>
      <c r="F485" s="11" t="s">
        <v>8221</v>
      </c>
      <c r="G485" s="11">
        <v>0</v>
      </c>
    </row>
    <row r="486" spans="1:7" s="11" customFormat="1" ht="16" x14ac:dyDescent="0.2">
      <c r="A486" s="11" t="s">
        <v>8219</v>
      </c>
      <c r="B486" s="11">
        <v>85</v>
      </c>
      <c r="F486" s="11" t="s">
        <v>8221</v>
      </c>
      <c r="G486" s="11">
        <v>147</v>
      </c>
    </row>
    <row r="487" spans="1:7" s="11" customFormat="1" ht="16" x14ac:dyDescent="0.2">
      <c r="A487" s="11" t="s">
        <v>8219</v>
      </c>
      <c r="B487" s="11">
        <v>86</v>
      </c>
      <c r="F487" s="11" t="s">
        <v>8221</v>
      </c>
      <c r="G487" s="11">
        <v>49</v>
      </c>
    </row>
    <row r="488" spans="1:7" s="11" customFormat="1" ht="16" x14ac:dyDescent="0.2">
      <c r="A488" s="11" t="s">
        <v>8219</v>
      </c>
      <c r="B488" s="11">
        <v>13</v>
      </c>
      <c r="F488" s="11" t="s">
        <v>8221</v>
      </c>
      <c r="G488" s="11">
        <v>1</v>
      </c>
    </row>
    <row r="489" spans="1:7" s="11" customFormat="1" ht="16" x14ac:dyDescent="0.2">
      <c r="A489" s="11" t="s">
        <v>8219</v>
      </c>
      <c r="B489" s="11">
        <v>33</v>
      </c>
      <c r="F489" s="11" t="s">
        <v>8221</v>
      </c>
      <c r="G489" s="11">
        <v>2</v>
      </c>
    </row>
    <row r="490" spans="1:7" s="11" customFormat="1" ht="16" x14ac:dyDescent="0.2">
      <c r="A490" s="11" t="s">
        <v>8219</v>
      </c>
      <c r="B490" s="11">
        <v>15</v>
      </c>
      <c r="F490" s="11" t="s">
        <v>8221</v>
      </c>
      <c r="G490" s="11">
        <v>7</v>
      </c>
    </row>
    <row r="491" spans="1:7" s="11" customFormat="1" ht="16" x14ac:dyDescent="0.2">
      <c r="A491" s="11" t="s">
        <v>8219</v>
      </c>
      <c r="B491" s="11">
        <v>273</v>
      </c>
      <c r="F491" s="11" t="s">
        <v>8221</v>
      </c>
      <c r="G491" s="11">
        <v>4</v>
      </c>
    </row>
    <row r="492" spans="1:7" s="11" customFormat="1" ht="16" x14ac:dyDescent="0.2">
      <c r="A492" s="11" t="s">
        <v>8219</v>
      </c>
      <c r="B492" s="11">
        <v>714</v>
      </c>
      <c r="F492" s="11" t="s">
        <v>8221</v>
      </c>
      <c r="G492" s="11">
        <v>27</v>
      </c>
    </row>
    <row r="493" spans="1:7" s="11" customFormat="1" ht="16" x14ac:dyDescent="0.2">
      <c r="A493" s="11" t="s">
        <v>8219</v>
      </c>
      <c r="B493" s="11">
        <v>170</v>
      </c>
      <c r="F493" s="11" t="s">
        <v>8221</v>
      </c>
      <c r="G493" s="11">
        <v>94</v>
      </c>
    </row>
    <row r="494" spans="1:7" s="11" customFormat="1" ht="16" x14ac:dyDescent="0.2">
      <c r="A494" s="11" t="s">
        <v>8219</v>
      </c>
      <c r="B494" s="11">
        <v>512</v>
      </c>
      <c r="F494" s="11" t="s">
        <v>8221</v>
      </c>
      <c r="G494" s="11">
        <v>29</v>
      </c>
    </row>
    <row r="495" spans="1:7" s="11" customFormat="1" ht="16" x14ac:dyDescent="0.2">
      <c r="A495" s="11" t="s">
        <v>8219</v>
      </c>
      <c r="B495" s="11">
        <v>314</v>
      </c>
      <c r="F495" s="11" t="s">
        <v>8221</v>
      </c>
      <c r="G495" s="11">
        <v>7</v>
      </c>
    </row>
    <row r="496" spans="1:7" s="11" customFormat="1" ht="16" x14ac:dyDescent="0.2">
      <c r="A496" s="11" t="s">
        <v>8219</v>
      </c>
      <c r="B496" s="11">
        <v>167</v>
      </c>
      <c r="F496" s="11" t="s">
        <v>8221</v>
      </c>
      <c r="G496" s="11">
        <v>22</v>
      </c>
    </row>
    <row r="497" spans="1:7" s="11" customFormat="1" ht="16" x14ac:dyDescent="0.2">
      <c r="A497" s="11" t="s">
        <v>8219</v>
      </c>
      <c r="B497" s="11">
        <v>9</v>
      </c>
      <c r="F497" s="11" t="s">
        <v>8221</v>
      </c>
      <c r="G497" s="11">
        <v>1</v>
      </c>
    </row>
    <row r="498" spans="1:7" s="11" customFormat="1" ht="16" x14ac:dyDescent="0.2">
      <c r="A498" s="11" t="s">
        <v>8219</v>
      </c>
      <c r="B498" s="11">
        <v>103</v>
      </c>
      <c r="F498" s="11" t="s">
        <v>8221</v>
      </c>
      <c r="G498" s="11">
        <v>10</v>
      </c>
    </row>
    <row r="499" spans="1:7" s="11" customFormat="1" ht="16" x14ac:dyDescent="0.2">
      <c r="A499" s="11" t="s">
        <v>8219</v>
      </c>
      <c r="B499" s="11">
        <v>111</v>
      </c>
      <c r="F499" s="11" t="s">
        <v>8221</v>
      </c>
      <c r="G499" s="11">
        <v>6</v>
      </c>
    </row>
    <row r="500" spans="1:7" s="11" customFormat="1" ht="16" x14ac:dyDescent="0.2">
      <c r="A500" s="11" t="s">
        <v>8219</v>
      </c>
      <c r="B500" s="11">
        <v>271</v>
      </c>
      <c r="F500" s="11" t="s">
        <v>8221</v>
      </c>
      <c r="G500" s="11">
        <v>24</v>
      </c>
    </row>
    <row r="501" spans="1:7" s="11" customFormat="1" ht="16" x14ac:dyDescent="0.2">
      <c r="A501" s="11" t="s">
        <v>8219</v>
      </c>
      <c r="B501" s="11">
        <v>101</v>
      </c>
      <c r="F501" s="11" t="s">
        <v>8221</v>
      </c>
      <c r="G501" s="11">
        <v>15</v>
      </c>
    </row>
    <row r="502" spans="1:7" s="11" customFormat="1" ht="16" x14ac:dyDescent="0.2">
      <c r="A502" s="11" t="s">
        <v>8219</v>
      </c>
      <c r="B502" s="11">
        <v>57</v>
      </c>
      <c r="F502" s="11" t="s">
        <v>8221</v>
      </c>
      <c r="G502" s="11">
        <v>37</v>
      </c>
    </row>
    <row r="503" spans="1:7" s="11" customFormat="1" ht="16" x14ac:dyDescent="0.2">
      <c r="A503" s="11" t="s">
        <v>8219</v>
      </c>
      <c r="B503" s="11">
        <v>62</v>
      </c>
      <c r="F503" s="11" t="s">
        <v>8221</v>
      </c>
      <c r="G503" s="11">
        <v>20</v>
      </c>
    </row>
    <row r="504" spans="1:7" s="11" customFormat="1" ht="16" x14ac:dyDescent="0.2">
      <c r="A504" s="11" t="s">
        <v>8219</v>
      </c>
      <c r="B504" s="11">
        <v>32</v>
      </c>
      <c r="F504" s="11" t="s">
        <v>8221</v>
      </c>
      <c r="G504" s="11">
        <v>7</v>
      </c>
    </row>
    <row r="505" spans="1:7" s="11" customFormat="1" ht="16" x14ac:dyDescent="0.2">
      <c r="A505" s="11" t="s">
        <v>8219</v>
      </c>
      <c r="B505" s="11">
        <v>141</v>
      </c>
      <c r="F505" s="11" t="s">
        <v>8221</v>
      </c>
      <c r="G505" s="11">
        <v>0</v>
      </c>
    </row>
    <row r="506" spans="1:7" s="11" customFormat="1" ht="16" x14ac:dyDescent="0.2">
      <c r="A506" s="11" t="s">
        <v>8219</v>
      </c>
      <c r="B506" s="11">
        <v>75</v>
      </c>
      <c r="F506" s="11" t="s">
        <v>8221</v>
      </c>
      <c r="G506" s="11">
        <v>21</v>
      </c>
    </row>
    <row r="507" spans="1:7" s="11" customFormat="1" ht="16" x14ac:dyDescent="0.2">
      <c r="A507" s="11" t="s">
        <v>8219</v>
      </c>
      <c r="B507" s="11">
        <v>46</v>
      </c>
      <c r="F507" s="11" t="s">
        <v>8221</v>
      </c>
      <c r="G507" s="11">
        <v>3</v>
      </c>
    </row>
    <row r="508" spans="1:7" s="11" customFormat="1" ht="16" x14ac:dyDescent="0.2">
      <c r="A508" s="11" t="s">
        <v>8219</v>
      </c>
      <c r="B508" s="11">
        <v>103</v>
      </c>
      <c r="F508" s="11" t="s">
        <v>8221</v>
      </c>
      <c r="G508" s="11">
        <v>11</v>
      </c>
    </row>
    <row r="509" spans="1:7" s="11" customFormat="1" ht="16" x14ac:dyDescent="0.2">
      <c r="A509" s="11" t="s">
        <v>8219</v>
      </c>
      <c r="B509" s="11">
        <v>6</v>
      </c>
      <c r="F509" s="11" t="s">
        <v>8221</v>
      </c>
      <c r="G509" s="11">
        <v>1</v>
      </c>
    </row>
    <row r="510" spans="1:7" s="11" customFormat="1" ht="16" x14ac:dyDescent="0.2">
      <c r="A510" s="11" t="s">
        <v>8219</v>
      </c>
      <c r="B510" s="11">
        <v>83</v>
      </c>
      <c r="F510" s="11" t="s">
        <v>8221</v>
      </c>
      <c r="G510" s="11">
        <v>312</v>
      </c>
    </row>
    <row r="511" spans="1:7" s="11" customFormat="1" ht="16" x14ac:dyDescent="0.2">
      <c r="A511" s="11" t="s">
        <v>8219</v>
      </c>
      <c r="B511" s="11">
        <v>108</v>
      </c>
      <c r="F511" s="11" t="s">
        <v>8221</v>
      </c>
      <c r="G511" s="11">
        <v>1</v>
      </c>
    </row>
    <row r="512" spans="1:7" s="11" customFormat="1" ht="16" x14ac:dyDescent="0.2">
      <c r="A512" s="11" t="s">
        <v>8219</v>
      </c>
      <c r="B512" s="11">
        <v>25</v>
      </c>
      <c r="F512" s="11" t="s">
        <v>8221</v>
      </c>
      <c r="G512" s="11">
        <v>3</v>
      </c>
    </row>
    <row r="513" spans="1:7" s="11" customFormat="1" ht="16" x14ac:dyDescent="0.2">
      <c r="A513" s="11" t="s">
        <v>8219</v>
      </c>
      <c r="B513" s="11">
        <v>549</v>
      </c>
      <c r="F513" s="11" t="s">
        <v>8221</v>
      </c>
      <c r="G513" s="11">
        <v>4</v>
      </c>
    </row>
    <row r="514" spans="1:7" s="11" customFormat="1" ht="16" x14ac:dyDescent="0.2">
      <c r="A514" s="11" t="s">
        <v>8219</v>
      </c>
      <c r="B514" s="11">
        <v>222</v>
      </c>
      <c r="F514" s="11" t="s">
        <v>8221</v>
      </c>
      <c r="G514" s="11">
        <v>10</v>
      </c>
    </row>
    <row r="515" spans="1:7" s="11" customFormat="1" ht="16" x14ac:dyDescent="0.2">
      <c r="A515" s="11" t="s">
        <v>8219</v>
      </c>
      <c r="B515" s="11">
        <v>183</v>
      </c>
      <c r="F515" s="11" t="s">
        <v>8221</v>
      </c>
      <c r="G515" s="11">
        <v>8</v>
      </c>
    </row>
    <row r="516" spans="1:7" s="11" customFormat="1" ht="16" x14ac:dyDescent="0.2">
      <c r="A516" s="11" t="s">
        <v>8219</v>
      </c>
      <c r="B516" s="11">
        <v>89</v>
      </c>
      <c r="F516" s="11" t="s">
        <v>8221</v>
      </c>
      <c r="G516" s="11">
        <v>3</v>
      </c>
    </row>
    <row r="517" spans="1:7" s="11" customFormat="1" ht="16" x14ac:dyDescent="0.2">
      <c r="A517" s="11" t="s">
        <v>8219</v>
      </c>
      <c r="B517" s="11">
        <v>253</v>
      </c>
      <c r="F517" s="11" t="s">
        <v>8221</v>
      </c>
      <c r="G517" s="11">
        <v>1</v>
      </c>
    </row>
    <row r="518" spans="1:7" s="11" customFormat="1" ht="16" x14ac:dyDescent="0.2">
      <c r="A518" s="11" t="s">
        <v>8219</v>
      </c>
      <c r="B518" s="11">
        <v>140</v>
      </c>
      <c r="F518" s="11" t="s">
        <v>8221</v>
      </c>
      <c r="G518" s="11">
        <v>0</v>
      </c>
    </row>
    <row r="519" spans="1:7" s="11" customFormat="1" ht="16" x14ac:dyDescent="0.2">
      <c r="A519" s="11" t="s">
        <v>8219</v>
      </c>
      <c r="B519" s="11">
        <v>103</v>
      </c>
      <c r="F519" s="11" t="s">
        <v>8221</v>
      </c>
      <c r="G519" s="11">
        <v>5</v>
      </c>
    </row>
    <row r="520" spans="1:7" s="11" customFormat="1" ht="16" x14ac:dyDescent="0.2">
      <c r="A520" s="11" t="s">
        <v>8219</v>
      </c>
      <c r="B520" s="11">
        <v>138</v>
      </c>
      <c r="F520" s="11" t="s">
        <v>8221</v>
      </c>
      <c r="G520" s="11">
        <v>0</v>
      </c>
    </row>
    <row r="521" spans="1:7" s="11" customFormat="1" ht="16" x14ac:dyDescent="0.2">
      <c r="A521" s="11" t="s">
        <v>8219</v>
      </c>
      <c r="B521" s="11">
        <v>191</v>
      </c>
      <c r="F521" s="11" t="s">
        <v>8221</v>
      </c>
      <c r="G521" s="11">
        <v>3</v>
      </c>
    </row>
    <row r="522" spans="1:7" s="11" customFormat="1" ht="16" x14ac:dyDescent="0.2">
      <c r="A522" s="11" t="s">
        <v>8219</v>
      </c>
      <c r="B522" s="11">
        <v>45</v>
      </c>
      <c r="F522" s="11" t="s">
        <v>8221</v>
      </c>
      <c r="G522" s="11">
        <v>7</v>
      </c>
    </row>
    <row r="523" spans="1:7" s="11" customFormat="1" ht="16" x14ac:dyDescent="0.2">
      <c r="A523" s="11" t="s">
        <v>8219</v>
      </c>
      <c r="B523" s="11">
        <v>17</v>
      </c>
      <c r="F523" s="11" t="s">
        <v>8221</v>
      </c>
      <c r="G523" s="11">
        <v>0</v>
      </c>
    </row>
    <row r="524" spans="1:7" s="11" customFormat="1" ht="16" x14ac:dyDescent="0.2">
      <c r="A524" s="11" t="s">
        <v>8219</v>
      </c>
      <c r="B524" s="11">
        <v>31</v>
      </c>
      <c r="F524" s="11" t="s">
        <v>8221</v>
      </c>
      <c r="G524" s="11">
        <v>2</v>
      </c>
    </row>
    <row r="525" spans="1:7" s="11" customFormat="1" ht="16" x14ac:dyDescent="0.2">
      <c r="A525" s="11" t="s">
        <v>8219</v>
      </c>
      <c r="B525" s="11">
        <v>50</v>
      </c>
      <c r="F525" s="11" t="s">
        <v>8221</v>
      </c>
      <c r="G525" s="11">
        <v>23</v>
      </c>
    </row>
    <row r="526" spans="1:7" s="11" customFormat="1" ht="16" x14ac:dyDescent="0.2">
      <c r="A526" s="11" t="s">
        <v>8219</v>
      </c>
      <c r="B526" s="11">
        <v>59</v>
      </c>
      <c r="F526" s="11" t="s">
        <v>8221</v>
      </c>
      <c r="G526" s="11">
        <v>1</v>
      </c>
    </row>
    <row r="527" spans="1:7" s="11" customFormat="1" ht="16" x14ac:dyDescent="0.2">
      <c r="A527" s="11" t="s">
        <v>8219</v>
      </c>
      <c r="B527" s="11">
        <v>81</v>
      </c>
      <c r="F527" s="11" t="s">
        <v>8221</v>
      </c>
      <c r="G527" s="11">
        <v>2</v>
      </c>
    </row>
    <row r="528" spans="1:7" s="11" customFormat="1" ht="16" x14ac:dyDescent="0.2">
      <c r="A528" s="11" t="s">
        <v>8219</v>
      </c>
      <c r="B528" s="11">
        <v>508</v>
      </c>
      <c r="F528" s="11" t="s">
        <v>8221</v>
      </c>
      <c r="G528" s="11">
        <v>3</v>
      </c>
    </row>
    <row r="529" spans="1:7" s="11" customFormat="1" ht="16" x14ac:dyDescent="0.2">
      <c r="A529" s="11" t="s">
        <v>8219</v>
      </c>
      <c r="B529" s="11">
        <v>74</v>
      </c>
      <c r="F529" s="11" t="s">
        <v>8221</v>
      </c>
      <c r="G529" s="11">
        <v>0</v>
      </c>
    </row>
    <row r="530" spans="1:7" s="11" customFormat="1" ht="16" x14ac:dyDescent="0.2">
      <c r="A530" s="11" t="s">
        <v>8219</v>
      </c>
      <c r="B530" s="11">
        <v>141</v>
      </c>
      <c r="F530" s="11" t="s">
        <v>8221</v>
      </c>
      <c r="G530" s="11">
        <v>13</v>
      </c>
    </row>
    <row r="531" spans="1:7" s="11" customFormat="1" ht="16" x14ac:dyDescent="0.2">
      <c r="A531" s="11" t="s">
        <v>8219</v>
      </c>
      <c r="B531" s="11">
        <v>711</v>
      </c>
      <c r="F531" s="11" t="s">
        <v>8221</v>
      </c>
      <c r="G531" s="11">
        <v>1</v>
      </c>
    </row>
    <row r="532" spans="1:7" s="11" customFormat="1" ht="16" x14ac:dyDescent="0.2">
      <c r="A532" s="11" t="s">
        <v>8219</v>
      </c>
      <c r="B532" s="11">
        <v>141</v>
      </c>
      <c r="F532" s="11" t="s">
        <v>8221</v>
      </c>
      <c r="G532" s="11">
        <v>1</v>
      </c>
    </row>
    <row r="533" spans="1:7" s="11" customFormat="1" ht="16" x14ac:dyDescent="0.2">
      <c r="A533" s="11" t="s">
        <v>8219</v>
      </c>
      <c r="B533" s="11">
        <v>109</v>
      </c>
      <c r="F533" s="11" t="s">
        <v>8221</v>
      </c>
      <c r="G533" s="11">
        <v>1</v>
      </c>
    </row>
    <row r="534" spans="1:7" s="11" customFormat="1" ht="16" x14ac:dyDescent="0.2">
      <c r="A534" s="11" t="s">
        <v>8219</v>
      </c>
      <c r="B534" s="11">
        <v>361</v>
      </c>
      <c r="F534" s="11" t="s">
        <v>8221</v>
      </c>
      <c r="G534" s="11">
        <v>6</v>
      </c>
    </row>
    <row r="535" spans="1:7" s="11" customFormat="1" ht="16" x14ac:dyDescent="0.2">
      <c r="A535" s="11" t="s">
        <v>8219</v>
      </c>
      <c r="B535" s="11">
        <v>176</v>
      </c>
      <c r="F535" s="11" t="s">
        <v>8221</v>
      </c>
      <c r="G535" s="11">
        <v>39</v>
      </c>
    </row>
    <row r="536" spans="1:7" s="11" customFormat="1" ht="16" x14ac:dyDescent="0.2">
      <c r="A536" s="11" t="s">
        <v>8219</v>
      </c>
      <c r="B536" s="11">
        <v>670</v>
      </c>
      <c r="F536" s="11" t="s">
        <v>8221</v>
      </c>
      <c r="G536" s="11">
        <v>4</v>
      </c>
    </row>
    <row r="537" spans="1:7" s="11" customFormat="1" ht="16" x14ac:dyDescent="0.2">
      <c r="A537" s="11" t="s">
        <v>8219</v>
      </c>
      <c r="B537" s="11">
        <v>96</v>
      </c>
      <c r="F537" s="11" t="s">
        <v>8221</v>
      </c>
      <c r="G537" s="11">
        <v>1</v>
      </c>
    </row>
    <row r="538" spans="1:7" s="11" customFormat="1" ht="16" x14ac:dyDescent="0.2">
      <c r="A538" s="11" t="s">
        <v>8219</v>
      </c>
      <c r="B538" s="11">
        <v>74</v>
      </c>
      <c r="F538" s="11" t="s">
        <v>8221</v>
      </c>
      <c r="G538" s="11">
        <v>0</v>
      </c>
    </row>
    <row r="539" spans="1:7" s="11" customFormat="1" ht="16" x14ac:dyDescent="0.2">
      <c r="A539" s="11" t="s">
        <v>8219</v>
      </c>
      <c r="B539" s="11">
        <v>52</v>
      </c>
      <c r="F539" s="11" t="s">
        <v>8221</v>
      </c>
      <c r="G539" s="11">
        <v>0</v>
      </c>
    </row>
    <row r="540" spans="1:7" s="11" customFormat="1" ht="16" x14ac:dyDescent="0.2">
      <c r="A540" s="11" t="s">
        <v>8219</v>
      </c>
      <c r="B540" s="11">
        <v>105</v>
      </c>
      <c r="F540" s="11" t="s">
        <v>8221</v>
      </c>
      <c r="G540" s="11">
        <v>0</v>
      </c>
    </row>
    <row r="541" spans="1:7" s="11" customFormat="1" ht="16" x14ac:dyDescent="0.2">
      <c r="A541" s="11" t="s">
        <v>8219</v>
      </c>
      <c r="B541" s="11">
        <v>41</v>
      </c>
      <c r="F541" s="11" t="s">
        <v>8221</v>
      </c>
      <c r="G541" s="11">
        <v>8</v>
      </c>
    </row>
    <row r="542" spans="1:7" s="11" customFormat="1" ht="16" x14ac:dyDescent="0.2">
      <c r="A542" s="11" t="s">
        <v>8219</v>
      </c>
      <c r="B542" s="11">
        <v>34</v>
      </c>
      <c r="F542" s="11" t="s">
        <v>8221</v>
      </c>
      <c r="G542" s="11">
        <v>0</v>
      </c>
    </row>
    <row r="543" spans="1:7" s="11" customFormat="1" ht="16" x14ac:dyDescent="0.2">
      <c r="A543" s="11" t="s">
        <v>8219</v>
      </c>
      <c r="B543" s="11">
        <v>66</v>
      </c>
      <c r="F543" s="11" t="s">
        <v>8221</v>
      </c>
      <c r="G543" s="11">
        <v>1</v>
      </c>
    </row>
    <row r="544" spans="1:7" s="11" customFormat="1" ht="16" x14ac:dyDescent="0.2">
      <c r="A544" s="11" t="s">
        <v>8219</v>
      </c>
      <c r="B544" s="11">
        <v>50</v>
      </c>
      <c r="F544" s="11" t="s">
        <v>8221</v>
      </c>
      <c r="G544" s="11">
        <v>12</v>
      </c>
    </row>
    <row r="545" spans="1:7" s="11" customFormat="1" ht="16" x14ac:dyDescent="0.2">
      <c r="A545" s="11" t="s">
        <v>8219</v>
      </c>
      <c r="B545" s="11">
        <v>159</v>
      </c>
      <c r="F545" s="11" t="s">
        <v>8221</v>
      </c>
      <c r="G545" s="11">
        <v>0</v>
      </c>
    </row>
    <row r="546" spans="1:7" s="11" customFormat="1" ht="16" x14ac:dyDescent="0.2">
      <c r="A546" s="11" t="s">
        <v>8219</v>
      </c>
      <c r="B546" s="11">
        <v>182</v>
      </c>
      <c r="F546" s="11" t="s">
        <v>8221</v>
      </c>
      <c r="G546" s="11">
        <v>3</v>
      </c>
    </row>
    <row r="547" spans="1:7" s="11" customFormat="1" ht="16" x14ac:dyDescent="0.2">
      <c r="A547" s="11" t="s">
        <v>8219</v>
      </c>
      <c r="B547" s="11">
        <v>206</v>
      </c>
      <c r="F547" s="11" t="s">
        <v>8221</v>
      </c>
      <c r="G547" s="11">
        <v>2</v>
      </c>
    </row>
    <row r="548" spans="1:7" s="11" customFormat="1" ht="16" x14ac:dyDescent="0.2">
      <c r="A548" s="11" t="s">
        <v>8219</v>
      </c>
      <c r="B548" s="11">
        <v>169</v>
      </c>
      <c r="F548" s="11" t="s">
        <v>8221</v>
      </c>
      <c r="G548" s="11">
        <v>6</v>
      </c>
    </row>
    <row r="549" spans="1:7" s="11" customFormat="1" ht="16" x14ac:dyDescent="0.2">
      <c r="A549" s="11" t="s">
        <v>8219</v>
      </c>
      <c r="B549" s="11">
        <v>31</v>
      </c>
      <c r="F549" s="11" t="s">
        <v>8221</v>
      </c>
      <c r="G549" s="11">
        <v>0</v>
      </c>
    </row>
    <row r="550" spans="1:7" s="11" customFormat="1" ht="16" x14ac:dyDescent="0.2">
      <c r="A550" s="11" t="s">
        <v>8219</v>
      </c>
      <c r="B550" s="11">
        <v>28</v>
      </c>
      <c r="F550" s="11" t="s">
        <v>8221</v>
      </c>
      <c r="G550" s="11">
        <v>15</v>
      </c>
    </row>
    <row r="551" spans="1:7" s="11" customFormat="1" ht="16" x14ac:dyDescent="0.2">
      <c r="A551" s="11" t="s">
        <v>8219</v>
      </c>
      <c r="B551" s="11">
        <v>54</v>
      </c>
      <c r="F551" s="11" t="s">
        <v>8221</v>
      </c>
      <c r="G551" s="11">
        <v>1</v>
      </c>
    </row>
    <row r="552" spans="1:7" s="11" customFormat="1" ht="16" x14ac:dyDescent="0.2">
      <c r="A552" s="11" t="s">
        <v>8219</v>
      </c>
      <c r="B552" s="11">
        <v>467</v>
      </c>
      <c r="F552" s="11" t="s">
        <v>8221</v>
      </c>
      <c r="G552" s="11">
        <v>3</v>
      </c>
    </row>
    <row r="553" spans="1:7" s="11" customFormat="1" ht="16" x14ac:dyDescent="0.2">
      <c r="A553" s="11" t="s">
        <v>8219</v>
      </c>
      <c r="B553" s="11">
        <v>389</v>
      </c>
      <c r="F553" s="11" t="s">
        <v>8221</v>
      </c>
      <c r="G553" s="11">
        <v>8</v>
      </c>
    </row>
    <row r="554" spans="1:7" s="11" customFormat="1" ht="16" x14ac:dyDescent="0.2">
      <c r="A554" s="11" t="s">
        <v>8219</v>
      </c>
      <c r="B554" s="11">
        <v>68</v>
      </c>
      <c r="F554" s="11" t="s">
        <v>8221</v>
      </c>
      <c r="G554" s="11">
        <v>0</v>
      </c>
    </row>
    <row r="555" spans="1:7" s="11" customFormat="1" ht="16" x14ac:dyDescent="0.2">
      <c r="A555" s="11" t="s">
        <v>8219</v>
      </c>
      <c r="B555" s="11">
        <v>413</v>
      </c>
      <c r="F555" s="11" t="s">
        <v>8221</v>
      </c>
      <c r="G555" s="11">
        <v>3</v>
      </c>
    </row>
    <row r="556" spans="1:7" s="11" customFormat="1" ht="16" x14ac:dyDescent="0.2">
      <c r="A556" s="11" t="s">
        <v>8219</v>
      </c>
      <c r="B556" s="11">
        <v>190</v>
      </c>
      <c r="F556" s="11" t="s">
        <v>8221</v>
      </c>
      <c r="G556" s="11">
        <v>3</v>
      </c>
    </row>
    <row r="557" spans="1:7" s="11" customFormat="1" ht="16" x14ac:dyDescent="0.2">
      <c r="A557" s="11" t="s">
        <v>8219</v>
      </c>
      <c r="B557" s="11">
        <v>189</v>
      </c>
      <c r="F557" s="11" t="s">
        <v>8221</v>
      </c>
      <c r="G557" s="11">
        <v>0</v>
      </c>
    </row>
    <row r="558" spans="1:7" s="11" customFormat="1" ht="16" x14ac:dyDescent="0.2">
      <c r="A558" s="11" t="s">
        <v>8219</v>
      </c>
      <c r="B558" s="11">
        <v>130</v>
      </c>
      <c r="F558" s="11" t="s">
        <v>8221</v>
      </c>
      <c r="G558" s="11">
        <v>19</v>
      </c>
    </row>
    <row r="559" spans="1:7" s="11" customFormat="1" ht="16" x14ac:dyDescent="0.2">
      <c r="A559" s="11" t="s">
        <v>8219</v>
      </c>
      <c r="B559" s="11">
        <v>74</v>
      </c>
      <c r="F559" s="11" t="s">
        <v>8221</v>
      </c>
      <c r="G559" s="11">
        <v>0</v>
      </c>
    </row>
    <row r="560" spans="1:7" s="11" customFormat="1" ht="16" x14ac:dyDescent="0.2">
      <c r="A560" s="11" t="s">
        <v>8219</v>
      </c>
      <c r="B560" s="11">
        <v>274</v>
      </c>
      <c r="F560" s="11" t="s">
        <v>8221</v>
      </c>
      <c r="G560" s="11">
        <v>2</v>
      </c>
    </row>
    <row r="561" spans="1:7" s="11" customFormat="1" ht="16" x14ac:dyDescent="0.2">
      <c r="A561" s="11" t="s">
        <v>8219</v>
      </c>
      <c r="B561" s="11">
        <v>22</v>
      </c>
      <c r="F561" s="11" t="s">
        <v>8221</v>
      </c>
      <c r="G561" s="11">
        <v>0</v>
      </c>
    </row>
    <row r="562" spans="1:7" s="11" customFormat="1" ht="16" x14ac:dyDescent="0.2">
      <c r="A562" s="11" t="s">
        <v>8219</v>
      </c>
      <c r="B562" s="11">
        <v>31</v>
      </c>
      <c r="F562" s="11" t="s">
        <v>8221</v>
      </c>
      <c r="G562" s="11">
        <v>0</v>
      </c>
    </row>
    <row r="563" spans="1:7" s="11" customFormat="1" ht="16" x14ac:dyDescent="0.2">
      <c r="A563" s="11" t="s">
        <v>8219</v>
      </c>
      <c r="B563" s="11">
        <v>63</v>
      </c>
      <c r="F563" s="11" t="s">
        <v>8221</v>
      </c>
      <c r="G563" s="11">
        <v>25</v>
      </c>
    </row>
    <row r="564" spans="1:7" s="11" customFormat="1" ht="16" x14ac:dyDescent="0.2">
      <c r="A564" s="11" t="s">
        <v>8219</v>
      </c>
      <c r="B564" s="11">
        <v>20</v>
      </c>
      <c r="F564" s="11" t="s">
        <v>8221</v>
      </c>
      <c r="G564" s="11">
        <v>8</v>
      </c>
    </row>
    <row r="565" spans="1:7" s="11" customFormat="1" ht="16" x14ac:dyDescent="0.2">
      <c r="A565" s="11" t="s">
        <v>8219</v>
      </c>
      <c r="B565" s="11">
        <v>25</v>
      </c>
      <c r="F565" s="11" t="s">
        <v>8221</v>
      </c>
      <c r="G565" s="11">
        <v>16</v>
      </c>
    </row>
    <row r="566" spans="1:7" s="11" customFormat="1" ht="16" x14ac:dyDescent="0.2">
      <c r="A566" s="11" t="s">
        <v>8219</v>
      </c>
      <c r="B566" s="11">
        <v>61</v>
      </c>
      <c r="F566" s="11" t="s">
        <v>8221</v>
      </c>
      <c r="G566" s="11">
        <v>3</v>
      </c>
    </row>
    <row r="567" spans="1:7" s="11" customFormat="1" ht="16" x14ac:dyDescent="0.2">
      <c r="A567" s="11" t="s">
        <v>8219</v>
      </c>
      <c r="B567" s="11">
        <v>52</v>
      </c>
      <c r="F567" s="11" t="s">
        <v>8221</v>
      </c>
      <c r="G567" s="11">
        <v>3</v>
      </c>
    </row>
    <row r="568" spans="1:7" s="11" customFormat="1" ht="16" x14ac:dyDescent="0.2">
      <c r="A568" s="11" t="s">
        <v>8219</v>
      </c>
      <c r="B568" s="11">
        <v>86</v>
      </c>
      <c r="F568" s="11" t="s">
        <v>8221</v>
      </c>
      <c r="G568" s="11">
        <v>2</v>
      </c>
    </row>
    <row r="569" spans="1:7" s="11" customFormat="1" ht="16" x14ac:dyDescent="0.2">
      <c r="A569" s="11" t="s">
        <v>8219</v>
      </c>
      <c r="B569" s="11">
        <v>42</v>
      </c>
      <c r="F569" s="11" t="s">
        <v>8221</v>
      </c>
      <c r="G569" s="11">
        <v>1</v>
      </c>
    </row>
    <row r="570" spans="1:7" s="11" customFormat="1" ht="16" x14ac:dyDescent="0.2">
      <c r="A570" s="11" t="s">
        <v>8219</v>
      </c>
      <c r="B570" s="11">
        <v>52</v>
      </c>
      <c r="F570" s="11" t="s">
        <v>8221</v>
      </c>
      <c r="G570" s="11">
        <v>0</v>
      </c>
    </row>
    <row r="571" spans="1:7" s="11" customFormat="1" ht="16" x14ac:dyDescent="0.2">
      <c r="A571" s="11" t="s">
        <v>8219</v>
      </c>
      <c r="B571" s="11">
        <v>120</v>
      </c>
      <c r="F571" s="11" t="s">
        <v>8221</v>
      </c>
      <c r="G571" s="11">
        <v>1</v>
      </c>
    </row>
    <row r="572" spans="1:7" s="11" customFormat="1" ht="16" x14ac:dyDescent="0.2">
      <c r="A572" s="11" t="s">
        <v>8219</v>
      </c>
      <c r="B572" s="11">
        <v>22</v>
      </c>
      <c r="F572" s="11" t="s">
        <v>8221</v>
      </c>
      <c r="G572" s="11">
        <v>19</v>
      </c>
    </row>
    <row r="573" spans="1:7" s="11" customFormat="1" ht="16" x14ac:dyDescent="0.2">
      <c r="A573" s="11" t="s">
        <v>8219</v>
      </c>
      <c r="B573" s="11">
        <v>64</v>
      </c>
      <c r="F573" s="11" t="s">
        <v>8221</v>
      </c>
      <c r="G573" s="11">
        <v>9</v>
      </c>
    </row>
    <row r="574" spans="1:7" s="11" customFormat="1" ht="16" x14ac:dyDescent="0.2">
      <c r="A574" s="11" t="s">
        <v>8219</v>
      </c>
      <c r="B574" s="11">
        <v>23</v>
      </c>
      <c r="F574" s="11" t="s">
        <v>8221</v>
      </c>
      <c r="G574" s="11">
        <v>1</v>
      </c>
    </row>
    <row r="575" spans="1:7" s="11" customFormat="1" ht="16" x14ac:dyDescent="0.2">
      <c r="A575" s="11" t="s">
        <v>8219</v>
      </c>
      <c r="B575" s="11">
        <v>238</v>
      </c>
      <c r="F575" s="11" t="s">
        <v>8221</v>
      </c>
      <c r="G575" s="11">
        <v>0</v>
      </c>
    </row>
    <row r="576" spans="1:7" s="11" customFormat="1" ht="16" x14ac:dyDescent="0.2">
      <c r="A576" s="11" t="s">
        <v>8219</v>
      </c>
      <c r="B576" s="11">
        <v>33</v>
      </c>
      <c r="F576" s="11" t="s">
        <v>8221</v>
      </c>
      <c r="G576" s="11">
        <v>1</v>
      </c>
    </row>
    <row r="577" spans="1:7" s="11" customFormat="1" ht="16" x14ac:dyDescent="0.2">
      <c r="A577" s="11" t="s">
        <v>8219</v>
      </c>
      <c r="B577" s="11">
        <v>32</v>
      </c>
      <c r="F577" s="11" t="s">
        <v>8221</v>
      </c>
      <c r="G577" s="11">
        <v>5</v>
      </c>
    </row>
    <row r="578" spans="1:7" s="11" customFormat="1" ht="16" x14ac:dyDescent="0.2">
      <c r="A578" s="11" t="s">
        <v>8219</v>
      </c>
      <c r="B578" s="11">
        <v>24</v>
      </c>
      <c r="F578" s="11" t="s">
        <v>8221</v>
      </c>
      <c r="G578" s="11">
        <v>85</v>
      </c>
    </row>
    <row r="579" spans="1:7" s="11" customFormat="1" ht="16" x14ac:dyDescent="0.2">
      <c r="A579" s="11" t="s">
        <v>8219</v>
      </c>
      <c r="B579" s="11">
        <v>29</v>
      </c>
      <c r="F579" s="11" t="s">
        <v>8221</v>
      </c>
      <c r="G579" s="11">
        <v>3</v>
      </c>
    </row>
    <row r="580" spans="1:7" s="11" customFormat="1" ht="16" x14ac:dyDescent="0.2">
      <c r="A580" s="11" t="s">
        <v>8219</v>
      </c>
      <c r="B580" s="11">
        <v>50</v>
      </c>
      <c r="F580" s="11" t="s">
        <v>8221</v>
      </c>
      <c r="G580" s="11">
        <v>4</v>
      </c>
    </row>
    <row r="581" spans="1:7" s="11" customFormat="1" ht="16" x14ac:dyDescent="0.2">
      <c r="A581" s="11" t="s">
        <v>8219</v>
      </c>
      <c r="B581" s="11">
        <v>108</v>
      </c>
      <c r="F581" s="11" t="s">
        <v>8221</v>
      </c>
      <c r="G581" s="11">
        <v>3</v>
      </c>
    </row>
    <row r="582" spans="1:7" s="11" customFormat="1" ht="16" x14ac:dyDescent="0.2">
      <c r="A582" s="11" t="s">
        <v>8219</v>
      </c>
      <c r="B582" s="11">
        <v>139</v>
      </c>
      <c r="F582" s="11" t="s">
        <v>8221</v>
      </c>
      <c r="G582" s="11">
        <v>5</v>
      </c>
    </row>
    <row r="583" spans="1:7" s="11" customFormat="1" ht="16" x14ac:dyDescent="0.2">
      <c r="A583" s="11" t="s">
        <v>8219</v>
      </c>
      <c r="B583" s="11">
        <v>7</v>
      </c>
      <c r="F583" s="11" t="s">
        <v>8221</v>
      </c>
      <c r="G583" s="11">
        <v>17</v>
      </c>
    </row>
    <row r="584" spans="1:7" s="11" customFormat="1" ht="16" x14ac:dyDescent="0.2">
      <c r="A584" s="11" t="s">
        <v>8219</v>
      </c>
      <c r="B584" s="11">
        <v>149</v>
      </c>
      <c r="F584" s="11" t="s">
        <v>8221</v>
      </c>
      <c r="G584" s="11">
        <v>3</v>
      </c>
    </row>
    <row r="585" spans="1:7" s="11" customFormat="1" ht="16" x14ac:dyDescent="0.2">
      <c r="A585" s="11" t="s">
        <v>8219</v>
      </c>
      <c r="B585" s="11">
        <v>31</v>
      </c>
      <c r="F585" s="11" t="s">
        <v>8221</v>
      </c>
      <c r="G585" s="11">
        <v>2</v>
      </c>
    </row>
    <row r="586" spans="1:7" s="11" customFormat="1" ht="16" x14ac:dyDescent="0.2">
      <c r="A586" s="11" t="s">
        <v>8219</v>
      </c>
      <c r="B586" s="11">
        <v>26</v>
      </c>
      <c r="F586" s="11" t="s">
        <v>8221</v>
      </c>
      <c r="G586" s="11">
        <v>6</v>
      </c>
    </row>
    <row r="587" spans="1:7" s="11" customFormat="1" ht="16" x14ac:dyDescent="0.2">
      <c r="A587" s="11" t="s">
        <v>8219</v>
      </c>
      <c r="B587" s="11">
        <v>172</v>
      </c>
      <c r="F587" s="11" t="s">
        <v>8221</v>
      </c>
      <c r="G587" s="11">
        <v>0</v>
      </c>
    </row>
    <row r="588" spans="1:7" s="11" customFormat="1" ht="16" x14ac:dyDescent="0.2">
      <c r="A588" s="11" t="s">
        <v>8219</v>
      </c>
      <c r="B588" s="11">
        <v>78</v>
      </c>
      <c r="F588" s="11" t="s">
        <v>8221</v>
      </c>
      <c r="G588" s="11">
        <v>1</v>
      </c>
    </row>
    <row r="589" spans="1:7" s="11" customFormat="1" ht="16" x14ac:dyDescent="0.2">
      <c r="A589" s="11" t="s">
        <v>8219</v>
      </c>
      <c r="B589" s="11">
        <v>120</v>
      </c>
      <c r="F589" s="11" t="s">
        <v>8221</v>
      </c>
      <c r="G589" s="11">
        <v>3</v>
      </c>
    </row>
    <row r="590" spans="1:7" s="11" customFormat="1" ht="16" x14ac:dyDescent="0.2">
      <c r="A590" s="11" t="s">
        <v>8219</v>
      </c>
      <c r="B590" s="11">
        <v>227</v>
      </c>
      <c r="F590" s="11" t="s">
        <v>8221</v>
      </c>
      <c r="G590" s="11">
        <v>13</v>
      </c>
    </row>
    <row r="591" spans="1:7" s="11" customFormat="1" ht="16" x14ac:dyDescent="0.2">
      <c r="A591" s="11" t="s">
        <v>8219</v>
      </c>
      <c r="B591" s="11">
        <v>42</v>
      </c>
      <c r="F591" s="11" t="s">
        <v>8221</v>
      </c>
      <c r="G591" s="11">
        <v>1</v>
      </c>
    </row>
    <row r="592" spans="1:7" s="11" customFormat="1" ht="16" x14ac:dyDescent="0.2">
      <c r="A592" s="11" t="s">
        <v>8219</v>
      </c>
      <c r="B592" s="11">
        <v>64</v>
      </c>
      <c r="F592" s="11" t="s">
        <v>8221</v>
      </c>
      <c r="G592" s="11">
        <v>1</v>
      </c>
    </row>
    <row r="593" spans="1:7" s="11" customFormat="1" ht="16" x14ac:dyDescent="0.2">
      <c r="A593" s="11" t="s">
        <v>8219</v>
      </c>
      <c r="B593" s="11">
        <v>121</v>
      </c>
      <c r="F593" s="11" t="s">
        <v>8221</v>
      </c>
      <c r="G593" s="11">
        <v>9</v>
      </c>
    </row>
    <row r="594" spans="1:7" s="11" customFormat="1" ht="16" x14ac:dyDescent="0.2">
      <c r="A594" s="11" t="s">
        <v>8219</v>
      </c>
      <c r="B594" s="11">
        <v>87</v>
      </c>
      <c r="F594" s="11" t="s">
        <v>8221</v>
      </c>
      <c r="G594" s="11">
        <v>0</v>
      </c>
    </row>
    <row r="595" spans="1:7" s="11" customFormat="1" ht="16" x14ac:dyDescent="0.2">
      <c r="A595" s="11" t="s">
        <v>8219</v>
      </c>
      <c r="B595" s="11">
        <v>65</v>
      </c>
      <c r="F595" s="11" t="s">
        <v>8221</v>
      </c>
      <c r="G595" s="11">
        <v>2</v>
      </c>
    </row>
    <row r="596" spans="1:7" s="11" customFormat="1" ht="16" x14ac:dyDescent="0.2">
      <c r="A596" s="11" t="s">
        <v>8219</v>
      </c>
      <c r="B596" s="11">
        <v>49</v>
      </c>
      <c r="F596" s="11" t="s">
        <v>8221</v>
      </c>
      <c r="G596" s="11">
        <v>1</v>
      </c>
    </row>
    <row r="597" spans="1:7" s="11" customFormat="1" ht="16" x14ac:dyDescent="0.2">
      <c r="A597" s="11" t="s">
        <v>8219</v>
      </c>
      <c r="B597" s="11">
        <v>19</v>
      </c>
      <c r="F597" s="11" t="s">
        <v>8221</v>
      </c>
      <c r="G597" s="11">
        <v>10</v>
      </c>
    </row>
    <row r="598" spans="1:7" s="11" customFormat="1" ht="16" x14ac:dyDescent="0.2">
      <c r="A598" s="11" t="s">
        <v>8219</v>
      </c>
      <c r="B598" s="11">
        <v>81</v>
      </c>
      <c r="F598" s="11" t="s">
        <v>8221</v>
      </c>
      <c r="G598" s="11">
        <v>3</v>
      </c>
    </row>
    <row r="599" spans="1:7" s="11" customFormat="1" ht="16" x14ac:dyDescent="0.2">
      <c r="A599" s="11" t="s">
        <v>8219</v>
      </c>
      <c r="B599" s="11">
        <v>264</v>
      </c>
      <c r="F599" s="11" t="s">
        <v>8221</v>
      </c>
      <c r="G599" s="11">
        <v>2</v>
      </c>
    </row>
    <row r="600" spans="1:7" s="11" customFormat="1" ht="16" x14ac:dyDescent="0.2">
      <c r="A600" s="11" t="s">
        <v>8219</v>
      </c>
      <c r="B600" s="11">
        <v>25</v>
      </c>
      <c r="F600" s="11" t="s">
        <v>8221</v>
      </c>
      <c r="G600" s="11">
        <v>2</v>
      </c>
    </row>
    <row r="601" spans="1:7" s="11" customFormat="1" ht="16" x14ac:dyDescent="0.2">
      <c r="A601" s="11" t="s">
        <v>8219</v>
      </c>
      <c r="B601" s="11">
        <v>5</v>
      </c>
      <c r="F601" s="11" t="s">
        <v>8221</v>
      </c>
      <c r="G601" s="11">
        <v>1</v>
      </c>
    </row>
    <row r="602" spans="1:7" s="11" customFormat="1" ht="16" x14ac:dyDescent="0.2">
      <c r="A602" s="11" t="s">
        <v>8219</v>
      </c>
      <c r="B602" s="11">
        <v>144</v>
      </c>
      <c r="F602" s="11" t="s">
        <v>8221</v>
      </c>
      <c r="G602" s="11">
        <v>14</v>
      </c>
    </row>
    <row r="603" spans="1:7" s="11" customFormat="1" ht="16" x14ac:dyDescent="0.2">
      <c r="A603" s="11" t="s">
        <v>8219</v>
      </c>
      <c r="B603" s="11">
        <v>92</v>
      </c>
      <c r="F603" s="11" t="s">
        <v>8221</v>
      </c>
      <c r="G603" s="11">
        <v>0</v>
      </c>
    </row>
    <row r="604" spans="1:7" s="11" customFormat="1" ht="16" x14ac:dyDescent="0.2">
      <c r="A604" s="11" t="s">
        <v>8219</v>
      </c>
      <c r="B604" s="11">
        <v>147</v>
      </c>
      <c r="F604" s="11" t="s">
        <v>8221</v>
      </c>
      <c r="G604" s="11">
        <v>0</v>
      </c>
    </row>
    <row r="605" spans="1:7" s="11" customFormat="1" ht="16" x14ac:dyDescent="0.2">
      <c r="A605" s="11" t="s">
        <v>8219</v>
      </c>
      <c r="B605" s="11">
        <v>90</v>
      </c>
      <c r="F605" s="11" t="s">
        <v>8221</v>
      </c>
      <c r="G605" s="11">
        <v>4</v>
      </c>
    </row>
    <row r="606" spans="1:7" s="11" customFormat="1" ht="16" x14ac:dyDescent="0.2">
      <c r="A606" s="11" t="s">
        <v>8219</v>
      </c>
      <c r="B606" s="11">
        <v>87</v>
      </c>
      <c r="F606" s="11" t="s">
        <v>8221</v>
      </c>
      <c r="G606" s="11">
        <v>3</v>
      </c>
    </row>
    <row r="607" spans="1:7" s="11" customFormat="1" ht="16" x14ac:dyDescent="0.2">
      <c r="A607" s="11" t="s">
        <v>8219</v>
      </c>
      <c r="B607" s="11">
        <v>406</v>
      </c>
      <c r="F607" s="11" t="s">
        <v>8221</v>
      </c>
      <c r="G607" s="11">
        <v>0</v>
      </c>
    </row>
    <row r="608" spans="1:7" s="11" customFormat="1" ht="16" x14ac:dyDescent="0.2">
      <c r="A608" s="11" t="s">
        <v>8219</v>
      </c>
      <c r="B608" s="11">
        <v>20</v>
      </c>
      <c r="F608" s="11" t="s">
        <v>8221</v>
      </c>
      <c r="G608" s="11">
        <v>5</v>
      </c>
    </row>
    <row r="609" spans="1:7" s="11" customFormat="1" ht="16" x14ac:dyDescent="0.2">
      <c r="A609" s="11" t="s">
        <v>8219</v>
      </c>
      <c r="B609" s="11">
        <v>70</v>
      </c>
      <c r="F609" s="11" t="s">
        <v>8221</v>
      </c>
      <c r="G609" s="11">
        <v>47</v>
      </c>
    </row>
    <row r="610" spans="1:7" s="11" customFormat="1" ht="16" x14ac:dyDescent="0.2">
      <c r="A610" s="11" t="s">
        <v>8219</v>
      </c>
      <c r="B610" s="11">
        <v>16</v>
      </c>
      <c r="F610" s="11" t="s">
        <v>8221</v>
      </c>
      <c r="G610" s="11">
        <v>0</v>
      </c>
    </row>
    <row r="611" spans="1:7" s="11" customFormat="1" ht="16" x14ac:dyDescent="0.2">
      <c r="A611" s="11" t="s">
        <v>8219</v>
      </c>
      <c r="B611" s="11">
        <v>52</v>
      </c>
      <c r="F611" s="11" t="s">
        <v>8221</v>
      </c>
      <c r="G611" s="11">
        <v>10</v>
      </c>
    </row>
    <row r="612" spans="1:7" s="11" customFormat="1" ht="16" x14ac:dyDescent="0.2">
      <c r="A612" s="11" t="s">
        <v>8219</v>
      </c>
      <c r="B612" s="11">
        <v>66</v>
      </c>
      <c r="F612" s="11" t="s">
        <v>8221</v>
      </c>
      <c r="G612" s="11">
        <v>11</v>
      </c>
    </row>
    <row r="613" spans="1:7" s="11" customFormat="1" ht="16" x14ac:dyDescent="0.2">
      <c r="A613" s="11" t="s">
        <v>8219</v>
      </c>
      <c r="B613" s="11">
        <v>109</v>
      </c>
      <c r="F613" s="11" t="s">
        <v>8221</v>
      </c>
      <c r="G613" s="11">
        <v>2</v>
      </c>
    </row>
    <row r="614" spans="1:7" s="11" customFormat="1" ht="16" x14ac:dyDescent="0.2">
      <c r="A614" s="11" t="s">
        <v>8219</v>
      </c>
      <c r="B614" s="11">
        <v>168</v>
      </c>
      <c r="F614" s="11" t="s">
        <v>8221</v>
      </c>
      <c r="G614" s="11">
        <v>2</v>
      </c>
    </row>
    <row r="615" spans="1:7" s="11" customFormat="1" ht="16" x14ac:dyDescent="0.2">
      <c r="A615" s="11" t="s">
        <v>8219</v>
      </c>
      <c r="B615" s="11">
        <v>31</v>
      </c>
      <c r="F615" s="11" t="s">
        <v>8221</v>
      </c>
      <c r="G615" s="11">
        <v>22</v>
      </c>
    </row>
    <row r="616" spans="1:7" s="11" customFormat="1" ht="16" x14ac:dyDescent="0.2">
      <c r="A616" s="11" t="s">
        <v>8219</v>
      </c>
      <c r="B616" s="11">
        <v>133</v>
      </c>
      <c r="F616" s="11" t="s">
        <v>8221</v>
      </c>
      <c r="G616" s="11">
        <v>8</v>
      </c>
    </row>
    <row r="617" spans="1:7" s="11" customFormat="1" ht="16" x14ac:dyDescent="0.2">
      <c r="A617" s="11" t="s">
        <v>8219</v>
      </c>
      <c r="B617" s="11">
        <v>151</v>
      </c>
      <c r="F617" s="11" t="s">
        <v>8221</v>
      </c>
      <c r="G617" s="11">
        <v>6</v>
      </c>
    </row>
    <row r="618" spans="1:7" s="11" customFormat="1" ht="16" x14ac:dyDescent="0.2">
      <c r="A618" s="11" t="s">
        <v>8219</v>
      </c>
      <c r="B618" s="11">
        <v>5</v>
      </c>
      <c r="F618" s="11" t="s">
        <v>8221</v>
      </c>
      <c r="G618" s="11">
        <v>1</v>
      </c>
    </row>
    <row r="619" spans="1:7" s="11" customFormat="1" ht="16" x14ac:dyDescent="0.2">
      <c r="A619" s="11" t="s">
        <v>8219</v>
      </c>
      <c r="B619" s="11">
        <v>73</v>
      </c>
      <c r="F619" s="11" t="s">
        <v>8221</v>
      </c>
      <c r="G619" s="11">
        <v>3</v>
      </c>
    </row>
    <row r="620" spans="1:7" s="11" customFormat="1" ht="16" x14ac:dyDescent="0.2">
      <c r="A620" s="11" t="s">
        <v>8219</v>
      </c>
      <c r="B620" s="11">
        <v>148</v>
      </c>
      <c r="F620" s="11" t="s">
        <v>8221</v>
      </c>
      <c r="G620" s="11">
        <v>0</v>
      </c>
    </row>
    <row r="621" spans="1:7" s="11" customFormat="1" ht="16" x14ac:dyDescent="0.2">
      <c r="A621" s="11" t="s">
        <v>8219</v>
      </c>
      <c r="B621" s="11">
        <v>93</v>
      </c>
      <c r="F621" s="11" t="s">
        <v>8221</v>
      </c>
      <c r="G621" s="11">
        <v>0</v>
      </c>
    </row>
    <row r="622" spans="1:7" s="11" customFormat="1" ht="16" x14ac:dyDescent="0.2">
      <c r="A622" s="11" t="s">
        <v>8219</v>
      </c>
      <c r="B622" s="11">
        <v>63</v>
      </c>
      <c r="F622" s="11" t="s">
        <v>8221</v>
      </c>
      <c r="G622" s="11">
        <v>0</v>
      </c>
    </row>
    <row r="623" spans="1:7" s="11" customFormat="1" ht="16" x14ac:dyDescent="0.2">
      <c r="A623" s="11" t="s">
        <v>8219</v>
      </c>
      <c r="B623" s="11">
        <v>134</v>
      </c>
      <c r="F623" s="11" t="s">
        <v>8221</v>
      </c>
      <c r="G623" s="11">
        <v>0</v>
      </c>
    </row>
    <row r="624" spans="1:7" s="11" customFormat="1" ht="16" x14ac:dyDescent="0.2">
      <c r="A624" s="11" t="s">
        <v>8219</v>
      </c>
      <c r="B624" s="11">
        <v>14</v>
      </c>
      <c r="F624" s="11" t="s">
        <v>8221</v>
      </c>
      <c r="G624" s="11">
        <v>0</v>
      </c>
    </row>
    <row r="625" spans="1:7" s="11" customFormat="1" ht="16" x14ac:dyDescent="0.2">
      <c r="A625" s="11" t="s">
        <v>8219</v>
      </c>
      <c r="B625" s="11">
        <v>78</v>
      </c>
      <c r="F625" s="11" t="s">
        <v>8221</v>
      </c>
      <c r="G625" s="11">
        <v>3</v>
      </c>
    </row>
    <row r="626" spans="1:7" s="11" customFormat="1" ht="16" x14ac:dyDescent="0.2">
      <c r="A626" s="11" t="s">
        <v>8219</v>
      </c>
      <c r="B626" s="11">
        <v>112</v>
      </c>
      <c r="F626" s="11" t="s">
        <v>8221</v>
      </c>
      <c r="G626" s="11">
        <v>0</v>
      </c>
    </row>
    <row r="627" spans="1:7" s="11" customFormat="1" ht="16" x14ac:dyDescent="0.2">
      <c r="A627" s="11" t="s">
        <v>8219</v>
      </c>
      <c r="B627" s="11">
        <v>34</v>
      </c>
      <c r="F627" s="11" t="s">
        <v>8221</v>
      </c>
      <c r="G627" s="11">
        <v>0</v>
      </c>
    </row>
    <row r="628" spans="1:7" s="11" customFormat="1" ht="16" x14ac:dyDescent="0.2">
      <c r="A628" s="11" t="s">
        <v>8219</v>
      </c>
      <c r="B628" s="11">
        <v>19</v>
      </c>
      <c r="F628" s="11" t="s">
        <v>8221</v>
      </c>
      <c r="G628" s="11">
        <v>1</v>
      </c>
    </row>
    <row r="629" spans="1:7" s="11" customFormat="1" ht="16" x14ac:dyDescent="0.2">
      <c r="A629" s="11" t="s">
        <v>8219</v>
      </c>
      <c r="B629" s="11">
        <v>13</v>
      </c>
      <c r="F629" s="11" t="s">
        <v>8221</v>
      </c>
      <c r="G629" s="11">
        <v>6</v>
      </c>
    </row>
    <row r="630" spans="1:7" s="11" customFormat="1" ht="16" x14ac:dyDescent="0.2">
      <c r="A630" s="11" t="s">
        <v>8219</v>
      </c>
      <c r="B630" s="11">
        <v>104</v>
      </c>
      <c r="F630" s="11" t="s">
        <v>8221</v>
      </c>
      <c r="G630" s="11">
        <v>1</v>
      </c>
    </row>
    <row r="631" spans="1:7" s="11" customFormat="1" ht="16" x14ac:dyDescent="0.2">
      <c r="A631" s="11" t="s">
        <v>8219</v>
      </c>
      <c r="B631" s="11">
        <v>52</v>
      </c>
      <c r="F631" s="11" t="s">
        <v>8221</v>
      </c>
      <c r="G631" s="11">
        <v>2</v>
      </c>
    </row>
    <row r="632" spans="1:7" s="11" customFormat="1" ht="16" x14ac:dyDescent="0.2">
      <c r="A632" s="11" t="s">
        <v>8219</v>
      </c>
      <c r="B632" s="11">
        <v>17</v>
      </c>
      <c r="F632" s="11" t="s">
        <v>8221</v>
      </c>
      <c r="G632" s="11">
        <v>0</v>
      </c>
    </row>
    <row r="633" spans="1:7" s="11" customFormat="1" ht="16" x14ac:dyDescent="0.2">
      <c r="A633" s="11" t="s">
        <v>8219</v>
      </c>
      <c r="B633" s="11">
        <v>82</v>
      </c>
      <c r="F633" s="11" t="s">
        <v>8221</v>
      </c>
      <c r="G633" s="11">
        <v>3</v>
      </c>
    </row>
    <row r="634" spans="1:7" s="11" customFormat="1" ht="16" x14ac:dyDescent="0.2">
      <c r="A634" s="11" t="s">
        <v>8219</v>
      </c>
      <c r="B634" s="11">
        <v>73</v>
      </c>
      <c r="F634" s="11" t="s">
        <v>8221</v>
      </c>
      <c r="G634" s="11">
        <v>3</v>
      </c>
    </row>
    <row r="635" spans="1:7" s="11" customFormat="1" ht="16" x14ac:dyDescent="0.2">
      <c r="A635" s="11" t="s">
        <v>8219</v>
      </c>
      <c r="B635" s="11">
        <v>158</v>
      </c>
      <c r="F635" s="11" t="s">
        <v>8221</v>
      </c>
      <c r="G635" s="11">
        <v>0</v>
      </c>
    </row>
    <row r="636" spans="1:7" s="11" customFormat="1" ht="16" x14ac:dyDescent="0.2">
      <c r="A636" s="11" t="s">
        <v>8219</v>
      </c>
      <c r="B636" s="11">
        <v>65</v>
      </c>
      <c r="F636" s="11" t="s">
        <v>8221</v>
      </c>
      <c r="G636" s="11">
        <v>6</v>
      </c>
    </row>
    <row r="637" spans="1:7" s="11" customFormat="1" ht="16" x14ac:dyDescent="0.2">
      <c r="A637" s="11" t="s">
        <v>8219</v>
      </c>
      <c r="B637" s="11">
        <v>184</v>
      </c>
      <c r="F637" s="11" t="s">
        <v>8221</v>
      </c>
      <c r="G637" s="11">
        <v>0</v>
      </c>
    </row>
    <row r="638" spans="1:7" s="11" customFormat="1" ht="16" x14ac:dyDescent="0.2">
      <c r="A638" s="11" t="s">
        <v>8219</v>
      </c>
      <c r="B638" s="11">
        <v>34</v>
      </c>
      <c r="F638" s="11" t="s">
        <v>8221</v>
      </c>
      <c r="G638" s="11">
        <v>19</v>
      </c>
    </row>
    <row r="639" spans="1:7" s="11" customFormat="1" ht="16" x14ac:dyDescent="0.2">
      <c r="A639" s="11" t="s">
        <v>8219</v>
      </c>
      <c r="B639" s="11">
        <v>240</v>
      </c>
      <c r="F639" s="11" t="s">
        <v>8221</v>
      </c>
      <c r="G639" s="11">
        <v>1</v>
      </c>
    </row>
    <row r="640" spans="1:7" s="11" customFormat="1" ht="16" x14ac:dyDescent="0.2">
      <c r="A640" s="11" t="s">
        <v>8219</v>
      </c>
      <c r="B640" s="11">
        <v>113</v>
      </c>
      <c r="F640" s="11" t="s">
        <v>8221</v>
      </c>
      <c r="G640" s="11">
        <v>2</v>
      </c>
    </row>
    <row r="641" spans="1:7" s="11" customFormat="1" ht="16" x14ac:dyDescent="0.2">
      <c r="A641" s="11" t="s">
        <v>8219</v>
      </c>
      <c r="B641" s="11">
        <v>66</v>
      </c>
      <c r="F641" s="11" t="s">
        <v>8221</v>
      </c>
      <c r="G641" s="11">
        <v>0</v>
      </c>
    </row>
    <row r="642" spans="1:7" s="11" customFormat="1" ht="16" x14ac:dyDescent="0.2">
      <c r="A642" s="11" t="s">
        <v>8219</v>
      </c>
      <c r="B642" s="11">
        <v>340</v>
      </c>
      <c r="F642" s="11" t="s">
        <v>8221</v>
      </c>
      <c r="G642" s="11">
        <v>11</v>
      </c>
    </row>
    <row r="643" spans="1:7" s="11" customFormat="1" ht="16" x14ac:dyDescent="0.2">
      <c r="A643" s="11" t="s">
        <v>8219</v>
      </c>
      <c r="B643" s="11">
        <v>150</v>
      </c>
      <c r="F643" s="11" t="s">
        <v>8221</v>
      </c>
      <c r="G643" s="11">
        <v>0</v>
      </c>
    </row>
    <row r="644" spans="1:7" s="11" customFormat="1" ht="16" x14ac:dyDescent="0.2">
      <c r="A644" s="11" t="s">
        <v>8219</v>
      </c>
      <c r="B644" s="11">
        <v>25</v>
      </c>
      <c r="F644" s="11" t="s">
        <v>8221</v>
      </c>
      <c r="G644" s="11">
        <v>0</v>
      </c>
    </row>
    <row r="645" spans="1:7" s="11" customFormat="1" ht="16" x14ac:dyDescent="0.2">
      <c r="A645" s="11" t="s">
        <v>8219</v>
      </c>
      <c r="B645" s="11">
        <v>234</v>
      </c>
      <c r="F645" s="11" t="s">
        <v>8221</v>
      </c>
      <c r="G645" s="11">
        <v>1</v>
      </c>
    </row>
    <row r="646" spans="1:7" s="11" customFormat="1" ht="16" x14ac:dyDescent="0.2">
      <c r="A646" s="11" t="s">
        <v>8219</v>
      </c>
      <c r="B646" s="11">
        <v>2602</v>
      </c>
      <c r="F646" s="11" t="s">
        <v>8221</v>
      </c>
      <c r="G646" s="11">
        <v>3</v>
      </c>
    </row>
    <row r="647" spans="1:7" s="11" customFormat="1" ht="16" x14ac:dyDescent="0.2">
      <c r="A647" s="11" t="s">
        <v>8219</v>
      </c>
      <c r="B647" s="11">
        <v>248</v>
      </c>
      <c r="F647" s="11" t="s">
        <v>8221</v>
      </c>
      <c r="G647" s="11">
        <v>1</v>
      </c>
    </row>
    <row r="648" spans="1:7" s="11" customFormat="1" ht="16" x14ac:dyDescent="0.2">
      <c r="A648" s="11" t="s">
        <v>8219</v>
      </c>
      <c r="B648" s="11">
        <v>600</v>
      </c>
      <c r="F648" s="11" t="s">
        <v>8221</v>
      </c>
      <c r="G648" s="11">
        <v>15</v>
      </c>
    </row>
    <row r="649" spans="1:7" s="11" customFormat="1" ht="16" x14ac:dyDescent="0.2">
      <c r="A649" s="11" t="s">
        <v>8219</v>
      </c>
      <c r="B649" s="11">
        <v>293</v>
      </c>
      <c r="F649" s="11" t="s">
        <v>8221</v>
      </c>
      <c r="G649" s="11">
        <v>2</v>
      </c>
    </row>
    <row r="650" spans="1:7" s="11" customFormat="1" ht="16" x14ac:dyDescent="0.2">
      <c r="A650" s="11" t="s">
        <v>8219</v>
      </c>
      <c r="B650" s="11">
        <v>321</v>
      </c>
      <c r="F650" s="11" t="s">
        <v>8221</v>
      </c>
      <c r="G650" s="11">
        <v>1</v>
      </c>
    </row>
    <row r="651" spans="1:7" s="11" customFormat="1" ht="16" x14ac:dyDescent="0.2">
      <c r="A651" s="11" t="s">
        <v>8219</v>
      </c>
      <c r="B651" s="11">
        <v>81</v>
      </c>
      <c r="F651" s="11" t="s">
        <v>8221</v>
      </c>
      <c r="G651" s="11">
        <v>1</v>
      </c>
    </row>
    <row r="652" spans="1:7" s="11" customFormat="1" ht="16" x14ac:dyDescent="0.2">
      <c r="A652" s="11" t="s">
        <v>8219</v>
      </c>
      <c r="B652" s="11">
        <v>343</v>
      </c>
      <c r="F652" s="11" t="s">
        <v>8221</v>
      </c>
      <c r="G652" s="11">
        <v>0</v>
      </c>
    </row>
    <row r="653" spans="1:7" s="11" customFormat="1" ht="16" x14ac:dyDescent="0.2">
      <c r="A653" s="11" t="s">
        <v>8219</v>
      </c>
      <c r="B653" s="11">
        <v>336</v>
      </c>
      <c r="F653" s="11" t="s">
        <v>8221</v>
      </c>
      <c r="G653" s="11">
        <v>1</v>
      </c>
    </row>
    <row r="654" spans="1:7" s="11" customFormat="1" ht="16" x14ac:dyDescent="0.2">
      <c r="A654" s="11" t="s">
        <v>8219</v>
      </c>
      <c r="B654" s="11">
        <v>47</v>
      </c>
      <c r="F654" s="11" t="s">
        <v>8221</v>
      </c>
      <c r="G654" s="11">
        <v>11</v>
      </c>
    </row>
    <row r="655" spans="1:7" s="11" customFormat="1" ht="16" x14ac:dyDescent="0.2">
      <c r="A655" s="11" t="s">
        <v>8219</v>
      </c>
      <c r="B655" s="11">
        <v>76</v>
      </c>
      <c r="F655" s="11" t="s">
        <v>8221</v>
      </c>
      <c r="G655" s="11">
        <v>0</v>
      </c>
    </row>
    <row r="656" spans="1:7" s="11" customFormat="1" ht="16" x14ac:dyDescent="0.2">
      <c r="A656" s="11" t="s">
        <v>8219</v>
      </c>
      <c r="B656" s="11">
        <v>441</v>
      </c>
      <c r="F656" s="11" t="s">
        <v>8221</v>
      </c>
      <c r="G656" s="11">
        <v>1</v>
      </c>
    </row>
    <row r="657" spans="1:7" s="11" customFormat="1" ht="16" x14ac:dyDescent="0.2">
      <c r="A657" s="11" t="s">
        <v>8219</v>
      </c>
      <c r="B657" s="11">
        <v>916</v>
      </c>
      <c r="F657" s="11" t="s">
        <v>8221</v>
      </c>
      <c r="G657" s="11">
        <v>6</v>
      </c>
    </row>
    <row r="658" spans="1:7" s="11" customFormat="1" ht="16" x14ac:dyDescent="0.2">
      <c r="A658" s="11" t="s">
        <v>8219</v>
      </c>
      <c r="B658" s="11">
        <v>369</v>
      </c>
      <c r="F658" s="11" t="s">
        <v>8221</v>
      </c>
      <c r="G658" s="11">
        <v>7</v>
      </c>
    </row>
    <row r="659" spans="1:7" s="11" customFormat="1" ht="16" x14ac:dyDescent="0.2">
      <c r="A659" s="11" t="s">
        <v>8219</v>
      </c>
      <c r="B659" s="11">
        <v>20242</v>
      </c>
      <c r="F659" s="11" t="s">
        <v>8221</v>
      </c>
      <c r="G659" s="11">
        <v>0</v>
      </c>
    </row>
    <row r="660" spans="1:7" s="11" customFormat="1" ht="16" x14ac:dyDescent="0.2">
      <c r="A660" s="11" t="s">
        <v>8219</v>
      </c>
      <c r="B660" s="11">
        <v>71</v>
      </c>
      <c r="F660" s="11" t="s">
        <v>8221</v>
      </c>
      <c r="G660" s="11">
        <v>16</v>
      </c>
    </row>
    <row r="661" spans="1:7" s="11" customFormat="1" ht="16" x14ac:dyDescent="0.2">
      <c r="A661" s="11" t="s">
        <v>8219</v>
      </c>
      <c r="B661" s="11">
        <v>635</v>
      </c>
      <c r="F661" s="11" t="s">
        <v>8221</v>
      </c>
      <c r="G661" s="11">
        <v>0</v>
      </c>
    </row>
    <row r="662" spans="1:7" s="11" customFormat="1" ht="16" x14ac:dyDescent="0.2">
      <c r="A662" s="11" t="s">
        <v>8219</v>
      </c>
      <c r="B662" s="11">
        <v>885</v>
      </c>
      <c r="F662" s="11" t="s">
        <v>8221</v>
      </c>
      <c r="G662" s="11">
        <v>0</v>
      </c>
    </row>
    <row r="663" spans="1:7" s="11" customFormat="1" ht="16" x14ac:dyDescent="0.2">
      <c r="A663" s="11" t="s">
        <v>8219</v>
      </c>
      <c r="B663" s="11">
        <v>329</v>
      </c>
      <c r="F663" s="11" t="s">
        <v>8221</v>
      </c>
      <c r="G663" s="11">
        <v>0</v>
      </c>
    </row>
    <row r="664" spans="1:7" s="11" customFormat="1" ht="16" x14ac:dyDescent="0.2">
      <c r="A664" s="11" t="s">
        <v>8219</v>
      </c>
      <c r="B664" s="11">
        <v>71</v>
      </c>
      <c r="F664" s="11" t="s">
        <v>8221</v>
      </c>
      <c r="G664" s="11">
        <v>12</v>
      </c>
    </row>
    <row r="665" spans="1:7" s="11" customFormat="1" ht="16" x14ac:dyDescent="0.2">
      <c r="A665" s="11" t="s">
        <v>8219</v>
      </c>
      <c r="B665" s="11">
        <v>269</v>
      </c>
      <c r="F665" s="11" t="s">
        <v>8221</v>
      </c>
      <c r="G665" s="11">
        <v>1</v>
      </c>
    </row>
    <row r="666" spans="1:7" s="11" customFormat="1" ht="16" x14ac:dyDescent="0.2">
      <c r="A666" s="11" t="s">
        <v>8219</v>
      </c>
      <c r="B666" s="11">
        <v>345</v>
      </c>
      <c r="F666" s="11" t="s">
        <v>8221</v>
      </c>
      <c r="G666" s="11">
        <v>3</v>
      </c>
    </row>
    <row r="667" spans="1:7" s="11" customFormat="1" ht="16" x14ac:dyDescent="0.2">
      <c r="A667" s="11" t="s">
        <v>8219</v>
      </c>
      <c r="B667" s="11">
        <v>43</v>
      </c>
      <c r="F667" s="11" t="s">
        <v>8221</v>
      </c>
      <c r="G667" s="11">
        <v>1</v>
      </c>
    </row>
    <row r="668" spans="1:7" s="11" customFormat="1" ht="16" x14ac:dyDescent="0.2">
      <c r="A668" s="11" t="s">
        <v>8219</v>
      </c>
      <c r="B668" s="11">
        <v>33</v>
      </c>
      <c r="F668" s="11" t="s">
        <v>8221</v>
      </c>
      <c r="G668" s="11">
        <v>4</v>
      </c>
    </row>
    <row r="669" spans="1:7" s="11" customFormat="1" ht="16" x14ac:dyDescent="0.2">
      <c r="A669" s="11" t="s">
        <v>8219</v>
      </c>
      <c r="B669" s="11">
        <v>211</v>
      </c>
      <c r="F669" s="11" t="s">
        <v>8221</v>
      </c>
      <c r="G669" s="11">
        <v>1</v>
      </c>
    </row>
    <row r="670" spans="1:7" s="11" customFormat="1" ht="16" x14ac:dyDescent="0.2">
      <c r="A670" s="11" t="s">
        <v>8219</v>
      </c>
      <c r="B670" s="11">
        <v>196</v>
      </c>
      <c r="F670" s="11" t="s">
        <v>8221</v>
      </c>
      <c r="G670" s="11">
        <v>3</v>
      </c>
    </row>
    <row r="671" spans="1:7" s="11" customFormat="1" ht="16" x14ac:dyDescent="0.2">
      <c r="A671" s="11" t="s">
        <v>8219</v>
      </c>
      <c r="B671" s="11">
        <v>405</v>
      </c>
      <c r="F671" s="11" t="s">
        <v>8221</v>
      </c>
      <c r="G671" s="11">
        <v>1</v>
      </c>
    </row>
    <row r="672" spans="1:7" s="11" customFormat="1" ht="16" x14ac:dyDescent="0.2">
      <c r="A672" s="11" t="s">
        <v>8219</v>
      </c>
      <c r="B672" s="11">
        <v>206</v>
      </c>
      <c r="F672" s="11" t="s">
        <v>8221</v>
      </c>
      <c r="G672" s="11">
        <v>0</v>
      </c>
    </row>
    <row r="673" spans="1:7" s="11" customFormat="1" ht="16" x14ac:dyDescent="0.2">
      <c r="A673" s="11" t="s">
        <v>8219</v>
      </c>
      <c r="B673" s="11">
        <v>335</v>
      </c>
      <c r="F673" s="11" t="s">
        <v>8221</v>
      </c>
      <c r="G673" s="11">
        <v>12</v>
      </c>
    </row>
    <row r="674" spans="1:7" s="11" customFormat="1" ht="16" x14ac:dyDescent="0.2">
      <c r="A674" s="11" t="s">
        <v>8219</v>
      </c>
      <c r="B674" s="11">
        <v>215</v>
      </c>
      <c r="F674" s="11" t="s">
        <v>8221</v>
      </c>
      <c r="G674" s="11">
        <v>0</v>
      </c>
    </row>
    <row r="675" spans="1:7" s="11" customFormat="1" ht="16" x14ac:dyDescent="0.2">
      <c r="A675" s="11" t="s">
        <v>8219</v>
      </c>
      <c r="B675" s="11">
        <v>176</v>
      </c>
      <c r="F675" s="11" t="s">
        <v>8221</v>
      </c>
      <c r="G675" s="11">
        <v>1</v>
      </c>
    </row>
    <row r="676" spans="1:7" s="11" customFormat="1" ht="16" x14ac:dyDescent="0.2">
      <c r="A676" s="11" t="s">
        <v>8219</v>
      </c>
      <c r="B676" s="11">
        <v>555</v>
      </c>
      <c r="F676" s="11" t="s">
        <v>8221</v>
      </c>
      <c r="G676" s="11">
        <v>0</v>
      </c>
    </row>
    <row r="677" spans="1:7" s="11" customFormat="1" ht="16" x14ac:dyDescent="0.2">
      <c r="A677" s="11" t="s">
        <v>8219</v>
      </c>
      <c r="B677" s="11">
        <v>116</v>
      </c>
      <c r="F677" s="11" t="s">
        <v>8221</v>
      </c>
      <c r="G677" s="11">
        <v>0</v>
      </c>
    </row>
    <row r="678" spans="1:7" s="11" customFormat="1" ht="16" x14ac:dyDescent="0.2">
      <c r="A678" s="11" t="s">
        <v>8219</v>
      </c>
      <c r="B678" s="11">
        <v>615</v>
      </c>
      <c r="F678" s="11" t="s">
        <v>8221</v>
      </c>
      <c r="G678" s="11">
        <v>2</v>
      </c>
    </row>
    <row r="679" spans="1:7" s="11" customFormat="1" ht="16" x14ac:dyDescent="0.2">
      <c r="A679" s="11" t="s">
        <v>8219</v>
      </c>
      <c r="B679" s="11">
        <v>236</v>
      </c>
      <c r="F679" s="11" t="s">
        <v>8221</v>
      </c>
      <c r="G679" s="11">
        <v>92</v>
      </c>
    </row>
    <row r="680" spans="1:7" s="11" customFormat="1" ht="16" x14ac:dyDescent="0.2">
      <c r="A680" s="11" t="s">
        <v>8219</v>
      </c>
      <c r="B680" s="11">
        <v>145</v>
      </c>
      <c r="F680" s="11" t="s">
        <v>8221</v>
      </c>
      <c r="G680" s="11">
        <v>0</v>
      </c>
    </row>
    <row r="681" spans="1:7" s="11" customFormat="1" ht="16" x14ac:dyDescent="0.2">
      <c r="A681" s="11" t="s">
        <v>8219</v>
      </c>
      <c r="B681" s="11">
        <v>167</v>
      </c>
      <c r="F681" s="11" t="s">
        <v>8221</v>
      </c>
      <c r="G681" s="11">
        <v>3</v>
      </c>
    </row>
    <row r="682" spans="1:7" s="11" customFormat="1" ht="16" x14ac:dyDescent="0.2">
      <c r="A682" s="11" t="s">
        <v>8219</v>
      </c>
      <c r="B682" s="11">
        <v>235</v>
      </c>
      <c r="F682" s="11" t="s">
        <v>8221</v>
      </c>
      <c r="G682" s="11">
        <v>10</v>
      </c>
    </row>
    <row r="683" spans="1:7" s="11" customFormat="1" ht="16" x14ac:dyDescent="0.2">
      <c r="A683" s="11" t="s">
        <v>8219</v>
      </c>
      <c r="B683" s="11">
        <v>452</v>
      </c>
      <c r="F683" s="11" t="s">
        <v>8221</v>
      </c>
      <c r="G683" s="11">
        <v>7</v>
      </c>
    </row>
    <row r="684" spans="1:7" s="11" customFormat="1" ht="16" x14ac:dyDescent="0.2">
      <c r="A684" s="11" t="s">
        <v>8219</v>
      </c>
      <c r="B684" s="11">
        <v>241</v>
      </c>
      <c r="F684" s="11" t="s">
        <v>8221</v>
      </c>
      <c r="G684" s="11">
        <v>3</v>
      </c>
    </row>
    <row r="685" spans="1:7" s="11" customFormat="1" ht="16" x14ac:dyDescent="0.2">
      <c r="A685" s="11" t="s">
        <v>8219</v>
      </c>
      <c r="B685" s="11">
        <v>28</v>
      </c>
      <c r="F685" s="11" t="s">
        <v>8221</v>
      </c>
      <c r="G685" s="11">
        <v>0</v>
      </c>
    </row>
    <row r="686" spans="1:7" s="11" customFormat="1" ht="16" x14ac:dyDescent="0.2">
      <c r="A686" s="11" t="s">
        <v>8219</v>
      </c>
      <c r="B686" s="11">
        <v>140</v>
      </c>
      <c r="F686" s="11" t="s">
        <v>8221</v>
      </c>
      <c r="G686" s="11">
        <v>1</v>
      </c>
    </row>
    <row r="687" spans="1:7" s="11" customFormat="1" ht="16" x14ac:dyDescent="0.2">
      <c r="A687" s="11" t="s">
        <v>8219</v>
      </c>
      <c r="B687" s="11">
        <v>280</v>
      </c>
      <c r="F687" s="11" t="s">
        <v>8221</v>
      </c>
      <c r="G687" s="11">
        <v>0</v>
      </c>
    </row>
    <row r="688" spans="1:7" s="11" customFormat="1" ht="16" x14ac:dyDescent="0.2">
      <c r="A688" s="11" t="s">
        <v>8219</v>
      </c>
      <c r="B688" s="11">
        <v>70</v>
      </c>
      <c r="F688" s="11" t="s">
        <v>8221</v>
      </c>
      <c r="G688" s="11">
        <v>9</v>
      </c>
    </row>
    <row r="689" spans="1:7" s="11" customFormat="1" ht="16" x14ac:dyDescent="0.2">
      <c r="A689" s="11" t="s">
        <v>8219</v>
      </c>
      <c r="B689" s="11">
        <v>160</v>
      </c>
      <c r="F689" s="11" t="s">
        <v>8221</v>
      </c>
      <c r="G689" s="11">
        <v>2</v>
      </c>
    </row>
    <row r="690" spans="1:7" s="11" customFormat="1" ht="16" x14ac:dyDescent="0.2">
      <c r="A690" s="11" t="s">
        <v>8219</v>
      </c>
      <c r="B690" s="11">
        <v>141</v>
      </c>
      <c r="F690" s="11" t="s">
        <v>8221</v>
      </c>
      <c r="G690" s="11">
        <v>1</v>
      </c>
    </row>
    <row r="691" spans="1:7" s="11" customFormat="1" ht="16" x14ac:dyDescent="0.2">
      <c r="A691" s="11" t="s">
        <v>8219</v>
      </c>
      <c r="B691" s="11">
        <v>874</v>
      </c>
      <c r="F691" s="11" t="s">
        <v>8221</v>
      </c>
      <c r="G691" s="11">
        <v>2</v>
      </c>
    </row>
    <row r="692" spans="1:7" s="11" customFormat="1" ht="16" x14ac:dyDescent="0.2">
      <c r="A692" s="11" t="s">
        <v>8219</v>
      </c>
      <c r="B692" s="11">
        <v>73</v>
      </c>
      <c r="F692" s="11" t="s">
        <v>8221</v>
      </c>
      <c r="G692" s="11">
        <v>11</v>
      </c>
    </row>
    <row r="693" spans="1:7" s="11" customFormat="1" ht="16" x14ac:dyDescent="0.2">
      <c r="A693" s="11" t="s">
        <v>8219</v>
      </c>
      <c r="B693" s="11">
        <v>294</v>
      </c>
      <c r="F693" s="11" t="s">
        <v>8221</v>
      </c>
      <c r="G693" s="11">
        <v>0</v>
      </c>
    </row>
    <row r="694" spans="1:7" s="11" customFormat="1" ht="16" x14ac:dyDescent="0.2">
      <c r="A694" s="11" t="s">
        <v>8219</v>
      </c>
      <c r="B694" s="11">
        <v>740</v>
      </c>
      <c r="F694" s="11" t="s">
        <v>8221</v>
      </c>
      <c r="G694" s="11">
        <v>0</v>
      </c>
    </row>
    <row r="695" spans="1:7" s="11" customFormat="1" ht="16" x14ac:dyDescent="0.2">
      <c r="A695" s="11" t="s">
        <v>8219</v>
      </c>
      <c r="B695" s="11">
        <v>369</v>
      </c>
      <c r="F695" s="11" t="s">
        <v>8221</v>
      </c>
      <c r="G695" s="11">
        <v>9</v>
      </c>
    </row>
    <row r="696" spans="1:7" s="11" customFormat="1" ht="16" x14ac:dyDescent="0.2">
      <c r="A696" s="11" t="s">
        <v>8219</v>
      </c>
      <c r="B696" s="11">
        <v>110</v>
      </c>
      <c r="F696" s="11" t="s">
        <v>8221</v>
      </c>
      <c r="G696" s="11">
        <v>0</v>
      </c>
    </row>
    <row r="697" spans="1:7" s="11" customFormat="1" ht="16" x14ac:dyDescent="0.2">
      <c r="A697" s="11" t="s">
        <v>8219</v>
      </c>
      <c r="B697" s="11">
        <v>455</v>
      </c>
      <c r="F697" s="11" t="s">
        <v>8221</v>
      </c>
      <c r="G697" s="11">
        <v>4</v>
      </c>
    </row>
    <row r="698" spans="1:7" s="11" customFormat="1" ht="16" x14ac:dyDescent="0.2">
      <c r="A698" s="11" t="s">
        <v>8219</v>
      </c>
      <c r="B698" s="11">
        <v>224</v>
      </c>
      <c r="F698" s="11" t="s">
        <v>8221</v>
      </c>
      <c r="G698" s="11">
        <v>1</v>
      </c>
    </row>
    <row r="699" spans="1:7" s="11" customFormat="1" ht="16" x14ac:dyDescent="0.2">
      <c r="A699" s="11" t="s">
        <v>8219</v>
      </c>
      <c r="B699" s="11">
        <v>46</v>
      </c>
      <c r="F699" s="11" t="s">
        <v>8221</v>
      </c>
      <c r="G699" s="11">
        <v>2</v>
      </c>
    </row>
    <row r="700" spans="1:7" s="11" customFormat="1" ht="16" x14ac:dyDescent="0.2">
      <c r="A700" s="11" t="s">
        <v>8219</v>
      </c>
      <c r="B700" s="11">
        <v>284</v>
      </c>
      <c r="F700" s="11" t="s">
        <v>8221</v>
      </c>
      <c r="G700" s="11">
        <v>0</v>
      </c>
    </row>
    <row r="701" spans="1:7" s="11" customFormat="1" ht="16" x14ac:dyDescent="0.2">
      <c r="A701" s="11" t="s">
        <v>8219</v>
      </c>
      <c r="B701" s="11">
        <v>98</v>
      </c>
      <c r="F701" s="11" t="s">
        <v>8221</v>
      </c>
      <c r="G701" s="11">
        <v>1</v>
      </c>
    </row>
    <row r="702" spans="1:7" s="11" customFormat="1" ht="16" x14ac:dyDescent="0.2">
      <c r="A702" s="11" t="s">
        <v>8219</v>
      </c>
      <c r="B702" s="11">
        <v>56</v>
      </c>
      <c r="F702" s="11" t="s">
        <v>8221</v>
      </c>
      <c r="G702" s="11">
        <v>17</v>
      </c>
    </row>
    <row r="703" spans="1:7" s="11" customFormat="1" ht="16" x14ac:dyDescent="0.2">
      <c r="A703" s="11" t="s">
        <v>8219</v>
      </c>
      <c r="B703" s="11">
        <v>32</v>
      </c>
      <c r="F703" s="11" t="s">
        <v>8221</v>
      </c>
      <c r="G703" s="11">
        <v>2</v>
      </c>
    </row>
    <row r="704" spans="1:7" s="11" customFormat="1" ht="16" x14ac:dyDescent="0.2">
      <c r="A704" s="11" t="s">
        <v>8219</v>
      </c>
      <c r="B704" s="11">
        <v>30</v>
      </c>
      <c r="F704" s="11" t="s">
        <v>8221</v>
      </c>
      <c r="G704" s="11">
        <v>3</v>
      </c>
    </row>
    <row r="705" spans="1:7" s="11" customFormat="1" ht="16" x14ac:dyDescent="0.2">
      <c r="A705" s="11" t="s">
        <v>8219</v>
      </c>
      <c r="B705" s="11">
        <v>70</v>
      </c>
      <c r="F705" s="11" t="s">
        <v>8221</v>
      </c>
      <c r="G705" s="11">
        <v>41</v>
      </c>
    </row>
    <row r="706" spans="1:7" s="11" customFormat="1" ht="16" x14ac:dyDescent="0.2">
      <c r="A706" s="11" t="s">
        <v>8219</v>
      </c>
      <c r="B706" s="11">
        <v>44</v>
      </c>
      <c r="F706" s="11" t="s">
        <v>8221</v>
      </c>
      <c r="G706" s="11">
        <v>2</v>
      </c>
    </row>
    <row r="707" spans="1:7" s="11" customFormat="1" ht="16" x14ac:dyDescent="0.2">
      <c r="A707" s="11" t="s">
        <v>8219</v>
      </c>
      <c r="B707" s="11">
        <v>92</v>
      </c>
      <c r="F707" s="11" t="s">
        <v>8221</v>
      </c>
      <c r="G707" s="11">
        <v>3</v>
      </c>
    </row>
    <row r="708" spans="1:7" s="11" customFormat="1" ht="16" x14ac:dyDescent="0.2">
      <c r="A708" s="11" t="s">
        <v>8219</v>
      </c>
      <c r="B708" s="11">
        <v>205</v>
      </c>
      <c r="F708" s="11" t="s">
        <v>8221</v>
      </c>
      <c r="G708" s="11">
        <v>8</v>
      </c>
    </row>
    <row r="709" spans="1:7" s="11" customFormat="1" ht="16" x14ac:dyDescent="0.2">
      <c r="A709" s="11" t="s">
        <v>8219</v>
      </c>
      <c r="B709" s="11">
        <v>23</v>
      </c>
      <c r="F709" s="11" t="s">
        <v>8221</v>
      </c>
      <c r="G709" s="11">
        <v>0</v>
      </c>
    </row>
    <row r="710" spans="1:7" s="11" customFormat="1" ht="16" x14ac:dyDescent="0.2">
      <c r="A710" s="11" t="s">
        <v>8219</v>
      </c>
      <c r="B710" s="11">
        <v>4</v>
      </c>
      <c r="F710" s="11" t="s">
        <v>8221</v>
      </c>
      <c r="G710" s="11">
        <v>1</v>
      </c>
    </row>
    <row r="711" spans="1:7" s="11" customFormat="1" ht="16" x14ac:dyDescent="0.2">
      <c r="A711" s="11" t="s">
        <v>8219</v>
      </c>
      <c r="B711" s="11">
        <v>112</v>
      </c>
      <c r="F711" s="11" t="s">
        <v>8221</v>
      </c>
      <c r="G711" s="11">
        <v>3</v>
      </c>
    </row>
    <row r="712" spans="1:7" s="11" customFormat="1" ht="16" x14ac:dyDescent="0.2">
      <c r="A712" s="11" t="s">
        <v>8219</v>
      </c>
      <c r="B712" s="11">
        <v>27</v>
      </c>
      <c r="F712" s="11" t="s">
        <v>8221</v>
      </c>
      <c r="G712" s="11">
        <v>4</v>
      </c>
    </row>
    <row r="713" spans="1:7" s="11" customFormat="1" ht="16" x14ac:dyDescent="0.2">
      <c r="A713" s="11" t="s">
        <v>8219</v>
      </c>
      <c r="B713" s="11">
        <v>11</v>
      </c>
      <c r="F713" s="11" t="s">
        <v>8221</v>
      </c>
      <c r="G713" s="11">
        <v>9</v>
      </c>
    </row>
    <row r="714" spans="1:7" s="11" customFormat="1" ht="16" x14ac:dyDescent="0.2">
      <c r="A714" s="11" t="s">
        <v>8219</v>
      </c>
      <c r="B714" s="11">
        <v>26</v>
      </c>
      <c r="F714" s="11" t="s">
        <v>8221</v>
      </c>
      <c r="G714" s="11">
        <v>16</v>
      </c>
    </row>
    <row r="715" spans="1:7" s="11" customFormat="1" ht="16" x14ac:dyDescent="0.2">
      <c r="A715" s="11" t="s">
        <v>8219</v>
      </c>
      <c r="B715" s="11">
        <v>77</v>
      </c>
      <c r="F715" s="11" t="s">
        <v>8221</v>
      </c>
      <c r="G715" s="11">
        <v>1</v>
      </c>
    </row>
    <row r="716" spans="1:7" s="11" customFormat="1" ht="16" x14ac:dyDescent="0.2">
      <c r="A716" s="11" t="s">
        <v>8219</v>
      </c>
      <c r="B716" s="11">
        <v>136</v>
      </c>
      <c r="F716" s="11" t="s">
        <v>8221</v>
      </c>
      <c r="G716" s="11">
        <v>7</v>
      </c>
    </row>
    <row r="717" spans="1:7" s="11" customFormat="1" ht="16" x14ac:dyDescent="0.2">
      <c r="A717" s="11" t="s">
        <v>8219</v>
      </c>
      <c r="B717" s="11">
        <v>157</v>
      </c>
      <c r="F717" s="11" t="s">
        <v>8221</v>
      </c>
      <c r="G717" s="11">
        <v>0</v>
      </c>
    </row>
    <row r="718" spans="1:7" s="11" customFormat="1" ht="16" x14ac:dyDescent="0.2">
      <c r="A718" s="11" t="s">
        <v>8219</v>
      </c>
      <c r="B718" s="11">
        <v>158</v>
      </c>
      <c r="F718" s="11" t="s">
        <v>8221</v>
      </c>
      <c r="G718" s="11">
        <v>0</v>
      </c>
    </row>
    <row r="719" spans="1:7" s="11" customFormat="1" ht="16" x14ac:dyDescent="0.2">
      <c r="A719" s="11" t="s">
        <v>8219</v>
      </c>
      <c r="B719" s="11">
        <v>27</v>
      </c>
      <c r="F719" s="11" t="s">
        <v>8221</v>
      </c>
      <c r="G719" s="11">
        <v>0</v>
      </c>
    </row>
    <row r="720" spans="1:7" s="11" customFormat="1" ht="16" x14ac:dyDescent="0.2">
      <c r="A720" s="11" t="s">
        <v>8219</v>
      </c>
      <c r="B720" s="11">
        <v>23</v>
      </c>
      <c r="F720" s="11" t="s">
        <v>8221</v>
      </c>
      <c r="G720" s="11">
        <v>0</v>
      </c>
    </row>
    <row r="721" spans="1:7" s="11" customFormat="1" ht="16" x14ac:dyDescent="0.2">
      <c r="A721" s="11" t="s">
        <v>8219</v>
      </c>
      <c r="B721" s="11">
        <v>17</v>
      </c>
      <c r="F721" s="11" t="s">
        <v>8221</v>
      </c>
      <c r="G721" s="11">
        <v>0</v>
      </c>
    </row>
    <row r="722" spans="1:7" s="11" customFormat="1" ht="16" x14ac:dyDescent="0.2">
      <c r="A722" s="11" t="s">
        <v>8219</v>
      </c>
      <c r="B722" s="11">
        <v>37</v>
      </c>
      <c r="F722" s="11" t="s">
        <v>8221</v>
      </c>
      <c r="G722" s="11">
        <v>1</v>
      </c>
    </row>
    <row r="723" spans="1:7" s="11" customFormat="1" ht="16" x14ac:dyDescent="0.2">
      <c r="A723" s="11" t="s">
        <v>8219</v>
      </c>
      <c r="B723" s="11">
        <v>65</v>
      </c>
      <c r="F723" s="11" t="s">
        <v>8221</v>
      </c>
      <c r="G723" s="11">
        <v>2</v>
      </c>
    </row>
    <row r="724" spans="1:7" s="11" customFormat="1" ht="16" x14ac:dyDescent="0.2">
      <c r="A724" s="11" t="s">
        <v>8219</v>
      </c>
      <c r="B724" s="11">
        <v>18</v>
      </c>
      <c r="F724" s="11" t="s">
        <v>8221</v>
      </c>
      <c r="G724" s="11">
        <v>1</v>
      </c>
    </row>
    <row r="725" spans="1:7" s="11" customFormat="1" ht="16" x14ac:dyDescent="0.2">
      <c r="A725" s="11" t="s">
        <v>8219</v>
      </c>
      <c r="B725" s="11">
        <v>25</v>
      </c>
      <c r="F725" s="11" t="s">
        <v>8221</v>
      </c>
      <c r="G725" s="11">
        <v>15</v>
      </c>
    </row>
    <row r="726" spans="1:7" s="11" customFormat="1" ht="16" x14ac:dyDescent="0.2">
      <c r="A726" s="11" t="s">
        <v>8219</v>
      </c>
      <c r="B726" s="11">
        <v>104</v>
      </c>
      <c r="F726" s="11" t="s">
        <v>8221</v>
      </c>
      <c r="G726" s="11">
        <v>1</v>
      </c>
    </row>
    <row r="727" spans="1:7" s="11" customFormat="1" ht="16" x14ac:dyDescent="0.2">
      <c r="A727" s="11" t="s">
        <v>8219</v>
      </c>
      <c r="B727" s="11">
        <v>108</v>
      </c>
      <c r="F727" s="11" t="s">
        <v>8221</v>
      </c>
      <c r="G727" s="11">
        <v>1</v>
      </c>
    </row>
    <row r="728" spans="1:7" s="11" customFormat="1" ht="16" x14ac:dyDescent="0.2">
      <c r="A728" s="11" t="s">
        <v>8219</v>
      </c>
      <c r="B728" s="11">
        <v>38</v>
      </c>
      <c r="F728" s="11" t="s">
        <v>8221</v>
      </c>
      <c r="G728" s="11">
        <v>0</v>
      </c>
    </row>
    <row r="729" spans="1:7" s="11" customFormat="1" ht="16" x14ac:dyDescent="0.2">
      <c r="A729" s="11" t="s">
        <v>8219</v>
      </c>
      <c r="B729" s="11">
        <v>88</v>
      </c>
      <c r="F729" s="11" t="s">
        <v>8221</v>
      </c>
      <c r="G729" s="11">
        <v>39</v>
      </c>
    </row>
    <row r="730" spans="1:7" s="11" customFormat="1" ht="16" x14ac:dyDescent="0.2">
      <c r="A730" s="11" t="s">
        <v>8219</v>
      </c>
      <c r="B730" s="11">
        <v>82</v>
      </c>
      <c r="F730" s="11" t="s">
        <v>8221</v>
      </c>
      <c r="G730" s="11">
        <v>103</v>
      </c>
    </row>
    <row r="731" spans="1:7" s="11" customFormat="1" ht="16" x14ac:dyDescent="0.2">
      <c r="A731" s="11" t="s">
        <v>8219</v>
      </c>
      <c r="B731" s="11">
        <v>126</v>
      </c>
      <c r="F731" s="11" t="s">
        <v>8221</v>
      </c>
      <c r="G731" s="11">
        <v>0</v>
      </c>
    </row>
    <row r="732" spans="1:7" s="11" customFormat="1" ht="16" x14ac:dyDescent="0.2">
      <c r="A732" s="11" t="s">
        <v>8219</v>
      </c>
      <c r="B732" s="11">
        <v>133</v>
      </c>
      <c r="F732" s="11" t="s">
        <v>8221</v>
      </c>
      <c r="G732" s="11">
        <v>39</v>
      </c>
    </row>
    <row r="733" spans="1:7" s="11" customFormat="1" ht="16" x14ac:dyDescent="0.2">
      <c r="A733" s="11" t="s">
        <v>8219</v>
      </c>
      <c r="B733" s="11">
        <v>47</v>
      </c>
      <c r="F733" s="11" t="s">
        <v>8221</v>
      </c>
      <c r="G733" s="11">
        <v>15</v>
      </c>
    </row>
    <row r="734" spans="1:7" s="11" customFormat="1" ht="16" x14ac:dyDescent="0.2">
      <c r="A734" s="11" t="s">
        <v>8219</v>
      </c>
      <c r="B734" s="11">
        <v>58</v>
      </c>
      <c r="F734" s="11" t="s">
        <v>8221</v>
      </c>
      <c r="G734" s="11">
        <v>22</v>
      </c>
    </row>
    <row r="735" spans="1:7" s="11" customFormat="1" ht="16" x14ac:dyDescent="0.2">
      <c r="A735" s="11" t="s">
        <v>8219</v>
      </c>
      <c r="B735" s="11">
        <v>32</v>
      </c>
      <c r="F735" s="11" t="s">
        <v>8221</v>
      </c>
      <c r="G735" s="11">
        <v>92</v>
      </c>
    </row>
    <row r="736" spans="1:7" s="11" customFormat="1" ht="16" x14ac:dyDescent="0.2">
      <c r="A736" s="11" t="s">
        <v>8219</v>
      </c>
      <c r="B736" s="11">
        <v>37</v>
      </c>
      <c r="F736" s="11" t="s">
        <v>8221</v>
      </c>
      <c r="G736" s="11">
        <v>25</v>
      </c>
    </row>
    <row r="737" spans="1:7" s="11" customFormat="1" ht="16" x14ac:dyDescent="0.2">
      <c r="A737" s="11" t="s">
        <v>8219</v>
      </c>
      <c r="B737" s="11">
        <v>87</v>
      </c>
      <c r="F737" s="11" t="s">
        <v>8221</v>
      </c>
      <c r="G737" s="11">
        <v>19</v>
      </c>
    </row>
    <row r="738" spans="1:7" s="11" customFormat="1" ht="16" x14ac:dyDescent="0.2">
      <c r="A738" s="11" t="s">
        <v>8219</v>
      </c>
      <c r="B738" s="11">
        <v>15</v>
      </c>
      <c r="F738" s="11" t="s">
        <v>8221</v>
      </c>
      <c r="G738" s="11">
        <v>19</v>
      </c>
    </row>
    <row r="739" spans="1:7" s="11" customFormat="1" ht="16" x14ac:dyDescent="0.2">
      <c r="A739" s="11" t="s">
        <v>8219</v>
      </c>
      <c r="B739" s="11">
        <v>27</v>
      </c>
      <c r="F739" s="11" t="s">
        <v>8221</v>
      </c>
      <c r="G739" s="11">
        <v>13</v>
      </c>
    </row>
    <row r="740" spans="1:7" s="11" customFormat="1" ht="16" x14ac:dyDescent="0.2">
      <c r="A740" s="11" t="s">
        <v>8219</v>
      </c>
      <c r="B740" s="11">
        <v>19</v>
      </c>
      <c r="F740" s="11" t="s">
        <v>8221</v>
      </c>
      <c r="G740" s="11">
        <v>124</v>
      </c>
    </row>
    <row r="741" spans="1:7" s="11" customFormat="1" ht="16" x14ac:dyDescent="0.2">
      <c r="A741" s="11" t="s">
        <v>8219</v>
      </c>
      <c r="B741" s="11">
        <v>17</v>
      </c>
      <c r="F741" s="11" t="s">
        <v>8221</v>
      </c>
      <c r="G741" s="11">
        <v>4</v>
      </c>
    </row>
    <row r="742" spans="1:7" s="11" customFormat="1" ht="16" x14ac:dyDescent="0.2">
      <c r="A742" s="11" t="s">
        <v>8219</v>
      </c>
      <c r="B742" s="11">
        <v>26</v>
      </c>
      <c r="F742" s="11" t="s">
        <v>8221</v>
      </c>
      <c r="G742" s="11">
        <v>10</v>
      </c>
    </row>
    <row r="743" spans="1:7" s="11" customFormat="1" ht="16" x14ac:dyDescent="0.2">
      <c r="A743" s="11" t="s">
        <v>8219</v>
      </c>
      <c r="B743" s="11">
        <v>28</v>
      </c>
      <c r="F743" s="11" t="s">
        <v>8221</v>
      </c>
      <c r="G743" s="11">
        <v>15</v>
      </c>
    </row>
    <row r="744" spans="1:7" s="11" customFormat="1" ht="16" x14ac:dyDescent="0.2">
      <c r="A744" s="11" t="s">
        <v>8219</v>
      </c>
      <c r="B744" s="11">
        <v>37</v>
      </c>
      <c r="F744" s="11" t="s">
        <v>8221</v>
      </c>
      <c r="G744" s="11">
        <v>38</v>
      </c>
    </row>
    <row r="745" spans="1:7" s="11" customFormat="1" ht="16" x14ac:dyDescent="0.2">
      <c r="A745" s="11" t="s">
        <v>8219</v>
      </c>
      <c r="B745" s="11">
        <v>128</v>
      </c>
      <c r="F745" s="11" t="s">
        <v>8221</v>
      </c>
      <c r="G745" s="11">
        <v>152</v>
      </c>
    </row>
    <row r="746" spans="1:7" s="11" customFormat="1" ht="16" x14ac:dyDescent="0.2">
      <c r="A746" s="11" t="s">
        <v>8219</v>
      </c>
      <c r="B746" s="11">
        <v>10</v>
      </c>
      <c r="F746" s="11" t="s">
        <v>8221</v>
      </c>
      <c r="G746" s="11">
        <v>24</v>
      </c>
    </row>
    <row r="747" spans="1:7" s="11" customFormat="1" ht="16" x14ac:dyDescent="0.2">
      <c r="A747" s="11" t="s">
        <v>8219</v>
      </c>
      <c r="B747" s="11">
        <v>83</v>
      </c>
      <c r="F747" s="11" t="s">
        <v>8221</v>
      </c>
      <c r="G747" s="11">
        <v>76</v>
      </c>
    </row>
    <row r="748" spans="1:7" s="11" customFormat="1" ht="16" x14ac:dyDescent="0.2">
      <c r="A748" s="11" t="s">
        <v>8219</v>
      </c>
      <c r="B748" s="11">
        <v>46</v>
      </c>
      <c r="F748" s="11" t="s">
        <v>8221</v>
      </c>
      <c r="G748" s="11">
        <v>185</v>
      </c>
    </row>
    <row r="749" spans="1:7" s="11" customFormat="1" ht="16" x14ac:dyDescent="0.2">
      <c r="A749" s="11" t="s">
        <v>8219</v>
      </c>
      <c r="B749" s="11">
        <v>90</v>
      </c>
      <c r="F749" s="11" t="s">
        <v>8221</v>
      </c>
      <c r="G749" s="11">
        <v>33</v>
      </c>
    </row>
    <row r="750" spans="1:7" s="11" customFormat="1" ht="16" x14ac:dyDescent="0.2">
      <c r="A750" s="11" t="s">
        <v>8219</v>
      </c>
      <c r="B750" s="11">
        <v>81</v>
      </c>
      <c r="F750" s="11" t="s">
        <v>8221</v>
      </c>
      <c r="G750" s="11">
        <v>108</v>
      </c>
    </row>
    <row r="751" spans="1:7" s="11" customFormat="1" ht="16" x14ac:dyDescent="0.2">
      <c r="A751" s="11" t="s">
        <v>8219</v>
      </c>
      <c r="B751" s="11">
        <v>32</v>
      </c>
      <c r="F751" s="11" t="s">
        <v>8221</v>
      </c>
      <c r="G751" s="11">
        <v>29</v>
      </c>
    </row>
    <row r="752" spans="1:7" s="11" customFormat="1" ht="16" x14ac:dyDescent="0.2">
      <c r="A752" s="11" t="s">
        <v>8219</v>
      </c>
      <c r="B752" s="11">
        <v>20</v>
      </c>
      <c r="F752" s="11" t="s">
        <v>8221</v>
      </c>
      <c r="G752" s="11">
        <v>24</v>
      </c>
    </row>
    <row r="753" spans="1:7" s="11" customFormat="1" ht="16" x14ac:dyDescent="0.2">
      <c r="A753" s="11" t="s">
        <v>8219</v>
      </c>
      <c r="B753" s="11">
        <v>70</v>
      </c>
      <c r="F753" s="11" t="s">
        <v>8221</v>
      </c>
      <c r="G753" s="11">
        <v>4</v>
      </c>
    </row>
    <row r="754" spans="1:7" s="11" customFormat="1" ht="16" x14ac:dyDescent="0.2">
      <c r="A754" s="11" t="s">
        <v>8219</v>
      </c>
      <c r="B754" s="11">
        <v>168</v>
      </c>
      <c r="F754" s="11" t="s">
        <v>8221</v>
      </c>
      <c r="G754" s="11">
        <v>4</v>
      </c>
    </row>
    <row r="755" spans="1:7" s="11" customFormat="1" ht="16" x14ac:dyDescent="0.2">
      <c r="A755" s="11" t="s">
        <v>8219</v>
      </c>
      <c r="B755" s="11">
        <v>34</v>
      </c>
      <c r="F755" s="11" t="s">
        <v>8221</v>
      </c>
      <c r="G755" s="11">
        <v>15</v>
      </c>
    </row>
    <row r="756" spans="1:7" s="11" customFormat="1" ht="16" x14ac:dyDescent="0.2">
      <c r="A756" s="11" t="s">
        <v>8219</v>
      </c>
      <c r="B756" s="11">
        <v>48</v>
      </c>
      <c r="F756" s="11" t="s">
        <v>8221</v>
      </c>
      <c r="G756" s="11">
        <v>4</v>
      </c>
    </row>
    <row r="757" spans="1:7" s="11" customFormat="1" ht="16" x14ac:dyDescent="0.2">
      <c r="A757" s="11" t="s">
        <v>8219</v>
      </c>
      <c r="B757" s="11">
        <v>48</v>
      </c>
      <c r="F757" s="11" t="s">
        <v>8221</v>
      </c>
      <c r="G757" s="11">
        <v>139</v>
      </c>
    </row>
    <row r="758" spans="1:7" s="11" customFormat="1" ht="16" x14ac:dyDescent="0.2">
      <c r="A758" s="11" t="s">
        <v>8219</v>
      </c>
      <c r="B758" s="11">
        <v>221</v>
      </c>
      <c r="F758" s="11" t="s">
        <v>8221</v>
      </c>
      <c r="G758" s="11">
        <v>2</v>
      </c>
    </row>
    <row r="759" spans="1:7" s="11" customFormat="1" ht="16" x14ac:dyDescent="0.2">
      <c r="A759" s="11" t="s">
        <v>8219</v>
      </c>
      <c r="B759" s="11">
        <v>107</v>
      </c>
      <c r="F759" s="11" t="s">
        <v>8221</v>
      </c>
      <c r="G759" s="11">
        <v>18</v>
      </c>
    </row>
    <row r="760" spans="1:7" s="11" customFormat="1" ht="16" x14ac:dyDescent="0.2">
      <c r="A760" s="11" t="s">
        <v>8219</v>
      </c>
      <c r="B760" s="11">
        <v>45</v>
      </c>
      <c r="F760" s="11" t="s">
        <v>8221</v>
      </c>
      <c r="G760" s="11">
        <v>81</v>
      </c>
    </row>
    <row r="761" spans="1:7" s="11" customFormat="1" ht="16" x14ac:dyDescent="0.2">
      <c r="A761" s="11" t="s">
        <v>8219</v>
      </c>
      <c r="B761" s="11">
        <v>36</v>
      </c>
      <c r="F761" s="11" t="s">
        <v>8221</v>
      </c>
      <c r="G761" s="11">
        <v>86</v>
      </c>
    </row>
    <row r="762" spans="1:7" s="11" customFormat="1" ht="16" x14ac:dyDescent="0.2">
      <c r="A762" s="11" t="s">
        <v>8219</v>
      </c>
      <c r="B762" s="11">
        <v>101</v>
      </c>
      <c r="F762" s="11" t="s">
        <v>8221</v>
      </c>
      <c r="G762" s="11">
        <v>140</v>
      </c>
    </row>
    <row r="763" spans="1:7" s="11" customFormat="1" ht="16" x14ac:dyDescent="0.2">
      <c r="A763" s="11" t="s">
        <v>8219</v>
      </c>
      <c r="B763" s="11">
        <v>62</v>
      </c>
      <c r="F763" s="11" t="s">
        <v>8221</v>
      </c>
      <c r="G763" s="11">
        <v>37</v>
      </c>
    </row>
    <row r="764" spans="1:7" s="11" customFormat="1" ht="16" x14ac:dyDescent="0.2">
      <c r="A764" s="11" t="s">
        <v>8219</v>
      </c>
      <c r="B764" s="11">
        <v>32</v>
      </c>
      <c r="F764" s="11" t="s">
        <v>8221</v>
      </c>
      <c r="G764" s="11">
        <v>6</v>
      </c>
    </row>
    <row r="765" spans="1:7" s="11" customFormat="1" ht="16" x14ac:dyDescent="0.2">
      <c r="A765" s="11" t="s">
        <v>8219</v>
      </c>
      <c r="B765" s="11">
        <v>89</v>
      </c>
      <c r="F765" s="11" t="s">
        <v>8221</v>
      </c>
      <c r="G765" s="11">
        <v>113</v>
      </c>
    </row>
    <row r="766" spans="1:7" s="11" customFormat="1" ht="16" x14ac:dyDescent="0.2">
      <c r="A766" s="11" t="s">
        <v>8219</v>
      </c>
      <c r="B766" s="11">
        <v>93</v>
      </c>
      <c r="F766" s="11" t="s">
        <v>8221</v>
      </c>
      <c r="G766" s="11">
        <v>37</v>
      </c>
    </row>
    <row r="767" spans="1:7" s="11" customFormat="1" ht="16" x14ac:dyDescent="0.2">
      <c r="A767" s="11" t="s">
        <v>8219</v>
      </c>
      <c r="B767" s="11">
        <v>98</v>
      </c>
      <c r="F767" s="11" t="s">
        <v>8221</v>
      </c>
      <c r="G767" s="11">
        <v>18</v>
      </c>
    </row>
    <row r="768" spans="1:7" s="11" customFormat="1" ht="16" x14ac:dyDescent="0.2">
      <c r="A768" s="11" t="s">
        <v>8219</v>
      </c>
      <c r="B768" s="11">
        <v>82</v>
      </c>
      <c r="F768" s="11" t="s">
        <v>8221</v>
      </c>
      <c r="G768" s="11">
        <v>75</v>
      </c>
    </row>
    <row r="769" spans="1:7" s="11" customFormat="1" ht="16" x14ac:dyDescent="0.2">
      <c r="A769" s="11" t="s">
        <v>8219</v>
      </c>
      <c r="B769" s="11">
        <v>116</v>
      </c>
      <c r="F769" s="11" t="s">
        <v>8221</v>
      </c>
      <c r="G769" s="11">
        <v>52</v>
      </c>
    </row>
    <row r="770" spans="1:7" s="11" customFormat="1" ht="16" x14ac:dyDescent="0.2">
      <c r="A770" s="11" t="s">
        <v>8219</v>
      </c>
      <c r="B770" s="11">
        <v>52</v>
      </c>
      <c r="F770" s="11" t="s">
        <v>8221</v>
      </c>
      <c r="G770" s="11">
        <v>122</v>
      </c>
    </row>
    <row r="771" spans="1:7" s="11" customFormat="1" ht="16" x14ac:dyDescent="0.2">
      <c r="A771" s="11" t="s">
        <v>8219</v>
      </c>
      <c r="B771" s="11">
        <v>23</v>
      </c>
      <c r="F771" s="11" t="s">
        <v>8221</v>
      </c>
      <c r="G771" s="11">
        <v>8</v>
      </c>
    </row>
    <row r="772" spans="1:7" s="11" customFormat="1" ht="16" x14ac:dyDescent="0.2">
      <c r="A772" s="11" t="s">
        <v>8219</v>
      </c>
      <c r="B772" s="11">
        <v>77</v>
      </c>
      <c r="F772" s="11" t="s">
        <v>8221</v>
      </c>
      <c r="G772" s="11">
        <v>8</v>
      </c>
    </row>
    <row r="773" spans="1:7" s="11" customFormat="1" ht="16" x14ac:dyDescent="0.2">
      <c r="A773" s="11" t="s">
        <v>8219</v>
      </c>
      <c r="B773" s="11">
        <v>49</v>
      </c>
      <c r="F773" s="11" t="s">
        <v>8221</v>
      </c>
      <c r="G773" s="11">
        <v>96</v>
      </c>
    </row>
    <row r="774" spans="1:7" s="11" customFormat="1" ht="16" x14ac:dyDescent="0.2">
      <c r="A774" s="11" t="s">
        <v>8219</v>
      </c>
      <c r="B774" s="11">
        <v>59</v>
      </c>
      <c r="F774" s="11" t="s">
        <v>8221</v>
      </c>
      <c r="G774" s="11">
        <v>9</v>
      </c>
    </row>
    <row r="775" spans="1:7" s="11" customFormat="1" ht="16" x14ac:dyDescent="0.2">
      <c r="A775" s="11" t="s">
        <v>8219</v>
      </c>
      <c r="B775" s="11">
        <v>113</v>
      </c>
      <c r="F775" s="11" t="s">
        <v>8221</v>
      </c>
      <c r="G775" s="11">
        <v>2</v>
      </c>
    </row>
    <row r="776" spans="1:7" s="11" customFormat="1" ht="16" x14ac:dyDescent="0.2">
      <c r="A776" s="11" t="s">
        <v>8219</v>
      </c>
      <c r="B776" s="11">
        <v>34</v>
      </c>
      <c r="F776" s="11" t="s">
        <v>8221</v>
      </c>
      <c r="G776" s="11">
        <v>26</v>
      </c>
    </row>
    <row r="777" spans="1:7" s="11" customFormat="1" ht="16" x14ac:dyDescent="0.2">
      <c r="A777" s="11" t="s">
        <v>8219</v>
      </c>
      <c r="B777" s="11">
        <v>42</v>
      </c>
      <c r="F777" s="11" t="s">
        <v>8221</v>
      </c>
      <c r="G777" s="11">
        <v>23</v>
      </c>
    </row>
    <row r="778" spans="1:7" s="11" customFormat="1" ht="16" x14ac:dyDescent="0.2">
      <c r="A778" s="11" t="s">
        <v>8219</v>
      </c>
      <c r="B778" s="11">
        <v>42</v>
      </c>
      <c r="F778" s="11" t="s">
        <v>8221</v>
      </c>
      <c r="G778" s="11">
        <v>0</v>
      </c>
    </row>
    <row r="779" spans="1:7" s="11" customFormat="1" ht="16" x14ac:dyDescent="0.2">
      <c r="A779" s="11" t="s">
        <v>8219</v>
      </c>
      <c r="B779" s="11">
        <v>49</v>
      </c>
      <c r="F779" s="11" t="s">
        <v>8221</v>
      </c>
      <c r="G779" s="11">
        <v>140</v>
      </c>
    </row>
    <row r="780" spans="1:7" s="11" customFormat="1" ht="16" x14ac:dyDescent="0.2">
      <c r="A780" s="11" t="s">
        <v>8219</v>
      </c>
      <c r="B780" s="11">
        <v>56</v>
      </c>
      <c r="F780" s="11" t="s">
        <v>8221</v>
      </c>
      <c r="G780" s="11">
        <v>0</v>
      </c>
    </row>
    <row r="781" spans="1:7" s="11" customFormat="1" ht="16" x14ac:dyDescent="0.2">
      <c r="A781" s="11" t="s">
        <v>8219</v>
      </c>
      <c r="B781" s="11">
        <v>25</v>
      </c>
      <c r="F781" s="11" t="s">
        <v>8221</v>
      </c>
      <c r="G781" s="11">
        <v>6</v>
      </c>
    </row>
    <row r="782" spans="1:7" s="11" customFormat="1" ht="16" x14ac:dyDescent="0.2">
      <c r="A782" s="11" t="s">
        <v>8219</v>
      </c>
      <c r="B782" s="11">
        <v>52</v>
      </c>
      <c r="F782" s="11" t="s">
        <v>8221</v>
      </c>
      <c r="G782" s="11">
        <v>100</v>
      </c>
    </row>
    <row r="783" spans="1:7" s="11" customFormat="1" ht="16" x14ac:dyDescent="0.2">
      <c r="A783" s="11" t="s">
        <v>8219</v>
      </c>
      <c r="B783" s="11">
        <v>34</v>
      </c>
      <c r="F783" s="11" t="s">
        <v>8221</v>
      </c>
      <c r="G783" s="11">
        <v>0</v>
      </c>
    </row>
    <row r="784" spans="1:7" s="11" customFormat="1" ht="16" x14ac:dyDescent="0.2">
      <c r="A784" s="11" t="s">
        <v>8219</v>
      </c>
      <c r="B784" s="11">
        <v>67</v>
      </c>
      <c r="F784" s="11" t="s">
        <v>8221</v>
      </c>
      <c r="G784" s="11">
        <v>4</v>
      </c>
    </row>
    <row r="785" spans="1:7" s="11" customFormat="1" ht="16" x14ac:dyDescent="0.2">
      <c r="A785" s="11" t="s">
        <v>8219</v>
      </c>
      <c r="B785" s="11">
        <v>70</v>
      </c>
      <c r="F785" s="11" t="s">
        <v>8221</v>
      </c>
      <c r="G785" s="11">
        <v>8</v>
      </c>
    </row>
    <row r="786" spans="1:7" s="11" customFormat="1" ht="16" x14ac:dyDescent="0.2">
      <c r="A786" s="11" t="s">
        <v>8219</v>
      </c>
      <c r="B786" s="11">
        <v>89</v>
      </c>
      <c r="F786" s="11" t="s">
        <v>8221</v>
      </c>
      <c r="G786" s="11">
        <v>0</v>
      </c>
    </row>
    <row r="787" spans="1:7" s="11" customFormat="1" ht="16" x14ac:dyDescent="0.2">
      <c r="A787" s="11" t="s">
        <v>8219</v>
      </c>
      <c r="B787" s="11">
        <v>107</v>
      </c>
      <c r="F787" s="11" t="s">
        <v>8221</v>
      </c>
      <c r="G787" s="11">
        <v>16</v>
      </c>
    </row>
    <row r="788" spans="1:7" s="11" customFormat="1" ht="16" x14ac:dyDescent="0.2">
      <c r="A788" s="11" t="s">
        <v>8219</v>
      </c>
      <c r="B788" s="11">
        <v>159</v>
      </c>
      <c r="F788" s="11" t="s">
        <v>8221</v>
      </c>
      <c r="G788" s="11">
        <v>2</v>
      </c>
    </row>
    <row r="789" spans="1:7" s="11" customFormat="1" ht="16" x14ac:dyDescent="0.2">
      <c r="A789" s="11" t="s">
        <v>8219</v>
      </c>
      <c r="B789" s="11">
        <v>181</v>
      </c>
      <c r="F789" s="11" t="s">
        <v>8221</v>
      </c>
      <c r="G789" s="11">
        <v>48</v>
      </c>
    </row>
    <row r="790" spans="1:7" s="11" customFormat="1" ht="16" x14ac:dyDescent="0.2">
      <c r="A790" s="11" t="s">
        <v>8219</v>
      </c>
      <c r="B790" s="11">
        <v>131</v>
      </c>
      <c r="F790" s="11" t="s">
        <v>8221</v>
      </c>
      <c r="G790" s="11">
        <v>2</v>
      </c>
    </row>
    <row r="791" spans="1:7" s="11" customFormat="1" ht="16" x14ac:dyDescent="0.2">
      <c r="A791" s="11" t="s">
        <v>8219</v>
      </c>
      <c r="B791" s="11">
        <v>125</v>
      </c>
      <c r="F791" s="11" t="s">
        <v>8221</v>
      </c>
      <c r="G791" s="11">
        <v>2</v>
      </c>
    </row>
    <row r="792" spans="1:7" s="11" customFormat="1" ht="16" x14ac:dyDescent="0.2">
      <c r="A792" s="11" t="s">
        <v>8219</v>
      </c>
      <c r="B792" s="11">
        <v>61</v>
      </c>
      <c r="F792" s="11" t="s">
        <v>8221</v>
      </c>
      <c r="G792" s="11">
        <v>1</v>
      </c>
    </row>
    <row r="793" spans="1:7" s="11" customFormat="1" ht="16" x14ac:dyDescent="0.2">
      <c r="A793" s="11" t="s">
        <v>8219</v>
      </c>
      <c r="B793" s="11">
        <v>90</v>
      </c>
      <c r="F793" s="11" t="s">
        <v>8221</v>
      </c>
      <c r="G793" s="11">
        <v>17</v>
      </c>
    </row>
    <row r="794" spans="1:7" s="11" customFormat="1" ht="16" x14ac:dyDescent="0.2">
      <c r="A794" s="11" t="s">
        <v>8219</v>
      </c>
      <c r="B794" s="11">
        <v>35</v>
      </c>
      <c r="F794" s="11" t="s">
        <v>8221</v>
      </c>
      <c r="G794" s="11">
        <v>0</v>
      </c>
    </row>
    <row r="795" spans="1:7" s="11" customFormat="1" ht="16" x14ac:dyDescent="0.2">
      <c r="A795" s="11" t="s">
        <v>8219</v>
      </c>
      <c r="B795" s="11">
        <v>90</v>
      </c>
      <c r="F795" s="11" t="s">
        <v>8221</v>
      </c>
      <c r="G795" s="11">
        <v>11</v>
      </c>
    </row>
    <row r="796" spans="1:7" s="11" customFormat="1" ht="16" x14ac:dyDescent="0.2">
      <c r="A796" s="11" t="s">
        <v>8219</v>
      </c>
      <c r="B796" s="11">
        <v>4</v>
      </c>
      <c r="F796" s="11" t="s">
        <v>8221</v>
      </c>
      <c r="G796" s="11">
        <v>95</v>
      </c>
    </row>
    <row r="797" spans="1:7" s="11" customFormat="1" ht="16" x14ac:dyDescent="0.2">
      <c r="A797" s="11" t="s">
        <v>8219</v>
      </c>
      <c r="B797" s="11">
        <v>120</v>
      </c>
      <c r="F797" s="11" t="s">
        <v>8221</v>
      </c>
      <c r="G797" s="11">
        <v>13</v>
      </c>
    </row>
    <row r="798" spans="1:7" s="11" customFormat="1" ht="16" x14ac:dyDescent="0.2">
      <c r="A798" s="11" t="s">
        <v>8219</v>
      </c>
      <c r="B798" s="11">
        <v>14</v>
      </c>
      <c r="F798" s="11" t="s">
        <v>8221</v>
      </c>
      <c r="G798" s="11">
        <v>2</v>
      </c>
    </row>
    <row r="799" spans="1:7" s="11" customFormat="1" ht="16" x14ac:dyDescent="0.2">
      <c r="A799" s="11" t="s">
        <v>8219</v>
      </c>
      <c r="B799" s="11">
        <v>27</v>
      </c>
      <c r="F799" s="11" t="s">
        <v>8221</v>
      </c>
      <c r="G799" s="11">
        <v>2</v>
      </c>
    </row>
    <row r="800" spans="1:7" s="11" customFormat="1" ht="16" x14ac:dyDescent="0.2">
      <c r="A800" s="11" t="s">
        <v>8219</v>
      </c>
      <c r="B800" s="11">
        <v>49</v>
      </c>
      <c r="F800" s="11" t="s">
        <v>8221</v>
      </c>
      <c r="G800" s="11">
        <v>3</v>
      </c>
    </row>
    <row r="801" spans="1:7" s="11" customFormat="1" ht="16" x14ac:dyDescent="0.2">
      <c r="A801" s="11" t="s">
        <v>8219</v>
      </c>
      <c r="B801" s="11">
        <v>102</v>
      </c>
      <c r="F801" s="11" t="s">
        <v>8221</v>
      </c>
      <c r="G801" s="11">
        <v>0</v>
      </c>
    </row>
    <row r="802" spans="1:7" s="11" customFormat="1" ht="16" x14ac:dyDescent="0.2">
      <c r="A802" s="11" t="s">
        <v>8219</v>
      </c>
      <c r="B802" s="11">
        <v>3</v>
      </c>
      <c r="F802" s="11" t="s">
        <v>8221</v>
      </c>
      <c r="G802" s="11">
        <v>0</v>
      </c>
    </row>
    <row r="803" spans="1:7" s="11" customFormat="1" ht="16" x14ac:dyDescent="0.2">
      <c r="A803" s="11" t="s">
        <v>8219</v>
      </c>
      <c r="B803" s="11">
        <v>25</v>
      </c>
      <c r="F803" s="11" t="s">
        <v>8221</v>
      </c>
      <c r="G803" s="11">
        <v>0</v>
      </c>
    </row>
    <row r="804" spans="1:7" s="11" customFormat="1" ht="16" x14ac:dyDescent="0.2">
      <c r="A804" s="11" t="s">
        <v>8219</v>
      </c>
      <c r="B804" s="11">
        <v>118</v>
      </c>
      <c r="F804" s="11" t="s">
        <v>8221</v>
      </c>
      <c r="G804" s="11">
        <v>2</v>
      </c>
    </row>
    <row r="805" spans="1:7" s="11" customFormat="1" ht="16" x14ac:dyDescent="0.2">
      <c r="A805" s="11" t="s">
        <v>8219</v>
      </c>
      <c r="B805" s="11">
        <v>57</v>
      </c>
      <c r="F805" s="11" t="s">
        <v>8221</v>
      </c>
      <c r="G805" s="11">
        <v>24</v>
      </c>
    </row>
    <row r="806" spans="1:7" s="11" customFormat="1" ht="16" x14ac:dyDescent="0.2">
      <c r="A806" s="11" t="s">
        <v>8219</v>
      </c>
      <c r="B806" s="11">
        <v>11</v>
      </c>
      <c r="F806" s="11" t="s">
        <v>8221</v>
      </c>
      <c r="G806" s="11">
        <v>25</v>
      </c>
    </row>
    <row r="807" spans="1:7" s="11" customFormat="1" ht="16" x14ac:dyDescent="0.2">
      <c r="A807" s="11" t="s">
        <v>8219</v>
      </c>
      <c r="B807" s="11">
        <v>33</v>
      </c>
      <c r="F807" s="11" t="s">
        <v>8221</v>
      </c>
      <c r="G807" s="11">
        <v>3</v>
      </c>
    </row>
    <row r="808" spans="1:7" s="11" customFormat="1" ht="16" x14ac:dyDescent="0.2">
      <c r="A808" s="11" t="s">
        <v>8219</v>
      </c>
      <c r="B808" s="11">
        <v>40</v>
      </c>
      <c r="F808" s="11" t="s">
        <v>8221</v>
      </c>
      <c r="G808" s="11">
        <v>41</v>
      </c>
    </row>
    <row r="809" spans="1:7" s="11" customFormat="1" ht="16" x14ac:dyDescent="0.2">
      <c r="A809" s="11" t="s">
        <v>8219</v>
      </c>
      <c r="B809" s="11">
        <v>50</v>
      </c>
      <c r="F809" s="11" t="s">
        <v>8221</v>
      </c>
      <c r="G809" s="11">
        <v>2</v>
      </c>
    </row>
    <row r="810" spans="1:7" s="11" customFormat="1" ht="16" x14ac:dyDescent="0.2">
      <c r="A810" s="11" t="s">
        <v>8219</v>
      </c>
      <c r="B810" s="11">
        <v>38</v>
      </c>
      <c r="F810" s="11" t="s">
        <v>8221</v>
      </c>
      <c r="G810" s="11">
        <v>4</v>
      </c>
    </row>
    <row r="811" spans="1:7" s="11" customFormat="1" ht="16" x14ac:dyDescent="0.2">
      <c r="A811" s="11" t="s">
        <v>8219</v>
      </c>
      <c r="B811" s="11">
        <v>96</v>
      </c>
      <c r="F811" s="11" t="s">
        <v>8221</v>
      </c>
      <c r="G811" s="11">
        <v>99</v>
      </c>
    </row>
    <row r="812" spans="1:7" s="11" customFormat="1" ht="16" x14ac:dyDescent="0.2">
      <c r="A812" s="11" t="s">
        <v>8219</v>
      </c>
      <c r="B812" s="11">
        <v>48</v>
      </c>
      <c r="F812" s="11" t="s">
        <v>8221</v>
      </c>
      <c r="G812" s="11">
        <v>4</v>
      </c>
    </row>
    <row r="813" spans="1:7" s="11" customFormat="1" ht="16" x14ac:dyDescent="0.2">
      <c r="A813" s="11" t="s">
        <v>8219</v>
      </c>
      <c r="B813" s="11">
        <v>33</v>
      </c>
      <c r="F813" s="11" t="s">
        <v>8221</v>
      </c>
      <c r="G813" s="11">
        <v>4</v>
      </c>
    </row>
    <row r="814" spans="1:7" s="11" customFormat="1" ht="16" x14ac:dyDescent="0.2">
      <c r="A814" s="11" t="s">
        <v>8219</v>
      </c>
      <c r="B814" s="11">
        <v>226</v>
      </c>
      <c r="F814" s="11" t="s">
        <v>8221</v>
      </c>
      <c r="G814" s="11">
        <v>38</v>
      </c>
    </row>
    <row r="815" spans="1:7" s="11" customFormat="1" ht="16" x14ac:dyDescent="0.2">
      <c r="A815" s="11" t="s">
        <v>8219</v>
      </c>
      <c r="B815" s="11">
        <v>14</v>
      </c>
      <c r="F815" s="11" t="s">
        <v>8221</v>
      </c>
      <c r="G815" s="11">
        <v>285</v>
      </c>
    </row>
    <row r="816" spans="1:7" s="11" customFormat="1" ht="16" x14ac:dyDescent="0.2">
      <c r="A816" s="11" t="s">
        <v>8219</v>
      </c>
      <c r="B816" s="11">
        <v>20</v>
      </c>
      <c r="F816" s="11" t="s">
        <v>8221</v>
      </c>
      <c r="G816" s="11">
        <v>1</v>
      </c>
    </row>
    <row r="817" spans="1:7" s="11" customFormat="1" ht="16" x14ac:dyDescent="0.2">
      <c r="A817" s="11" t="s">
        <v>8219</v>
      </c>
      <c r="B817" s="11">
        <v>25</v>
      </c>
      <c r="F817" s="11" t="s">
        <v>8221</v>
      </c>
      <c r="G817" s="11">
        <v>42</v>
      </c>
    </row>
    <row r="818" spans="1:7" s="11" customFormat="1" ht="16" x14ac:dyDescent="0.2">
      <c r="A818" s="11" t="s">
        <v>8219</v>
      </c>
      <c r="B818" s="11">
        <v>90</v>
      </c>
      <c r="F818" s="11" t="s">
        <v>8221</v>
      </c>
      <c r="G818" s="11">
        <v>26</v>
      </c>
    </row>
    <row r="819" spans="1:7" s="11" customFormat="1" ht="16" x14ac:dyDescent="0.2">
      <c r="A819" s="11" t="s">
        <v>8219</v>
      </c>
      <c r="B819" s="11">
        <v>11</v>
      </c>
      <c r="F819" s="11" t="s">
        <v>8221</v>
      </c>
      <c r="G819" s="11">
        <v>2</v>
      </c>
    </row>
    <row r="820" spans="1:7" s="11" customFormat="1" ht="16" x14ac:dyDescent="0.2">
      <c r="A820" s="11" t="s">
        <v>8219</v>
      </c>
      <c r="B820" s="11">
        <v>55</v>
      </c>
      <c r="F820" s="11" t="s">
        <v>8221</v>
      </c>
      <c r="G820" s="11">
        <v>4</v>
      </c>
    </row>
    <row r="821" spans="1:7" s="11" customFormat="1" ht="16" x14ac:dyDescent="0.2">
      <c r="A821" s="11" t="s">
        <v>8219</v>
      </c>
      <c r="B821" s="11">
        <v>30</v>
      </c>
      <c r="F821" s="11" t="s">
        <v>8221</v>
      </c>
      <c r="G821" s="11">
        <v>6</v>
      </c>
    </row>
    <row r="822" spans="1:7" s="11" customFormat="1" ht="16" x14ac:dyDescent="0.2">
      <c r="A822" s="11" t="s">
        <v>8219</v>
      </c>
      <c r="B822" s="11">
        <v>28</v>
      </c>
      <c r="F822" s="11" t="s">
        <v>8221</v>
      </c>
      <c r="G822" s="11">
        <v>70</v>
      </c>
    </row>
    <row r="823" spans="1:7" s="11" customFormat="1" ht="16" x14ac:dyDescent="0.2">
      <c r="A823" s="11" t="s">
        <v>8219</v>
      </c>
      <c r="B823" s="11">
        <v>45</v>
      </c>
      <c r="F823" s="11" t="s">
        <v>8221</v>
      </c>
      <c r="G823" s="11">
        <v>9</v>
      </c>
    </row>
    <row r="824" spans="1:7" s="11" customFormat="1" ht="16" x14ac:dyDescent="0.2">
      <c r="A824" s="11" t="s">
        <v>8219</v>
      </c>
      <c r="B824" s="11">
        <v>13</v>
      </c>
      <c r="F824" s="11" t="s">
        <v>8221</v>
      </c>
      <c r="G824" s="11">
        <v>8</v>
      </c>
    </row>
    <row r="825" spans="1:7" s="11" customFormat="1" ht="16" x14ac:dyDescent="0.2">
      <c r="A825" s="11" t="s">
        <v>8219</v>
      </c>
      <c r="B825" s="11">
        <v>40</v>
      </c>
      <c r="F825" s="11" t="s">
        <v>8221</v>
      </c>
      <c r="G825" s="11">
        <v>105</v>
      </c>
    </row>
    <row r="826" spans="1:7" s="11" customFormat="1" ht="16" x14ac:dyDescent="0.2">
      <c r="A826" s="11" t="s">
        <v>8219</v>
      </c>
      <c r="B826" s="11">
        <v>21</v>
      </c>
      <c r="F826" s="11" t="s">
        <v>8221</v>
      </c>
      <c r="G826" s="11">
        <v>12</v>
      </c>
    </row>
    <row r="827" spans="1:7" s="11" customFormat="1" ht="16" x14ac:dyDescent="0.2">
      <c r="A827" s="11" t="s">
        <v>8219</v>
      </c>
      <c r="B827" s="11">
        <v>134</v>
      </c>
      <c r="F827" s="11" t="s">
        <v>8221</v>
      </c>
      <c r="G827" s="11">
        <v>0</v>
      </c>
    </row>
    <row r="828" spans="1:7" s="11" customFormat="1" ht="16" x14ac:dyDescent="0.2">
      <c r="A828" s="11" t="s">
        <v>8219</v>
      </c>
      <c r="B828" s="11">
        <v>20</v>
      </c>
      <c r="F828" s="11" t="s">
        <v>8221</v>
      </c>
      <c r="G828" s="11">
        <v>16</v>
      </c>
    </row>
    <row r="829" spans="1:7" s="11" customFormat="1" ht="16" x14ac:dyDescent="0.2">
      <c r="A829" s="11" t="s">
        <v>8219</v>
      </c>
      <c r="B829" s="11">
        <v>19</v>
      </c>
      <c r="F829" s="11" t="s">
        <v>8221</v>
      </c>
      <c r="G829" s="11">
        <v>7</v>
      </c>
    </row>
    <row r="830" spans="1:7" s="11" customFormat="1" ht="16" x14ac:dyDescent="0.2">
      <c r="A830" s="11" t="s">
        <v>8219</v>
      </c>
      <c r="B830" s="11">
        <v>209</v>
      </c>
      <c r="F830" s="11" t="s">
        <v>8221</v>
      </c>
      <c r="G830" s="11">
        <v>4</v>
      </c>
    </row>
    <row r="831" spans="1:7" s="11" customFormat="1" ht="16" x14ac:dyDescent="0.2">
      <c r="A831" s="11" t="s">
        <v>8219</v>
      </c>
      <c r="B831" s="11">
        <v>38</v>
      </c>
      <c r="F831" s="11" t="s">
        <v>8221</v>
      </c>
      <c r="G831" s="11">
        <v>1</v>
      </c>
    </row>
    <row r="832" spans="1:7" s="11" customFormat="1" ht="16" x14ac:dyDescent="0.2">
      <c r="A832" s="11" t="s">
        <v>8219</v>
      </c>
      <c r="B832" s="11">
        <v>24</v>
      </c>
      <c r="F832" s="11" t="s">
        <v>8221</v>
      </c>
      <c r="G832" s="11">
        <v>28</v>
      </c>
    </row>
    <row r="833" spans="1:7" s="11" customFormat="1" ht="16" x14ac:dyDescent="0.2">
      <c r="A833" s="11" t="s">
        <v>8219</v>
      </c>
      <c r="B833" s="11">
        <v>8</v>
      </c>
      <c r="F833" s="11" t="s">
        <v>8221</v>
      </c>
      <c r="G833" s="11">
        <v>1</v>
      </c>
    </row>
    <row r="834" spans="1:7" s="11" customFormat="1" ht="16" x14ac:dyDescent="0.2">
      <c r="A834" s="11" t="s">
        <v>8219</v>
      </c>
      <c r="B834" s="11">
        <v>179</v>
      </c>
      <c r="F834" s="11" t="s">
        <v>8221</v>
      </c>
      <c r="G834" s="11">
        <v>1</v>
      </c>
    </row>
    <row r="835" spans="1:7" s="11" customFormat="1" ht="16" x14ac:dyDescent="0.2">
      <c r="A835" s="11" t="s">
        <v>8219</v>
      </c>
      <c r="B835" s="11">
        <v>26</v>
      </c>
      <c r="F835" s="11" t="s">
        <v>8221</v>
      </c>
      <c r="G835" s="11">
        <v>5</v>
      </c>
    </row>
    <row r="836" spans="1:7" s="11" customFormat="1" ht="16" x14ac:dyDescent="0.2">
      <c r="A836" s="11" t="s">
        <v>8219</v>
      </c>
      <c r="B836" s="11">
        <v>131</v>
      </c>
      <c r="F836" s="11" t="s">
        <v>8221</v>
      </c>
      <c r="G836" s="11">
        <v>3</v>
      </c>
    </row>
    <row r="837" spans="1:7" s="11" customFormat="1" ht="16" x14ac:dyDescent="0.2">
      <c r="A837" s="11" t="s">
        <v>8219</v>
      </c>
      <c r="B837" s="11">
        <v>14</v>
      </c>
      <c r="F837" s="11" t="s">
        <v>8221</v>
      </c>
      <c r="G837" s="11">
        <v>2</v>
      </c>
    </row>
    <row r="838" spans="1:7" s="11" customFormat="1" ht="16" x14ac:dyDescent="0.2">
      <c r="A838" s="11" t="s">
        <v>8219</v>
      </c>
      <c r="B838" s="11">
        <v>174</v>
      </c>
      <c r="F838" s="11" t="s">
        <v>8221</v>
      </c>
      <c r="G838" s="11">
        <v>0</v>
      </c>
    </row>
    <row r="839" spans="1:7" s="11" customFormat="1" ht="16" x14ac:dyDescent="0.2">
      <c r="A839" s="11" t="s">
        <v>8219</v>
      </c>
      <c r="B839" s="11">
        <v>191</v>
      </c>
      <c r="F839" s="11" t="s">
        <v>8221</v>
      </c>
      <c r="G839" s="11">
        <v>0</v>
      </c>
    </row>
    <row r="840" spans="1:7" s="11" customFormat="1" ht="16" x14ac:dyDescent="0.2">
      <c r="A840" s="11" t="s">
        <v>8219</v>
      </c>
      <c r="B840" s="11">
        <v>38</v>
      </c>
      <c r="F840" s="11" t="s">
        <v>8221</v>
      </c>
      <c r="G840" s="11">
        <v>3</v>
      </c>
    </row>
    <row r="841" spans="1:7" s="11" customFormat="1" ht="16" x14ac:dyDescent="0.2">
      <c r="A841" s="11" t="s">
        <v>8219</v>
      </c>
      <c r="B841" s="11">
        <v>22</v>
      </c>
      <c r="F841" s="11" t="s">
        <v>8221</v>
      </c>
      <c r="G841" s="11">
        <v>0</v>
      </c>
    </row>
    <row r="842" spans="1:7" s="11" customFormat="1" ht="16" x14ac:dyDescent="0.2">
      <c r="A842" s="11" t="s">
        <v>8219</v>
      </c>
      <c r="B842" s="11">
        <v>149</v>
      </c>
      <c r="F842" s="11" t="s">
        <v>8221</v>
      </c>
      <c r="G842" s="11">
        <v>0</v>
      </c>
    </row>
    <row r="843" spans="1:7" s="11" customFormat="1" ht="16" x14ac:dyDescent="0.2">
      <c r="A843" s="11" t="s">
        <v>8219</v>
      </c>
      <c r="B843" s="11">
        <v>56</v>
      </c>
      <c r="F843" s="11" t="s">
        <v>8221</v>
      </c>
      <c r="G843" s="11">
        <v>3</v>
      </c>
    </row>
    <row r="844" spans="1:7" s="11" customFormat="1" ht="16" x14ac:dyDescent="0.2">
      <c r="A844" s="11" t="s">
        <v>8219</v>
      </c>
      <c r="B844" s="11">
        <v>19</v>
      </c>
      <c r="F844" s="11" t="s">
        <v>8221</v>
      </c>
      <c r="G844" s="11">
        <v>7</v>
      </c>
    </row>
    <row r="845" spans="1:7" s="11" customFormat="1" ht="16" x14ac:dyDescent="0.2">
      <c r="A845" s="11" t="s">
        <v>8219</v>
      </c>
      <c r="B845" s="11">
        <v>70</v>
      </c>
      <c r="F845" s="11" t="s">
        <v>8221</v>
      </c>
      <c r="G845" s="11">
        <v>25</v>
      </c>
    </row>
    <row r="846" spans="1:7" s="11" customFormat="1" ht="16" x14ac:dyDescent="0.2">
      <c r="A846" s="11" t="s">
        <v>8219</v>
      </c>
      <c r="B846" s="11">
        <v>81</v>
      </c>
      <c r="F846" s="11" t="s">
        <v>8221</v>
      </c>
      <c r="G846" s="11">
        <v>10</v>
      </c>
    </row>
    <row r="847" spans="1:7" s="11" customFormat="1" ht="16" x14ac:dyDescent="0.2">
      <c r="A847" s="11" t="s">
        <v>8219</v>
      </c>
      <c r="B847" s="11">
        <v>32</v>
      </c>
      <c r="F847" s="11" t="s">
        <v>8221</v>
      </c>
      <c r="G847" s="11">
        <v>3</v>
      </c>
    </row>
    <row r="848" spans="1:7" s="11" customFormat="1" ht="16" x14ac:dyDescent="0.2">
      <c r="A848" s="11" t="s">
        <v>8219</v>
      </c>
      <c r="B848" s="11">
        <v>26</v>
      </c>
      <c r="F848" s="11" t="s">
        <v>8221</v>
      </c>
      <c r="G848" s="11">
        <v>5</v>
      </c>
    </row>
    <row r="849" spans="1:7" s="11" customFormat="1" ht="16" x14ac:dyDescent="0.2">
      <c r="A849" s="11" t="s">
        <v>8219</v>
      </c>
      <c r="B849" s="11">
        <v>105</v>
      </c>
      <c r="F849" s="11" t="s">
        <v>8221</v>
      </c>
      <c r="G849" s="11">
        <v>5</v>
      </c>
    </row>
    <row r="850" spans="1:7" s="11" customFormat="1" ht="16" x14ac:dyDescent="0.2">
      <c r="A850" s="11" t="s">
        <v>8219</v>
      </c>
      <c r="B850" s="11">
        <v>29</v>
      </c>
      <c r="F850" s="11" t="s">
        <v>8221</v>
      </c>
      <c r="G850" s="11">
        <v>27</v>
      </c>
    </row>
    <row r="851" spans="1:7" s="11" customFormat="1" ht="16" x14ac:dyDescent="0.2">
      <c r="A851" s="11" t="s">
        <v>8219</v>
      </c>
      <c r="B851" s="11">
        <v>8</v>
      </c>
      <c r="F851" s="11" t="s">
        <v>8221</v>
      </c>
      <c r="G851" s="11">
        <v>2</v>
      </c>
    </row>
    <row r="852" spans="1:7" s="11" customFormat="1" ht="16" x14ac:dyDescent="0.2">
      <c r="A852" s="11" t="s">
        <v>8219</v>
      </c>
      <c r="B852" s="11">
        <v>89</v>
      </c>
      <c r="F852" s="11" t="s">
        <v>8221</v>
      </c>
      <c r="G852" s="11">
        <v>236</v>
      </c>
    </row>
    <row r="853" spans="1:7" s="11" customFormat="1" ht="16" x14ac:dyDescent="0.2">
      <c r="A853" s="11" t="s">
        <v>8219</v>
      </c>
      <c r="B853" s="11">
        <v>44</v>
      </c>
      <c r="F853" s="11" t="s">
        <v>8221</v>
      </c>
      <c r="G853" s="11">
        <v>1</v>
      </c>
    </row>
    <row r="854" spans="1:7" s="11" customFormat="1" ht="16" x14ac:dyDescent="0.2">
      <c r="A854" s="11" t="s">
        <v>8219</v>
      </c>
      <c r="B854" s="11">
        <v>246</v>
      </c>
      <c r="F854" s="11" t="s">
        <v>8221</v>
      </c>
      <c r="G854" s="11">
        <v>12</v>
      </c>
    </row>
    <row r="855" spans="1:7" s="11" customFormat="1" ht="16" x14ac:dyDescent="0.2">
      <c r="A855" s="11" t="s">
        <v>8219</v>
      </c>
      <c r="B855" s="11">
        <v>120</v>
      </c>
      <c r="F855" s="11" t="s">
        <v>8221</v>
      </c>
      <c r="G855" s="11">
        <v>4</v>
      </c>
    </row>
    <row r="856" spans="1:7" s="11" customFormat="1" ht="16" x14ac:dyDescent="0.2">
      <c r="A856" s="11" t="s">
        <v>8219</v>
      </c>
      <c r="B856" s="11">
        <v>26</v>
      </c>
      <c r="F856" s="11" t="s">
        <v>8221</v>
      </c>
      <c r="G856" s="11">
        <v>3</v>
      </c>
    </row>
    <row r="857" spans="1:7" s="11" customFormat="1" ht="16" x14ac:dyDescent="0.2">
      <c r="A857" s="11" t="s">
        <v>8219</v>
      </c>
      <c r="B857" s="11">
        <v>45</v>
      </c>
      <c r="F857" s="11" t="s">
        <v>8221</v>
      </c>
      <c r="G857" s="11">
        <v>99</v>
      </c>
    </row>
    <row r="858" spans="1:7" s="11" customFormat="1" ht="16" x14ac:dyDescent="0.2">
      <c r="A858" s="11" t="s">
        <v>8219</v>
      </c>
      <c r="B858" s="11">
        <v>20</v>
      </c>
      <c r="F858" s="11" t="s">
        <v>8221</v>
      </c>
      <c r="G858" s="11">
        <v>3</v>
      </c>
    </row>
    <row r="859" spans="1:7" s="11" customFormat="1" ht="16" x14ac:dyDescent="0.2">
      <c r="A859" s="11" t="s">
        <v>8219</v>
      </c>
      <c r="B859" s="11">
        <v>47</v>
      </c>
      <c r="F859" s="11" t="s">
        <v>8221</v>
      </c>
      <c r="G859" s="11">
        <v>3</v>
      </c>
    </row>
    <row r="860" spans="1:7" s="11" customFormat="1" ht="16" x14ac:dyDescent="0.2">
      <c r="A860" s="11" t="s">
        <v>8219</v>
      </c>
      <c r="B860" s="11">
        <v>13</v>
      </c>
      <c r="F860" s="11" t="s">
        <v>8221</v>
      </c>
      <c r="G860" s="11">
        <v>22</v>
      </c>
    </row>
    <row r="861" spans="1:7" s="11" customFormat="1" ht="16" x14ac:dyDescent="0.2">
      <c r="A861" s="11" t="s">
        <v>8219</v>
      </c>
      <c r="B861" s="11">
        <v>183</v>
      </c>
      <c r="F861" s="11" t="s">
        <v>8221</v>
      </c>
      <c r="G861" s="11">
        <v>4</v>
      </c>
    </row>
    <row r="862" spans="1:7" s="11" customFormat="1" ht="16" x14ac:dyDescent="0.2">
      <c r="A862" s="11" t="s">
        <v>8219</v>
      </c>
      <c r="B862" s="11">
        <v>21</v>
      </c>
      <c r="F862" s="11" t="s">
        <v>8221</v>
      </c>
      <c r="G862" s="11">
        <v>534</v>
      </c>
    </row>
    <row r="863" spans="1:7" s="11" customFormat="1" ht="16" x14ac:dyDescent="0.2">
      <c r="A863" s="11" t="s">
        <v>8219</v>
      </c>
      <c r="B863" s="11">
        <v>42</v>
      </c>
      <c r="F863" s="11" t="s">
        <v>8221</v>
      </c>
      <c r="G863" s="11">
        <v>12</v>
      </c>
    </row>
    <row r="864" spans="1:7" s="11" customFormat="1" ht="16" x14ac:dyDescent="0.2">
      <c r="A864" s="11" t="s">
        <v>8219</v>
      </c>
      <c r="B864" s="11">
        <v>54</v>
      </c>
      <c r="F864" s="11" t="s">
        <v>8221</v>
      </c>
      <c r="G864" s="11">
        <v>56</v>
      </c>
    </row>
    <row r="865" spans="1:7" s="11" customFormat="1" ht="16" x14ac:dyDescent="0.2">
      <c r="A865" s="11" t="s">
        <v>8219</v>
      </c>
      <c r="B865" s="11">
        <v>38</v>
      </c>
      <c r="F865" s="11" t="s">
        <v>8221</v>
      </c>
      <c r="G865" s="11">
        <v>11</v>
      </c>
    </row>
    <row r="866" spans="1:7" s="11" customFormat="1" ht="16" x14ac:dyDescent="0.2">
      <c r="A866" s="11" t="s">
        <v>8219</v>
      </c>
      <c r="B866" s="11">
        <v>64</v>
      </c>
      <c r="F866" s="11" t="s">
        <v>8221</v>
      </c>
      <c r="G866" s="11">
        <v>0</v>
      </c>
    </row>
    <row r="867" spans="1:7" s="11" customFormat="1" ht="16" x14ac:dyDescent="0.2">
      <c r="A867" s="11" t="s">
        <v>8219</v>
      </c>
      <c r="B867" s="11">
        <v>13</v>
      </c>
      <c r="F867" s="11" t="s">
        <v>8221</v>
      </c>
      <c r="G867" s="11">
        <v>12</v>
      </c>
    </row>
    <row r="868" spans="1:7" s="11" customFormat="1" ht="16" x14ac:dyDescent="0.2">
      <c r="A868" s="11" t="s">
        <v>8219</v>
      </c>
      <c r="B868" s="11">
        <v>33</v>
      </c>
      <c r="F868" s="11" t="s">
        <v>8221</v>
      </c>
      <c r="G868" s="11">
        <v>5</v>
      </c>
    </row>
    <row r="869" spans="1:7" s="11" customFormat="1" ht="16" x14ac:dyDescent="0.2">
      <c r="A869" s="11" t="s">
        <v>8219</v>
      </c>
      <c r="B869" s="11">
        <v>52</v>
      </c>
      <c r="F869" s="11" t="s">
        <v>8221</v>
      </c>
      <c r="G869" s="11">
        <v>24</v>
      </c>
    </row>
    <row r="870" spans="1:7" s="11" customFormat="1" ht="16" x14ac:dyDescent="0.2">
      <c r="A870" s="11" t="s">
        <v>8219</v>
      </c>
      <c r="B870" s="11">
        <v>107</v>
      </c>
      <c r="F870" s="11" t="s">
        <v>8221</v>
      </c>
      <c r="G870" s="11">
        <v>89</v>
      </c>
    </row>
    <row r="871" spans="1:7" s="11" customFormat="1" ht="16" x14ac:dyDescent="0.2">
      <c r="A871" s="11" t="s">
        <v>8219</v>
      </c>
      <c r="B871" s="11">
        <v>11</v>
      </c>
      <c r="F871" s="11" t="s">
        <v>8221</v>
      </c>
      <c r="G871" s="11">
        <v>1</v>
      </c>
    </row>
    <row r="872" spans="1:7" s="11" customFormat="1" ht="16" x14ac:dyDescent="0.2">
      <c r="A872" s="11" t="s">
        <v>8219</v>
      </c>
      <c r="B872" s="11">
        <v>34</v>
      </c>
      <c r="F872" s="11" t="s">
        <v>8221</v>
      </c>
      <c r="G872" s="11">
        <v>55</v>
      </c>
    </row>
    <row r="873" spans="1:7" s="11" customFormat="1" ht="16" x14ac:dyDescent="0.2">
      <c r="A873" s="11" t="s">
        <v>8219</v>
      </c>
      <c r="B873" s="11">
        <v>75</v>
      </c>
      <c r="F873" s="11" t="s">
        <v>8221</v>
      </c>
      <c r="G873" s="11">
        <v>2</v>
      </c>
    </row>
    <row r="874" spans="1:7" s="11" customFormat="1" ht="16" x14ac:dyDescent="0.2">
      <c r="A874" s="11" t="s">
        <v>8219</v>
      </c>
      <c r="B874" s="11">
        <v>26</v>
      </c>
      <c r="F874" s="11" t="s">
        <v>8221</v>
      </c>
      <c r="G874" s="11">
        <v>0</v>
      </c>
    </row>
    <row r="875" spans="1:7" s="11" customFormat="1" ht="16" x14ac:dyDescent="0.2">
      <c r="A875" s="11" t="s">
        <v>8219</v>
      </c>
      <c r="B875" s="11">
        <v>50</v>
      </c>
      <c r="F875" s="11" t="s">
        <v>8221</v>
      </c>
      <c r="G875" s="11">
        <v>4</v>
      </c>
    </row>
    <row r="876" spans="1:7" s="11" customFormat="1" ht="16" x14ac:dyDescent="0.2">
      <c r="A876" s="11" t="s">
        <v>8219</v>
      </c>
      <c r="B876" s="11">
        <v>80</v>
      </c>
      <c r="F876" s="11" t="s">
        <v>8221</v>
      </c>
      <c r="G876" s="11">
        <v>6</v>
      </c>
    </row>
    <row r="877" spans="1:7" s="11" customFormat="1" ht="16" x14ac:dyDescent="0.2">
      <c r="A877" s="11" t="s">
        <v>8219</v>
      </c>
      <c r="B877" s="11">
        <v>110</v>
      </c>
      <c r="F877" s="11" t="s">
        <v>8221</v>
      </c>
      <c r="G877" s="11">
        <v>4</v>
      </c>
    </row>
    <row r="878" spans="1:7" s="11" customFormat="1" ht="16" x14ac:dyDescent="0.2">
      <c r="A878" s="11" t="s">
        <v>8219</v>
      </c>
      <c r="B878" s="11">
        <v>77</v>
      </c>
      <c r="F878" s="11" t="s">
        <v>8221</v>
      </c>
      <c r="G878" s="11">
        <v>4</v>
      </c>
    </row>
    <row r="879" spans="1:7" s="11" customFormat="1" ht="16" x14ac:dyDescent="0.2">
      <c r="A879" s="11" t="s">
        <v>8219</v>
      </c>
      <c r="B879" s="11">
        <v>50</v>
      </c>
      <c r="F879" s="11" t="s">
        <v>8221</v>
      </c>
      <c r="G879" s="11">
        <v>2</v>
      </c>
    </row>
    <row r="880" spans="1:7" s="11" customFormat="1" ht="16" x14ac:dyDescent="0.2">
      <c r="A880" s="11" t="s">
        <v>8219</v>
      </c>
      <c r="B880" s="11">
        <v>145</v>
      </c>
      <c r="F880" s="11" t="s">
        <v>8221</v>
      </c>
      <c r="G880" s="11">
        <v>5</v>
      </c>
    </row>
    <row r="881" spans="1:7" s="11" customFormat="1" ht="16" x14ac:dyDescent="0.2">
      <c r="A881" s="11" t="s">
        <v>8219</v>
      </c>
      <c r="B881" s="11">
        <v>29</v>
      </c>
      <c r="F881" s="11" t="s">
        <v>8221</v>
      </c>
      <c r="G881" s="11">
        <v>83</v>
      </c>
    </row>
    <row r="882" spans="1:7" s="11" customFormat="1" ht="16" x14ac:dyDescent="0.2">
      <c r="A882" s="11" t="s">
        <v>8219</v>
      </c>
      <c r="B882" s="11">
        <v>114</v>
      </c>
      <c r="F882" s="11" t="s">
        <v>8221</v>
      </c>
      <c r="G882" s="11">
        <v>57</v>
      </c>
    </row>
    <row r="883" spans="1:7" s="11" customFormat="1" ht="16" x14ac:dyDescent="0.2">
      <c r="A883" s="11" t="s">
        <v>8219</v>
      </c>
      <c r="B883" s="11">
        <v>96</v>
      </c>
      <c r="F883" s="11" t="s">
        <v>8221</v>
      </c>
      <c r="G883" s="11">
        <v>311</v>
      </c>
    </row>
    <row r="884" spans="1:7" s="11" customFormat="1" ht="16" x14ac:dyDescent="0.2">
      <c r="A884" s="11" t="s">
        <v>8219</v>
      </c>
      <c r="B884" s="11">
        <v>31</v>
      </c>
      <c r="F884" s="11" t="s">
        <v>8221</v>
      </c>
      <c r="G884" s="11">
        <v>2</v>
      </c>
    </row>
    <row r="885" spans="1:7" s="11" customFormat="1" ht="16" x14ac:dyDescent="0.2">
      <c r="A885" s="11" t="s">
        <v>8219</v>
      </c>
      <c r="B885" s="11">
        <v>4883</v>
      </c>
      <c r="F885" s="11" t="s">
        <v>8221</v>
      </c>
      <c r="G885" s="11">
        <v>16</v>
      </c>
    </row>
    <row r="886" spans="1:7" s="11" customFormat="1" ht="16" x14ac:dyDescent="0.2">
      <c r="A886" s="11" t="s">
        <v>8219</v>
      </c>
      <c r="B886" s="11">
        <v>95</v>
      </c>
      <c r="F886" s="11" t="s">
        <v>8221</v>
      </c>
      <c r="G886" s="11">
        <v>9</v>
      </c>
    </row>
    <row r="887" spans="1:7" s="11" customFormat="1" ht="16" x14ac:dyDescent="0.2">
      <c r="A887" s="11" t="s">
        <v>8219</v>
      </c>
      <c r="B887" s="11">
        <v>2478</v>
      </c>
      <c r="F887" s="11" t="s">
        <v>8221</v>
      </c>
      <c r="G887" s="11">
        <v>1</v>
      </c>
    </row>
    <row r="888" spans="1:7" s="11" customFormat="1" ht="16" x14ac:dyDescent="0.2">
      <c r="A888" s="11" t="s">
        <v>8219</v>
      </c>
      <c r="B888" s="11">
        <v>1789</v>
      </c>
      <c r="F888" s="11" t="s">
        <v>8221</v>
      </c>
      <c r="G888" s="11">
        <v>12</v>
      </c>
    </row>
    <row r="889" spans="1:7" s="11" customFormat="1" ht="16" x14ac:dyDescent="0.2">
      <c r="A889" s="11" t="s">
        <v>8219</v>
      </c>
      <c r="B889" s="11">
        <v>680</v>
      </c>
      <c r="F889" s="11" t="s">
        <v>8221</v>
      </c>
      <c r="G889" s="11">
        <v>0</v>
      </c>
    </row>
    <row r="890" spans="1:7" s="11" customFormat="1" ht="16" x14ac:dyDescent="0.2">
      <c r="A890" s="11" t="s">
        <v>8219</v>
      </c>
      <c r="B890" s="11">
        <v>70</v>
      </c>
      <c r="F890" s="11" t="s">
        <v>8221</v>
      </c>
      <c r="G890" s="11">
        <v>20</v>
      </c>
    </row>
    <row r="891" spans="1:7" s="11" customFormat="1" ht="16" x14ac:dyDescent="0.2">
      <c r="A891" s="11" t="s">
        <v>8219</v>
      </c>
      <c r="B891" s="11">
        <v>23</v>
      </c>
      <c r="F891" s="11" t="s">
        <v>8221</v>
      </c>
      <c r="G891" s="11">
        <v>16</v>
      </c>
    </row>
    <row r="892" spans="1:7" s="11" customFormat="1" ht="16" x14ac:dyDescent="0.2">
      <c r="A892" s="11" t="s">
        <v>8219</v>
      </c>
      <c r="B892" s="11">
        <v>4245</v>
      </c>
      <c r="F892" s="11" t="s">
        <v>8221</v>
      </c>
      <c r="G892" s="11">
        <v>33</v>
      </c>
    </row>
    <row r="893" spans="1:7" s="11" customFormat="1" ht="16" x14ac:dyDescent="0.2">
      <c r="A893" s="11" t="s">
        <v>8219</v>
      </c>
      <c r="B893" s="11">
        <v>943</v>
      </c>
      <c r="F893" s="11" t="s">
        <v>8221</v>
      </c>
      <c r="G893" s="11">
        <v>2</v>
      </c>
    </row>
    <row r="894" spans="1:7" s="11" customFormat="1" ht="16" x14ac:dyDescent="0.2">
      <c r="A894" s="11" t="s">
        <v>8219</v>
      </c>
      <c r="B894" s="11">
        <v>1876</v>
      </c>
      <c r="F894" s="11" t="s">
        <v>8221</v>
      </c>
      <c r="G894" s="11">
        <v>6</v>
      </c>
    </row>
    <row r="895" spans="1:7" s="11" customFormat="1" ht="16" x14ac:dyDescent="0.2">
      <c r="A895" s="11" t="s">
        <v>8219</v>
      </c>
      <c r="B895" s="11">
        <v>834</v>
      </c>
      <c r="F895" s="11" t="s">
        <v>8221</v>
      </c>
      <c r="G895" s="11">
        <v>0</v>
      </c>
    </row>
    <row r="896" spans="1:7" s="11" customFormat="1" ht="16" x14ac:dyDescent="0.2">
      <c r="A896" s="11" t="s">
        <v>8219</v>
      </c>
      <c r="B896" s="11">
        <v>682</v>
      </c>
      <c r="F896" s="11" t="s">
        <v>8221</v>
      </c>
      <c r="G896" s="11">
        <v>3</v>
      </c>
    </row>
    <row r="897" spans="1:7" s="11" customFormat="1" ht="16" x14ac:dyDescent="0.2">
      <c r="A897" s="11" t="s">
        <v>8219</v>
      </c>
      <c r="B897" s="11">
        <v>147</v>
      </c>
      <c r="F897" s="11" t="s">
        <v>8221</v>
      </c>
      <c r="G897" s="11">
        <v>0</v>
      </c>
    </row>
    <row r="898" spans="1:7" s="11" customFormat="1" ht="16" x14ac:dyDescent="0.2">
      <c r="A898" s="11" t="s">
        <v>8219</v>
      </c>
      <c r="B898" s="11">
        <v>415</v>
      </c>
      <c r="F898" s="11" t="s">
        <v>8221</v>
      </c>
      <c r="G898" s="11">
        <v>3</v>
      </c>
    </row>
    <row r="899" spans="1:7" s="11" customFormat="1" ht="16" x14ac:dyDescent="0.2">
      <c r="A899" s="11" t="s">
        <v>8219</v>
      </c>
      <c r="B899" s="11">
        <v>290</v>
      </c>
      <c r="F899" s="11" t="s">
        <v>8221</v>
      </c>
      <c r="G899" s="11">
        <v>13</v>
      </c>
    </row>
    <row r="900" spans="1:7" s="11" customFormat="1" ht="16" x14ac:dyDescent="0.2">
      <c r="A900" s="11" t="s">
        <v>8219</v>
      </c>
      <c r="B900" s="11">
        <v>365</v>
      </c>
      <c r="F900" s="11" t="s">
        <v>8221</v>
      </c>
      <c r="G900" s="11">
        <v>6</v>
      </c>
    </row>
    <row r="901" spans="1:7" s="11" customFormat="1" ht="16" x14ac:dyDescent="0.2">
      <c r="A901" s="11" t="s">
        <v>8219</v>
      </c>
      <c r="B901" s="11">
        <v>660</v>
      </c>
      <c r="F901" s="11" t="s">
        <v>8221</v>
      </c>
      <c r="G901" s="11">
        <v>1</v>
      </c>
    </row>
    <row r="902" spans="1:7" s="11" customFormat="1" ht="16" x14ac:dyDescent="0.2">
      <c r="A902" s="11" t="s">
        <v>8219</v>
      </c>
      <c r="B902" s="11">
        <v>1356</v>
      </c>
      <c r="F902" s="11" t="s">
        <v>8221</v>
      </c>
      <c r="G902" s="11">
        <v>0</v>
      </c>
    </row>
    <row r="903" spans="1:7" s="11" customFormat="1" ht="16" x14ac:dyDescent="0.2">
      <c r="A903" s="11" t="s">
        <v>8219</v>
      </c>
      <c r="B903" s="11">
        <v>424</v>
      </c>
      <c r="F903" s="11" t="s">
        <v>8221</v>
      </c>
      <c r="G903" s="11">
        <v>5</v>
      </c>
    </row>
    <row r="904" spans="1:7" s="11" customFormat="1" ht="16" x14ac:dyDescent="0.2">
      <c r="A904" s="11" t="s">
        <v>8219</v>
      </c>
      <c r="B904" s="11">
        <v>33</v>
      </c>
      <c r="F904" s="11" t="s">
        <v>8221</v>
      </c>
      <c r="G904" s="11">
        <v>0</v>
      </c>
    </row>
    <row r="905" spans="1:7" s="11" customFormat="1" ht="16" x14ac:dyDescent="0.2">
      <c r="A905" s="11" t="s">
        <v>8219</v>
      </c>
      <c r="B905" s="11">
        <v>1633</v>
      </c>
      <c r="F905" s="11" t="s">
        <v>8221</v>
      </c>
      <c r="G905" s="11">
        <v>36</v>
      </c>
    </row>
    <row r="906" spans="1:7" s="11" customFormat="1" ht="16" x14ac:dyDescent="0.2">
      <c r="A906" s="11" t="s">
        <v>8219</v>
      </c>
      <c r="B906" s="11">
        <v>306</v>
      </c>
      <c r="F906" s="11" t="s">
        <v>8221</v>
      </c>
      <c r="G906" s="11">
        <v>1</v>
      </c>
    </row>
    <row r="907" spans="1:7" s="11" customFormat="1" ht="16" x14ac:dyDescent="0.2">
      <c r="A907" s="11" t="s">
        <v>8219</v>
      </c>
      <c r="B907" s="11">
        <v>205</v>
      </c>
      <c r="F907" s="11" t="s">
        <v>8221</v>
      </c>
      <c r="G907" s="11">
        <v>1</v>
      </c>
    </row>
    <row r="908" spans="1:7" s="11" customFormat="1" ht="16" x14ac:dyDescent="0.2">
      <c r="A908" s="11" t="s">
        <v>8219</v>
      </c>
      <c r="B908" s="11">
        <v>1281</v>
      </c>
      <c r="F908" s="11" t="s">
        <v>8221</v>
      </c>
      <c r="G908" s="11">
        <v>1</v>
      </c>
    </row>
    <row r="909" spans="1:7" s="11" customFormat="1" ht="16" x14ac:dyDescent="0.2">
      <c r="A909" s="11" t="s">
        <v>8219</v>
      </c>
      <c r="B909" s="11">
        <v>103</v>
      </c>
      <c r="F909" s="11" t="s">
        <v>8221</v>
      </c>
      <c r="G909" s="11">
        <v>9</v>
      </c>
    </row>
    <row r="910" spans="1:7" s="11" customFormat="1" ht="16" x14ac:dyDescent="0.2">
      <c r="A910" s="11" t="s">
        <v>8219</v>
      </c>
      <c r="B910" s="11">
        <v>1513</v>
      </c>
      <c r="F910" s="11" t="s">
        <v>8221</v>
      </c>
      <c r="G910" s="11">
        <v>1</v>
      </c>
    </row>
    <row r="911" spans="1:7" s="11" customFormat="1" ht="16" x14ac:dyDescent="0.2">
      <c r="A911" s="11" t="s">
        <v>8219</v>
      </c>
      <c r="B911" s="11">
        <v>405</v>
      </c>
      <c r="F911" s="11" t="s">
        <v>8221</v>
      </c>
      <c r="G911" s="11">
        <v>0</v>
      </c>
    </row>
    <row r="912" spans="1:7" s="11" customFormat="1" ht="16" x14ac:dyDescent="0.2">
      <c r="A912" s="11" t="s">
        <v>8219</v>
      </c>
      <c r="B912" s="11">
        <v>510</v>
      </c>
      <c r="F912" s="11" t="s">
        <v>8221</v>
      </c>
      <c r="G912" s="11">
        <v>1</v>
      </c>
    </row>
    <row r="913" spans="1:7" s="11" customFormat="1" ht="16" x14ac:dyDescent="0.2">
      <c r="A913" s="11" t="s">
        <v>8219</v>
      </c>
      <c r="B913" s="11">
        <v>1887</v>
      </c>
      <c r="F913" s="11" t="s">
        <v>8221</v>
      </c>
      <c r="G913" s="11">
        <v>1</v>
      </c>
    </row>
    <row r="914" spans="1:7" s="11" customFormat="1" ht="16" x14ac:dyDescent="0.2">
      <c r="A914" s="11" t="s">
        <v>8219</v>
      </c>
      <c r="B914" s="11">
        <v>701</v>
      </c>
      <c r="F914" s="11" t="s">
        <v>8221</v>
      </c>
      <c r="G914" s="11">
        <v>4</v>
      </c>
    </row>
    <row r="915" spans="1:7" s="11" customFormat="1" ht="16" x14ac:dyDescent="0.2">
      <c r="A915" s="11" t="s">
        <v>8219</v>
      </c>
      <c r="B915" s="11">
        <v>3863</v>
      </c>
      <c r="F915" s="11" t="s">
        <v>8221</v>
      </c>
      <c r="G915" s="11">
        <v>2</v>
      </c>
    </row>
    <row r="916" spans="1:7" s="11" customFormat="1" ht="16" x14ac:dyDescent="0.2">
      <c r="A916" s="11" t="s">
        <v>8219</v>
      </c>
      <c r="B916" s="11">
        <v>238</v>
      </c>
      <c r="F916" s="11" t="s">
        <v>8221</v>
      </c>
      <c r="G916" s="11">
        <v>2</v>
      </c>
    </row>
    <row r="917" spans="1:7" s="11" customFormat="1" ht="16" x14ac:dyDescent="0.2">
      <c r="A917" s="11" t="s">
        <v>8219</v>
      </c>
      <c r="B917" s="11">
        <v>2051</v>
      </c>
      <c r="F917" s="11" t="s">
        <v>8221</v>
      </c>
      <c r="G917" s="11">
        <v>2</v>
      </c>
    </row>
    <row r="918" spans="1:7" s="11" customFormat="1" ht="16" x14ac:dyDescent="0.2">
      <c r="A918" s="11" t="s">
        <v>8219</v>
      </c>
      <c r="B918" s="11">
        <v>402</v>
      </c>
      <c r="F918" s="11" t="s">
        <v>8221</v>
      </c>
      <c r="G918" s="11">
        <v>0</v>
      </c>
    </row>
    <row r="919" spans="1:7" s="11" customFormat="1" ht="16" x14ac:dyDescent="0.2">
      <c r="A919" s="11" t="s">
        <v>8219</v>
      </c>
      <c r="B919" s="11">
        <v>253</v>
      </c>
      <c r="F919" s="11" t="s">
        <v>8221</v>
      </c>
      <c r="G919" s="11">
        <v>2</v>
      </c>
    </row>
    <row r="920" spans="1:7" s="11" customFormat="1" ht="16" x14ac:dyDescent="0.2">
      <c r="A920" s="11" t="s">
        <v>8219</v>
      </c>
      <c r="B920" s="11">
        <v>473</v>
      </c>
      <c r="F920" s="11" t="s">
        <v>8221</v>
      </c>
      <c r="G920" s="11">
        <v>4</v>
      </c>
    </row>
    <row r="921" spans="1:7" s="11" customFormat="1" ht="16" x14ac:dyDescent="0.2">
      <c r="A921" s="11" t="s">
        <v>8219</v>
      </c>
      <c r="B921" s="11">
        <v>821</v>
      </c>
      <c r="F921" s="11" t="s">
        <v>8221</v>
      </c>
      <c r="G921" s="11">
        <v>2</v>
      </c>
    </row>
    <row r="922" spans="1:7" s="11" customFormat="1" ht="16" x14ac:dyDescent="0.2">
      <c r="A922" s="11" t="s">
        <v>8219</v>
      </c>
      <c r="B922" s="11">
        <v>388</v>
      </c>
      <c r="F922" s="11" t="s">
        <v>8221</v>
      </c>
      <c r="G922" s="11">
        <v>0</v>
      </c>
    </row>
    <row r="923" spans="1:7" s="11" customFormat="1" ht="16" x14ac:dyDescent="0.2">
      <c r="A923" s="11" t="s">
        <v>8219</v>
      </c>
      <c r="B923" s="11">
        <v>813</v>
      </c>
      <c r="F923" s="11" t="s">
        <v>8221</v>
      </c>
      <c r="G923" s="11">
        <v>1</v>
      </c>
    </row>
    <row r="924" spans="1:7" s="11" customFormat="1" ht="16" x14ac:dyDescent="0.2">
      <c r="A924" s="11" t="s">
        <v>8219</v>
      </c>
      <c r="B924" s="11">
        <v>1945</v>
      </c>
      <c r="F924" s="11" t="s">
        <v>8221</v>
      </c>
      <c r="G924" s="11">
        <v>0</v>
      </c>
    </row>
    <row r="925" spans="1:7" s="11" customFormat="1" ht="16" x14ac:dyDescent="0.2">
      <c r="A925" s="11" t="s">
        <v>8219</v>
      </c>
      <c r="B925" s="11">
        <v>1637</v>
      </c>
      <c r="F925" s="11" t="s">
        <v>8221</v>
      </c>
      <c r="G925" s="11">
        <v>2</v>
      </c>
    </row>
    <row r="926" spans="1:7" s="11" customFormat="1" ht="16" x14ac:dyDescent="0.2">
      <c r="A926" s="11" t="s">
        <v>8219</v>
      </c>
      <c r="B926" s="11">
        <v>1375</v>
      </c>
      <c r="F926" s="11" t="s">
        <v>8221</v>
      </c>
      <c r="G926" s="11">
        <v>7</v>
      </c>
    </row>
    <row r="927" spans="1:7" s="11" customFormat="1" ht="16" x14ac:dyDescent="0.2">
      <c r="A927" s="11" t="s">
        <v>8219</v>
      </c>
      <c r="B927" s="11">
        <v>17</v>
      </c>
      <c r="F927" s="11" t="s">
        <v>8221</v>
      </c>
      <c r="G927" s="11">
        <v>5</v>
      </c>
    </row>
    <row r="928" spans="1:7" s="11" customFormat="1" ht="16" x14ac:dyDescent="0.2">
      <c r="A928" s="11" t="s">
        <v>8219</v>
      </c>
      <c r="B928" s="11">
        <v>354</v>
      </c>
      <c r="F928" s="11" t="s">
        <v>8221</v>
      </c>
      <c r="G928" s="11">
        <v>0</v>
      </c>
    </row>
    <row r="929" spans="1:7" s="11" customFormat="1" ht="16" x14ac:dyDescent="0.2">
      <c r="A929" s="11" t="s">
        <v>8219</v>
      </c>
      <c r="B929" s="11">
        <v>191</v>
      </c>
      <c r="F929" s="11" t="s">
        <v>8221</v>
      </c>
      <c r="G929" s="11">
        <v>0</v>
      </c>
    </row>
    <row r="930" spans="1:7" s="11" customFormat="1" ht="16" x14ac:dyDescent="0.2">
      <c r="A930" s="11" t="s">
        <v>8219</v>
      </c>
      <c r="B930" s="11">
        <v>303</v>
      </c>
      <c r="F930" s="11" t="s">
        <v>8221</v>
      </c>
      <c r="G930" s="11">
        <v>0</v>
      </c>
    </row>
    <row r="931" spans="1:7" s="11" customFormat="1" ht="16" x14ac:dyDescent="0.2">
      <c r="A931" s="11" t="s">
        <v>8219</v>
      </c>
      <c r="B931" s="11">
        <v>137</v>
      </c>
      <c r="F931" s="11" t="s">
        <v>8221</v>
      </c>
      <c r="G931" s="11">
        <v>2</v>
      </c>
    </row>
    <row r="932" spans="1:7" s="11" customFormat="1" ht="16" x14ac:dyDescent="0.2">
      <c r="A932" s="11" t="s">
        <v>8219</v>
      </c>
      <c r="B932" s="11">
        <v>41</v>
      </c>
      <c r="F932" s="11" t="s">
        <v>8221</v>
      </c>
      <c r="G932" s="11">
        <v>0</v>
      </c>
    </row>
    <row r="933" spans="1:7" s="11" customFormat="1" ht="16" x14ac:dyDescent="0.2">
      <c r="A933" s="11" t="s">
        <v>8219</v>
      </c>
      <c r="B933" s="11">
        <v>398</v>
      </c>
      <c r="F933" s="11" t="s">
        <v>8221</v>
      </c>
      <c r="G933" s="11">
        <v>0</v>
      </c>
    </row>
    <row r="934" spans="1:7" s="11" customFormat="1" ht="16" x14ac:dyDescent="0.2">
      <c r="A934" s="11" t="s">
        <v>8219</v>
      </c>
      <c r="B934" s="11">
        <v>1737</v>
      </c>
      <c r="F934" s="11" t="s">
        <v>8221</v>
      </c>
      <c r="G934" s="11">
        <v>28</v>
      </c>
    </row>
    <row r="935" spans="1:7" s="11" customFormat="1" ht="16" x14ac:dyDescent="0.2">
      <c r="A935" s="11" t="s">
        <v>8219</v>
      </c>
      <c r="B935" s="11">
        <v>971</v>
      </c>
      <c r="F935" s="11" t="s">
        <v>8221</v>
      </c>
      <c r="G935" s="11">
        <v>2</v>
      </c>
    </row>
    <row r="936" spans="1:7" s="11" customFormat="1" ht="16" x14ac:dyDescent="0.2">
      <c r="A936" s="11" t="s">
        <v>8219</v>
      </c>
      <c r="B936" s="11">
        <v>183</v>
      </c>
      <c r="F936" s="11" t="s">
        <v>8221</v>
      </c>
      <c r="G936" s="11">
        <v>0</v>
      </c>
    </row>
    <row r="937" spans="1:7" s="11" customFormat="1" ht="16" x14ac:dyDescent="0.2">
      <c r="A937" s="11" t="s">
        <v>8219</v>
      </c>
      <c r="B937" s="11">
        <v>4562</v>
      </c>
      <c r="F937" s="11" t="s">
        <v>8221</v>
      </c>
      <c r="G937" s="11">
        <v>0</v>
      </c>
    </row>
    <row r="938" spans="1:7" s="11" customFormat="1" ht="16" x14ac:dyDescent="0.2">
      <c r="A938" s="11" t="s">
        <v>8219</v>
      </c>
      <c r="B938" s="11">
        <v>26457</v>
      </c>
      <c r="F938" s="11" t="s">
        <v>8221</v>
      </c>
      <c r="G938" s="11">
        <v>0</v>
      </c>
    </row>
    <row r="939" spans="1:7" s="11" customFormat="1" ht="16" x14ac:dyDescent="0.2">
      <c r="A939" s="11" t="s">
        <v>8219</v>
      </c>
      <c r="B939" s="11">
        <v>162</v>
      </c>
      <c r="F939" s="11" t="s">
        <v>8221</v>
      </c>
      <c r="G939" s="11">
        <v>4</v>
      </c>
    </row>
    <row r="940" spans="1:7" s="11" customFormat="1" ht="16" x14ac:dyDescent="0.2">
      <c r="A940" s="11" t="s">
        <v>8219</v>
      </c>
      <c r="B940" s="11">
        <v>479</v>
      </c>
      <c r="F940" s="11" t="s">
        <v>8221</v>
      </c>
      <c r="G940" s="11">
        <v>12</v>
      </c>
    </row>
    <row r="941" spans="1:7" s="11" customFormat="1" ht="16" x14ac:dyDescent="0.2">
      <c r="A941" s="11" t="s">
        <v>8219</v>
      </c>
      <c r="B941" s="11">
        <v>426</v>
      </c>
      <c r="F941" s="11" t="s">
        <v>8221</v>
      </c>
      <c r="G941" s="11">
        <v>0</v>
      </c>
    </row>
    <row r="942" spans="1:7" s="11" customFormat="1" ht="16" x14ac:dyDescent="0.2">
      <c r="A942" s="11" t="s">
        <v>8219</v>
      </c>
      <c r="B942" s="11">
        <v>450</v>
      </c>
      <c r="F942" s="11" t="s">
        <v>8221</v>
      </c>
      <c r="G942" s="11">
        <v>33</v>
      </c>
    </row>
    <row r="943" spans="1:7" s="11" customFormat="1" ht="16" x14ac:dyDescent="0.2">
      <c r="A943" s="11" t="s">
        <v>8219</v>
      </c>
      <c r="B943" s="11">
        <v>1780</v>
      </c>
      <c r="F943" s="11" t="s">
        <v>8221</v>
      </c>
      <c r="G943" s="11">
        <v>0</v>
      </c>
    </row>
    <row r="944" spans="1:7" s="11" customFormat="1" ht="16" x14ac:dyDescent="0.2">
      <c r="A944" s="11" t="s">
        <v>8219</v>
      </c>
      <c r="B944" s="11">
        <v>122</v>
      </c>
      <c r="F944" s="11" t="s">
        <v>8221</v>
      </c>
      <c r="G944" s="11">
        <v>4</v>
      </c>
    </row>
    <row r="945" spans="1:7" s="11" customFormat="1" ht="16" x14ac:dyDescent="0.2">
      <c r="A945" s="11" t="s">
        <v>8219</v>
      </c>
      <c r="B945" s="11">
        <v>95</v>
      </c>
      <c r="F945" s="11" t="s">
        <v>8221</v>
      </c>
      <c r="G945" s="11">
        <v>0</v>
      </c>
    </row>
    <row r="946" spans="1:7" s="11" customFormat="1" ht="16" x14ac:dyDescent="0.2">
      <c r="A946" s="11" t="s">
        <v>8219</v>
      </c>
      <c r="B946" s="11">
        <v>325</v>
      </c>
      <c r="F946" s="11" t="s">
        <v>8221</v>
      </c>
      <c r="G946" s="11">
        <v>11</v>
      </c>
    </row>
    <row r="947" spans="1:7" s="11" customFormat="1" ht="16" x14ac:dyDescent="0.2">
      <c r="A947" s="11" t="s">
        <v>8219</v>
      </c>
      <c r="B947" s="11">
        <v>353</v>
      </c>
      <c r="F947" s="11" t="s">
        <v>8221</v>
      </c>
      <c r="G947" s="11">
        <v>1</v>
      </c>
    </row>
    <row r="948" spans="1:7" s="11" customFormat="1" ht="16" x14ac:dyDescent="0.2">
      <c r="A948" s="11" t="s">
        <v>8219</v>
      </c>
      <c r="B948" s="11">
        <v>105</v>
      </c>
      <c r="F948" s="11" t="s">
        <v>8221</v>
      </c>
      <c r="G948" s="11">
        <v>5</v>
      </c>
    </row>
    <row r="949" spans="1:7" s="11" customFormat="1" ht="16" x14ac:dyDescent="0.2">
      <c r="A949" s="11" t="s">
        <v>8219</v>
      </c>
      <c r="B949" s="11">
        <v>729</v>
      </c>
      <c r="F949" s="11" t="s">
        <v>8221</v>
      </c>
      <c r="G949" s="11">
        <v>0</v>
      </c>
    </row>
    <row r="950" spans="1:7" s="11" customFormat="1" ht="16" x14ac:dyDescent="0.2">
      <c r="A950" s="11" t="s">
        <v>8219</v>
      </c>
      <c r="B950" s="11">
        <v>454</v>
      </c>
      <c r="F950" s="11" t="s">
        <v>8221</v>
      </c>
      <c r="G950" s="11">
        <v>1</v>
      </c>
    </row>
    <row r="951" spans="1:7" s="11" customFormat="1" ht="16" x14ac:dyDescent="0.2">
      <c r="A951" s="11" t="s">
        <v>8219</v>
      </c>
      <c r="B951" s="11">
        <v>539</v>
      </c>
      <c r="F951" s="11" t="s">
        <v>8221</v>
      </c>
      <c r="G951" s="11">
        <v>1</v>
      </c>
    </row>
    <row r="952" spans="1:7" s="11" customFormat="1" ht="16" x14ac:dyDescent="0.2">
      <c r="A952" s="11" t="s">
        <v>8219</v>
      </c>
      <c r="B952" s="11">
        <v>79</v>
      </c>
      <c r="F952" s="11" t="s">
        <v>8221</v>
      </c>
      <c r="G952" s="11">
        <v>6</v>
      </c>
    </row>
    <row r="953" spans="1:7" s="11" customFormat="1" ht="16" x14ac:dyDescent="0.2">
      <c r="A953" s="11" t="s">
        <v>8219</v>
      </c>
      <c r="B953" s="11">
        <v>94</v>
      </c>
      <c r="F953" s="11" t="s">
        <v>8221</v>
      </c>
      <c r="G953" s="11">
        <v>8</v>
      </c>
    </row>
    <row r="954" spans="1:7" s="11" customFormat="1" ht="16" x14ac:dyDescent="0.2">
      <c r="A954" s="11" t="s">
        <v>8219</v>
      </c>
      <c r="B954" s="11">
        <v>625</v>
      </c>
      <c r="F954" s="11" t="s">
        <v>8221</v>
      </c>
      <c r="G954" s="11">
        <v>1</v>
      </c>
    </row>
    <row r="955" spans="1:7" s="11" customFormat="1" ht="16" x14ac:dyDescent="0.2">
      <c r="A955" s="11" t="s">
        <v>8219</v>
      </c>
      <c r="B955" s="11">
        <v>508</v>
      </c>
      <c r="F955" s="11" t="s">
        <v>8221</v>
      </c>
      <c r="G955" s="11">
        <v>0</v>
      </c>
    </row>
    <row r="956" spans="1:7" s="11" customFormat="1" ht="16" x14ac:dyDescent="0.2">
      <c r="A956" s="11" t="s">
        <v>8219</v>
      </c>
      <c r="B956" s="11">
        <v>531</v>
      </c>
      <c r="F956" s="11" t="s">
        <v>8221</v>
      </c>
      <c r="G956" s="11">
        <v>2</v>
      </c>
    </row>
    <row r="957" spans="1:7" s="11" customFormat="1" ht="16" x14ac:dyDescent="0.2">
      <c r="A957" s="11" t="s">
        <v>8219</v>
      </c>
      <c r="B957" s="11">
        <v>158</v>
      </c>
      <c r="F957" s="11" t="s">
        <v>8221</v>
      </c>
      <c r="G957" s="11">
        <v>1</v>
      </c>
    </row>
    <row r="958" spans="1:7" s="11" customFormat="1" ht="16" x14ac:dyDescent="0.2">
      <c r="A958" s="11" t="s">
        <v>8219</v>
      </c>
      <c r="B958" s="11">
        <v>508</v>
      </c>
      <c r="F958" s="11" t="s">
        <v>8221</v>
      </c>
      <c r="G958" s="11">
        <v>0</v>
      </c>
    </row>
    <row r="959" spans="1:7" s="11" customFormat="1" ht="16" x14ac:dyDescent="0.2">
      <c r="A959" s="11" t="s">
        <v>8219</v>
      </c>
      <c r="B959" s="11">
        <v>644</v>
      </c>
      <c r="F959" s="11" t="s">
        <v>8221</v>
      </c>
      <c r="G959" s="11">
        <v>1</v>
      </c>
    </row>
    <row r="960" spans="1:7" s="11" customFormat="1" ht="16" x14ac:dyDescent="0.2">
      <c r="A960" s="11" t="s">
        <v>8219</v>
      </c>
      <c r="B960" s="11">
        <v>848</v>
      </c>
      <c r="F960" s="11" t="s">
        <v>8221</v>
      </c>
      <c r="G960" s="11">
        <v>19</v>
      </c>
    </row>
    <row r="961" spans="1:7" s="11" customFormat="1" ht="16" x14ac:dyDescent="0.2">
      <c r="A961" s="11" t="s">
        <v>8219</v>
      </c>
      <c r="B961" s="11">
        <v>429</v>
      </c>
      <c r="F961" s="11" t="s">
        <v>8221</v>
      </c>
      <c r="G961" s="11">
        <v>27</v>
      </c>
    </row>
    <row r="962" spans="1:7" s="11" customFormat="1" ht="16" x14ac:dyDescent="0.2">
      <c r="A962" s="11" t="s">
        <v>8219</v>
      </c>
      <c r="B962" s="11">
        <v>204</v>
      </c>
      <c r="F962" s="11" t="s">
        <v>8221</v>
      </c>
      <c r="G962" s="11">
        <v>7</v>
      </c>
    </row>
    <row r="963" spans="1:7" s="11" customFormat="1" ht="16" x14ac:dyDescent="0.2">
      <c r="A963" s="11" t="s">
        <v>8219</v>
      </c>
      <c r="B963" s="11">
        <v>379</v>
      </c>
      <c r="F963" s="11" t="s">
        <v>8221</v>
      </c>
      <c r="G963" s="11">
        <v>14</v>
      </c>
    </row>
    <row r="964" spans="1:7" s="11" customFormat="1" ht="16" x14ac:dyDescent="0.2">
      <c r="A964" s="11" t="s">
        <v>8219</v>
      </c>
      <c r="B964" s="11">
        <v>271</v>
      </c>
      <c r="F964" s="11" t="s">
        <v>8221</v>
      </c>
      <c r="G964" s="11">
        <v>5</v>
      </c>
    </row>
    <row r="965" spans="1:7" s="11" customFormat="1" ht="16" x14ac:dyDescent="0.2">
      <c r="A965" s="11" t="s">
        <v>8219</v>
      </c>
      <c r="B965" s="11">
        <v>120</v>
      </c>
      <c r="F965" s="11" t="s">
        <v>8221</v>
      </c>
      <c r="G965" s="11">
        <v>30</v>
      </c>
    </row>
    <row r="966" spans="1:7" s="11" customFormat="1" ht="16" x14ac:dyDescent="0.2">
      <c r="A966" s="11" t="s">
        <v>8219</v>
      </c>
      <c r="B966" s="11">
        <v>140</v>
      </c>
      <c r="F966" s="11" t="s">
        <v>8221</v>
      </c>
      <c r="G966" s="11">
        <v>1</v>
      </c>
    </row>
    <row r="967" spans="1:7" s="11" customFormat="1" ht="16" x14ac:dyDescent="0.2">
      <c r="A967" s="11" t="s">
        <v>8219</v>
      </c>
      <c r="B967" s="11">
        <v>193</v>
      </c>
      <c r="F967" s="11" t="s">
        <v>8221</v>
      </c>
      <c r="G967" s="11">
        <v>0</v>
      </c>
    </row>
    <row r="968" spans="1:7" s="11" customFormat="1" ht="16" x14ac:dyDescent="0.2">
      <c r="A968" s="11" t="s">
        <v>8219</v>
      </c>
      <c r="B968" s="11">
        <v>180</v>
      </c>
      <c r="F968" s="11" t="s">
        <v>8221</v>
      </c>
      <c r="G968" s="11">
        <v>60</v>
      </c>
    </row>
    <row r="969" spans="1:7" s="11" customFormat="1" ht="16" x14ac:dyDescent="0.2">
      <c r="A969" s="11" t="s">
        <v>8219</v>
      </c>
      <c r="B969" s="11">
        <v>263</v>
      </c>
      <c r="F969" s="11" t="s">
        <v>8221</v>
      </c>
      <c r="G969" s="11">
        <v>84</v>
      </c>
    </row>
    <row r="970" spans="1:7" s="11" customFormat="1" ht="16" x14ac:dyDescent="0.2">
      <c r="A970" s="11" t="s">
        <v>8219</v>
      </c>
      <c r="B970" s="11">
        <v>217</v>
      </c>
      <c r="F970" s="11" t="s">
        <v>8221</v>
      </c>
      <c r="G970" s="11">
        <v>47</v>
      </c>
    </row>
    <row r="971" spans="1:7" s="11" customFormat="1" ht="16" x14ac:dyDescent="0.2">
      <c r="A971" s="11" t="s">
        <v>8219</v>
      </c>
      <c r="B971" s="11">
        <v>443</v>
      </c>
      <c r="F971" s="11" t="s">
        <v>8221</v>
      </c>
      <c r="G971" s="11">
        <v>66</v>
      </c>
    </row>
    <row r="972" spans="1:7" s="11" customFormat="1" ht="16" x14ac:dyDescent="0.2">
      <c r="A972" s="11" t="s">
        <v>8219</v>
      </c>
      <c r="B972" s="11">
        <v>1373</v>
      </c>
      <c r="F972" s="11" t="s">
        <v>8221</v>
      </c>
      <c r="G972" s="11">
        <v>171</v>
      </c>
    </row>
    <row r="973" spans="1:7" s="11" customFormat="1" ht="16" x14ac:dyDescent="0.2">
      <c r="A973" s="11" t="s">
        <v>8219</v>
      </c>
      <c r="B973" s="11">
        <v>742</v>
      </c>
      <c r="F973" s="11" t="s">
        <v>8221</v>
      </c>
      <c r="G973" s="11">
        <v>29</v>
      </c>
    </row>
    <row r="974" spans="1:7" s="11" customFormat="1" ht="16" x14ac:dyDescent="0.2">
      <c r="A974" s="11" t="s">
        <v>8219</v>
      </c>
      <c r="B974" s="11">
        <v>170</v>
      </c>
      <c r="F974" s="11" t="s">
        <v>8221</v>
      </c>
      <c r="G974" s="11">
        <v>9</v>
      </c>
    </row>
    <row r="975" spans="1:7" s="11" customFormat="1" ht="16" x14ac:dyDescent="0.2">
      <c r="A975" s="11" t="s">
        <v>8219</v>
      </c>
      <c r="B975" s="11">
        <v>242</v>
      </c>
      <c r="F975" s="11" t="s">
        <v>8221</v>
      </c>
      <c r="G975" s="11">
        <v>27</v>
      </c>
    </row>
    <row r="976" spans="1:7" s="11" customFormat="1" ht="16" x14ac:dyDescent="0.2">
      <c r="A976" s="11" t="s">
        <v>8219</v>
      </c>
      <c r="B976" s="11">
        <v>541</v>
      </c>
      <c r="F976" s="11" t="s">
        <v>8221</v>
      </c>
      <c r="G976" s="11">
        <v>2</v>
      </c>
    </row>
    <row r="977" spans="1:7" s="11" customFormat="1" ht="16" x14ac:dyDescent="0.2">
      <c r="A977" s="11" t="s">
        <v>8219</v>
      </c>
      <c r="B977" s="11">
        <v>121</v>
      </c>
      <c r="F977" s="11" t="s">
        <v>8221</v>
      </c>
      <c r="G977" s="11">
        <v>3</v>
      </c>
    </row>
    <row r="978" spans="1:7" s="11" customFormat="1" ht="16" x14ac:dyDescent="0.2">
      <c r="A978" s="11" t="s">
        <v>8219</v>
      </c>
      <c r="B978" s="11">
        <v>621</v>
      </c>
      <c r="F978" s="11" t="s">
        <v>8221</v>
      </c>
      <c r="G978" s="11">
        <v>4</v>
      </c>
    </row>
    <row r="979" spans="1:7" s="11" customFormat="1" ht="16" x14ac:dyDescent="0.2">
      <c r="A979" s="11" t="s">
        <v>8219</v>
      </c>
      <c r="B979" s="11">
        <v>101</v>
      </c>
      <c r="F979" s="11" t="s">
        <v>8221</v>
      </c>
      <c r="G979" s="11">
        <v>2</v>
      </c>
    </row>
    <row r="980" spans="1:7" s="11" customFormat="1" ht="16" x14ac:dyDescent="0.2">
      <c r="A980" s="11" t="s">
        <v>8219</v>
      </c>
      <c r="B980" s="11">
        <v>554</v>
      </c>
      <c r="F980" s="11" t="s">
        <v>8221</v>
      </c>
      <c r="G980" s="11">
        <v>20</v>
      </c>
    </row>
    <row r="981" spans="1:7" s="11" customFormat="1" ht="16" x14ac:dyDescent="0.2">
      <c r="A981" s="11" t="s">
        <v>8219</v>
      </c>
      <c r="B981" s="11">
        <v>666</v>
      </c>
      <c r="F981" s="11" t="s">
        <v>8221</v>
      </c>
      <c r="G981" s="11">
        <v>3</v>
      </c>
    </row>
    <row r="982" spans="1:7" s="11" customFormat="1" ht="16" x14ac:dyDescent="0.2">
      <c r="A982" s="11" t="s">
        <v>8219</v>
      </c>
      <c r="B982" s="11">
        <v>410</v>
      </c>
      <c r="F982" s="11" t="s">
        <v>8221</v>
      </c>
      <c r="G982" s="11">
        <v>4</v>
      </c>
    </row>
    <row r="983" spans="1:7" s="11" customFormat="1" ht="16" x14ac:dyDescent="0.2">
      <c r="A983" s="11" t="s">
        <v>8219</v>
      </c>
      <c r="B983" s="11">
        <v>375</v>
      </c>
      <c r="F983" s="11" t="s">
        <v>8221</v>
      </c>
      <c r="G983" s="11">
        <v>1</v>
      </c>
    </row>
    <row r="984" spans="1:7" s="11" customFormat="1" ht="16" x14ac:dyDescent="0.2">
      <c r="A984" s="11" t="s">
        <v>8219</v>
      </c>
      <c r="B984" s="11">
        <v>1364</v>
      </c>
      <c r="F984" s="11" t="s">
        <v>8221</v>
      </c>
      <c r="G984" s="11">
        <v>0</v>
      </c>
    </row>
    <row r="985" spans="1:7" s="11" customFormat="1" ht="16" x14ac:dyDescent="0.2">
      <c r="A985" s="11" t="s">
        <v>8219</v>
      </c>
      <c r="B985" s="11">
        <v>35</v>
      </c>
      <c r="F985" s="11" t="s">
        <v>8221</v>
      </c>
      <c r="G985" s="11">
        <v>0</v>
      </c>
    </row>
    <row r="986" spans="1:7" s="11" customFormat="1" ht="16" x14ac:dyDescent="0.2">
      <c r="A986" s="11" t="s">
        <v>8219</v>
      </c>
      <c r="B986" s="11">
        <v>203</v>
      </c>
      <c r="F986" s="11" t="s">
        <v>8221</v>
      </c>
      <c r="G986" s="11">
        <v>14</v>
      </c>
    </row>
    <row r="987" spans="1:7" s="11" customFormat="1" ht="16" x14ac:dyDescent="0.2">
      <c r="A987" s="11" t="s">
        <v>8219</v>
      </c>
      <c r="B987" s="11">
        <v>49</v>
      </c>
      <c r="F987" s="11" t="s">
        <v>8221</v>
      </c>
      <c r="G987" s="11">
        <v>1</v>
      </c>
    </row>
    <row r="988" spans="1:7" s="11" customFormat="1" ht="16" x14ac:dyDescent="0.2">
      <c r="A988" s="11" t="s">
        <v>8219</v>
      </c>
      <c r="B988" s="11">
        <v>5812</v>
      </c>
      <c r="F988" s="11" t="s">
        <v>8221</v>
      </c>
      <c r="G988" s="11">
        <v>118</v>
      </c>
    </row>
    <row r="989" spans="1:7" s="11" customFormat="1" ht="16" x14ac:dyDescent="0.2">
      <c r="A989" s="11" t="s">
        <v>8219</v>
      </c>
      <c r="B989" s="11">
        <v>1556</v>
      </c>
      <c r="F989" s="11" t="s">
        <v>8221</v>
      </c>
      <c r="G989" s="11">
        <v>2</v>
      </c>
    </row>
    <row r="990" spans="1:7" s="11" customFormat="1" ht="16" x14ac:dyDescent="0.2">
      <c r="A990" s="11" t="s">
        <v>8219</v>
      </c>
      <c r="B990" s="11">
        <v>65</v>
      </c>
      <c r="F990" s="11" t="s">
        <v>8221</v>
      </c>
      <c r="G990" s="11">
        <v>1</v>
      </c>
    </row>
    <row r="991" spans="1:7" s="11" customFormat="1" ht="16" x14ac:dyDescent="0.2">
      <c r="A991" s="11" t="s">
        <v>8219</v>
      </c>
      <c r="B991" s="11">
        <v>10</v>
      </c>
      <c r="F991" s="11" t="s">
        <v>8221</v>
      </c>
      <c r="G991" s="11">
        <v>3</v>
      </c>
    </row>
    <row r="992" spans="1:7" s="11" customFormat="1" ht="16" x14ac:dyDescent="0.2">
      <c r="A992" s="11" t="s">
        <v>8219</v>
      </c>
      <c r="B992" s="11">
        <v>76</v>
      </c>
      <c r="F992" s="11" t="s">
        <v>8221</v>
      </c>
      <c r="G992" s="11">
        <v>1</v>
      </c>
    </row>
    <row r="993" spans="1:7" s="11" customFormat="1" ht="16" x14ac:dyDescent="0.2">
      <c r="A993" s="11" t="s">
        <v>8219</v>
      </c>
      <c r="B993" s="11">
        <v>263</v>
      </c>
      <c r="F993" s="11" t="s">
        <v>8221</v>
      </c>
      <c r="G993" s="11">
        <v>3</v>
      </c>
    </row>
    <row r="994" spans="1:7" s="11" customFormat="1" ht="16" x14ac:dyDescent="0.2">
      <c r="A994" s="11" t="s">
        <v>8219</v>
      </c>
      <c r="B994" s="11">
        <v>1530</v>
      </c>
      <c r="F994" s="11" t="s">
        <v>8221</v>
      </c>
      <c r="G994" s="11">
        <v>38</v>
      </c>
    </row>
    <row r="995" spans="1:7" s="11" customFormat="1" ht="16" x14ac:dyDescent="0.2">
      <c r="A995" s="11" t="s">
        <v>8219</v>
      </c>
      <c r="B995" s="11">
        <v>278</v>
      </c>
      <c r="F995" s="11" t="s">
        <v>8221</v>
      </c>
      <c r="G995" s="11">
        <v>52</v>
      </c>
    </row>
    <row r="996" spans="1:7" s="11" customFormat="1" ht="16" x14ac:dyDescent="0.2">
      <c r="A996" s="11" t="s">
        <v>8219</v>
      </c>
      <c r="B996" s="11">
        <v>350</v>
      </c>
      <c r="F996" s="11" t="s">
        <v>8221</v>
      </c>
      <c r="G996" s="11">
        <v>2</v>
      </c>
    </row>
    <row r="997" spans="1:7" s="11" customFormat="1" ht="16" x14ac:dyDescent="0.2">
      <c r="A997" s="11" t="s">
        <v>8219</v>
      </c>
      <c r="B997" s="11">
        <v>470</v>
      </c>
      <c r="F997" s="11" t="s">
        <v>8221</v>
      </c>
      <c r="G997" s="11">
        <v>0</v>
      </c>
    </row>
    <row r="998" spans="1:7" s="11" customFormat="1" ht="16" x14ac:dyDescent="0.2">
      <c r="A998" s="11" t="s">
        <v>8219</v>
      </c>
      <c r="B998" s="11">
        <v>3</v>
      </c>
      <c r="F998" s="11" t="s">
        <v>8221</v>
      </c>
      <c r="G998" s="11">
        <v>4</v>
      </c>
    </row>
    <row r="999" spans="1:7" s="11" customFormat="1" ht="16" x14ac:dyDescent="0.2">
      <c r="A999" s="11" t="s">
        <v>8219</v>
      </c>
      <c r="B999" s="11">
        <v>8200</v>
      </c>
      <c r="F999" s="11" t="s">
        <v>8221</v>
      </c>
      <c r="G999" s="11">
        <v>4</v>
      </c>
    </row>
    <row r="1000" spans="1:7" s="11" customFormat="1" ht="16" x14ac:dyDescent="0.2">
      <c r="A1000" s="11" t="s">
        <v>8219</v>
      </c>
      <c r="B1000" s="11">
        <v>8359</v>
      </c>
      <c r="F1000" s="11" t="s">
        <v>8221</v>
      </c>
      <c r="G1000" s="11">
        <v>18</v>
      </c>
    </row>
    <row r="1001" spans="1:7" s="11" customFormat="1" ht="16" x14ac:dyDescent="0.2">
      <c r="A1001" s="11" t="s">
        <v>8219</v>
      </c>
      <c r="B1001" s="11">
        <v>188</v>
      </c>
      <c r="F1001" s="11" t="s">
        <v>8221</v>
      </c>
      <c r="G1001" s="11">
        <v>0</v>
      </c>
    </row>
    <row r="1002" spans="1:7" s="11" customFormat="1" ht="16" x14ac:dyDescent="0.2">
      <c r="A1002" s="11" t="s">
        <v>8219</v>
      </c>
      <c r="B1002" s="11">
        <v>48</v>
      </c>
      <c r="F1002" s="11" t="s">
        <v>8221</v>
      </c>
      <c r="G1002" s="11">
        <v>22</v>
      </c>
    </row>
    <row r="1003" spans="1:7" s="11" customFormat="1" ht="16" x14ac:dyDescent="0.2">
      <c r="A1003" s="11" t="s">
        <v>8219</v>
      </c>
      <c r="B1003" s="11">
        <v>607</v>
      </c>
      <c r="F1003" s="11" t="s">
        <v>8221</v>
      </c>
      <c r="G1003" s="11">
        <v>49</v>
      </c>
    </row>
    <row r="1004" spans="1:7" s="11" customFormat="1" ht="16" x14ac:dyDescent="0.2">
      <c r="A1004" s="11" t="s">
        <v>8219</v>
      </c>
      <c r="B1004" s="11">
        <v>50</v>
      </c>
      <c r="F1004" s="11" t="s">
        <v>8221</v>
      </c>
      <c r="G1004" s="11">
        <v>19</v>
      </c>
    </row>
    <row r="1005" spans="1:7" s="11" customFormat="1" ht="16" x14ac:dyDescent="0.2">
      <c r="A1005" s="11" t="s">
        <v>8219</v>
      </c>
      <c r="B1005" s="11">
        <v>55</v>
      </c>
      <c r="F1005" s="11" t="s">
        <v>8221</v>
      </c>
      <c r="G1005" s="11">
        <v>4</v>
      </c>
    </row>
    <row r="1006" spans="1:7" s="11" customFormat="1" ht="16" x14ac:dyDescent="0.2">
      <c r="A1006" s="11" t="s">
        <v>8219</v>
      </c>
      <c r="B1006" s="11">
        <v>38</v>
      </c>
      <c r="F1006" s="11" t="s">
        <v>8221</v>
      </c>
      <c r="G1006" s="11">
        <v>4</v>
      </c>
    </row>
    <row r="1007" spans="1:7" s="11" customFormat="1" ht="16" x14ac:dyDescent="0.2">
      <c r="A1007" s="11" t="s">
        <v>8219</v>
      </c>
      <c r="B1007" s="11">
        <v>25</v>
      </c>
      <c r="F1007" s="11" t="s">
        <v>8221</v>
      </c>
      <c r="G1007" s="11">
        <v>2</v>
      </c>
    </row>
    <row r="1008" spans="1:7" s="11" customFormat="1" ht="16" x14ac:dyDescent="0.2">
      <c r="A1008" s="11" t="s">
        <v>8219</v>
      </c>
      <c r="B1008" s="11">
        <v>46</v>
      </c>
      <c r="F1008" s="11" t="s">
        <v>8221</v>
      </c>
      <c r="G1008" s="11">
        <v>0</v>
      </c>
    </row>
    <row r="1009" spans="1:7" s="11" customFormat="1" ht="16" x14ac:dyDescent="0.2">
      <c r="A1009" s="11" t="s">
        <v>8219</v>
      </c>
      <c r="B1009" s="11">
        <v>83</v>
      </c>
      <c r="F1009" s="11" t="s">
        <v>8221</v>
      </c>
      <c r="G1009" s="11">
        <v>0</v>
      </c>
    </row>
    <row r="1010" spans="1:7" s="11" customFormat="1" ht="16" x14ac:dyDescent="0.2">
      <c r="A1010" s="11" t="s">
        <v>8219</v>
      </c>
      <c r="B1010" s="11">
        <v>35</v>
      </c>
      <c r="F1010" s="11" t="s">
        <v>8221</v>
      </c>
      <c r="G1010" s="11">
        <v>14</v>
      </c>
    </row>
    <row r="1011" spans="1:7" s="11" customFormat="1" ht="16" x14ac:dyDescent="0.2">
      <c r="A1011" s="11" t="s">
        <v>8219</v>
      </c>
      <c r="B1011" s="11">
        <v>25</v>
      </c>
      <c r="F1011" s="11" t="s">
        <v>8221</v>
      </c>
      <c r="G1011" s="11">
        <v>8</v>
      </c>
    </row>
    <row r="1012" spans="1:7" s="11" customFormat="1" ht="16" x14ac:dyDescent="0.2">
      <c r="A1012" s="11" t="s">
        <v>8219</v>
      </c>
      <c r="B1012" s="11">
        <v>75</v>
      </c>
      <c r="F1012" s="11" t="s">
        <v>8221</v>
      </c>
      <c r="G1012" s="11">
        <v>0</v>
      </c>
    </row>
    <row r="1013" spans="1:7" s="11" customFormat="1" ht="16" x14ac:dyDescent="0.2">
      <c r="A1013" s="11" t="s">
        <v>8219</v>
      </c>
      <c r="B1013" s="11">
        <v>62</v>
      </c>
      <c r="F1013" s="11" t="s">
        <v>8221</v>
      </c>
      <c r="G1013" s="11">
        <v>15</v>
      </c>
    </row>
    <row r="1014" spans="1:7" s="11" customFormat="1" ht="16" x14ac:dyDescent="0.2">
      <c r="A1014" s="11" t="s">
        <v>8219</v>
      </c>
      <c r="B1014" s="11">
        <v>160</v>
      </c>
      <c r="F1014" s="11" t="s">
        <v>8221</v>
      </c>
      <c r="G1014" s="11">
        <v>33</v>
      </c>
    </row>
    <row r="1015" spans="1:7" s="11" customFormat="1" ht="16" x14ac:dyDescent="0.2">
      <c r="A1015" s="11" t="s">
        <v>8219</v>
      </c>
      <c r="B1015" s="11">
        <v>246</v>
      </c>
      <c r="F1015" s="11" t="s">
        <v>8221</v>
      </c>
      <c r="G1015" s="11">
        <v>2</v>
      </c>
    </row>
    <row r="1016" spans="1:7" s="11" customFormat="1" ht="16" x14ac:dyDescent="0.2">
      <c r="A1016" s="11" t="s">
        <v>8219</v>
      </c>
      <c r="B1016" s="11">
        <v>55</v>
      </c>
      <c r="F1016" s="11" t="s">
        <v>8221</v>
      </c>
      <c r="G1016" s="11">
        <v>6</v>
      </c>
    </row>
    <row r="1017" spans="1:7" s="11" customFormat="1" ht="16" x14ac:dyDescent="0.2">
      <c r="A1017" s="11" t="s">
        <v>8219</v>
      </c>
      <c r="B1017" s="11">
        <v>23</v>
      </c>
      <c r="F1017" s="11" t="s">
        <v>8221</v>
      </c>
      <c r="G1017" s="11">
        <v>2</v>
      </c>
    </row>
    <row r="1018" spans="1:7" s="11" customFormat="1" ht="16" x14ac:dyDescent="0.2">
      <c r="A1018" s="11" t="s">
        <v>8219</v>
      </c>
      <c r="B1018" s="11">
        <v>72</v>
      </c>
      <c r="F1018" s="11" t="s">
        <v>8221</v>
      </c>
      <c r="G1018" s="11">
        <v>0</v>
      </c>
    </row>
    <row r="1019" spans="1:7" s="11" customFormat="1" ht="16" x14ac:dyDescent="0.2">
      <c r="A1019" s="11" t="s">
        <v>8219</v>
      </c>
      <c r="B1019" s="11">
        <v>22</v>
      </c>
      <c r="F1019" s="11" t="s">
        <v>8221</v>
      </c>
      <c r="G1019" s="11">
        <v>4</v>
      </c>
    </row>
    <row r="1020" spans="1:7" s="11" customFormat="1" ht="16" x14ac:dyDescent="0.2">
      <c r="A1020" s="11" t="s">
        <v>8219</v>
      </c>
      <c r="B1020" s="11">
        <v>14</v>
      </c>
      <c r="F1020" s="11" t="s">
        <v>8221</v>
      </c>
      <c r="G1020" s="11">
        <v>1</v>
      </c>
    </row>
    <row r="1021" spans="1:7" s="11" customFormat="1" ht="16" x14ac:dyDescent="0.2">
      <c r="A1021" s="11" t="s">
        <v>8219</v>
      </c>
      <c r="B1021" s="11">
        <v>38</v>
      </c>
      <c r="F1021" s="11" t="s">
        <v>8221</v>
      </c>
      <c r="G1021" s="11">
        <v>3</v>
      </c>
    </row>
    <row r="1022" spans="1:7" s="11" customFormat="1" ht="16" x14ac:dyDescent="0.2">
      <c r="A1022" s="11" t="s">
        <v>8219</v>
      </c>
      <c r="B1022" s="11">
        <v>32</v>
      </c>
      <c r="F1022" s="11" t="s">
        <v>8221</v>
      </c>
      <c r="G1022" s="11">
        <v>4</v>
      </c>
    </row>
    <row r="1023" spans="1:7" s="11" customFormat="1" ht="16" x14ac:dyDescent="0.2">
      <c r="A1023" s="11" t="s">
        <v>8219</v>
      </c>
      <c r="B1023" s="11">
        <v>63</v>
      </c>
      <c r="F1023" s="11" t="s">
        <v>8221</v>
      </c>
      <c r="G1023" s="11">
        <v>0</v>
      </c>
    </row>
    <row r="1024" spans="1:7" s="11" customFormat="1" ht="16" x14ac:dyDescent="0.2">
      <c r="A1024" s="11" t="s">
        <v>8219</v>
      </c>
      <c r="B1024" s="11">
        <v>27</v>
      </c>
      <c r="F1024" s="11" t="s">
        <v>8221</v>
      </c>
      <c r="G1024" s="11">
        <v>4</v>
      </c>
    </row>
    <row r="1025" spans="1:7" s="11" customFormat="1" ht="16" x14ac:dyDescent="0.2">
      <c r="A1025" s="11" t="s">
        <v>8219</v>
      </c>
      <c r="B1025" s="11">
        <v>44</v>
      </c>
      <c r="F1025" s="11" t="s">
        <v>8221</v>
      </c>
      <c r="G1025" s="11">
        <v>3</v>
      </c>
    </row>
    <row r="1026" spans="1:7" s="11" customFormat="1" ht="16" x14ac:dyDescent="0.2">
      <c r="A1026" s="11" t="s">
        <v>8219</v>
      </c>
      <c r="B1026" s="11">
        <v>38</v>
      </c>
      <c r="F1026" s="11" t="s">
        <v>8221</v>
      </c>
      <c r="G1026" s="11">
        <v>34</v>
      </c>
    </row>
    <row r="1027" spans="1:7" s="11" customFormat="1" ht="16" x14ac:dyDescent="0.2">
      <c r="A1027" s="11" t="s">
        <v>8219</v>
      </c>
      <c r="B1027" s="11">
        <v>115</v>
      </c>
      <c r="F1027" s="11" t="s">
        <v>8221</v>
      </c>
      <c r="G1027" s="11">
        <v>2</v>
      </c>
    </row>
    <row r="1028" spans="1:7" s="11" customFormat="1" ht="16" x14ac:dyDescent="0.2">
      <c r="A1028" s="11" t="s">
        <v>8219</v>
      </c>
      <c r="B1028" s="11">
        <v>37</v>
      </c>
      <c r="F1028" s="11" t="s">
        <v>8221</v>
      </c>
      <c r="G1028" s="11">
        <v>33</v>
      </c>
    </row>
    <row r="1029" spans="1:7" s="11" customFormat="1" ht="16" x14ac:dyDescent="0.2">
      <c r="A1029" s="11" t="s">
        <v>8219</v>
      </c>
      <c r="B1029" s="11">
        <v>99</v>
      </c>
      <c r="F1029" s="11" t="s">
        <v>8221</v>
      </c>
      <c r="G1029" s="11">
        <v>0</v>
      </c>
    </row>
    <row r="1030" spans="1:7" s="11" customFormat="1" ht="16" x14ac:dyDescent="0.2">
      <c r="A1030" s="11" t="s">
        <v>8219</v>
      </c>
      <c r="B1030" s="11">
        <v>44</v>
      </c>
      <c r="F1030" s="11" t="s">
        <v>8221</v>
      </c>
      <c r="G1030" s="11">
        <v>0</v>
      </c>
    </row>
    <row r="1031" spans="1:7" s="11" customFormat="1" ht="16" x14ac:dyDescent="0.2">
      <c r="A1031" s="11" t="s">
        <v>8219</v>
      </c>
      <c r="B1031" s="11">
        <v>58</v>
      </c>
      <c r="F1031" s="11" t="s">
        <v>8221</v>
      </c>
      <c r="G1031" s="11">
        <v>1</v>
      </c>
    </row>
    <row r="1032" spans="1:7" s="11" customFormat="1" ht="16" x14ac:dyDescent="0.2">
      <c r="A1032" s="11" t="s">
        <v>8219</v>
      </c>
      <c r="B1032" s="11">
        <v>191</v>
      </c>
      <c r="F1032" s="11" t="s">
        <v>8221</v>
      </c>
      <c r="G1032" s="11">
        <v>13</v>
      </c>
    </row>
    <row r="1033" spans="1:7" s="11" customFormat="1" ht="16" x14ac:dyDescent="0.2">
      <c r="A1033" s="11" t="s">
        <v>8219</v>
      </c>
      <c r="B1033" s="11">
        <v>40</v>
      </c>
      <c r="F1033" s="11" t="s">
        <v>8221</v>
      </c>
      <c r="G1033" s="11">
        <v>2</v>
      </c>
    </row>
    <row r="1034" spans="1:7" s="11" customFormat="1" ht="16" x14ac:dyDescent="0.2">
      <c r="A1034" s="11" t="s">
        <v>8219</v>
      </c>
      <c r="B1034" s="11">
        <v>38</v>
      </c>
      <c r="F1034" s="11" t="s">
        <v>8221</v>
      </c>
      <c r="G1034" s="11">
        <v>36</v>
      </c>
    </row>
    <row r="1035" spans="1:7" s="11" customFormat="1" ht="16" x14ac:dyDescent="0.2">
      <c r="A1035" s="11" t="s">
        <v>8219</v>
      </c>
      <c r="B1035" s="11">
        <v>39</v>
      </c>
      <c r="F1035" s="11" t="s">
        <v>8221</v>
      </c>
      <c r="G1035" s="11">
        <v>1</v>
      </c>
    </row>
    <row r="1036" spans="1:7" s="11" customFormat="1" ht="16" x14ac:dyDescent="0.2">
      <c r="A1036" s="11" t="s">
        <v>8219</v>
      </c>
      <c r="B1036" s="11">
        <v>11</v>
      </c>
      <c r="F1036" s="11" t="s">
        <v>8221</v>
      </c>
      <c r="G1036" s="11">
        <v>15</v>
      </c>
    </row>
    <row r="1037" spans="1:7" s="11" customFormat="1" ht="16" x14ac:dyDescent="0.2">
      <c r="A1037" s="11" t="s">
        <v>8219</v>
      </c>
      <c r="B1037" s="11">
        <v>107</v>
      </c>
      <c r="F1037" s="11" t="s">
        <v>8221</v>
      </c>
      <c r="G1037" s="11">
        <v>1</v>
      </c>
    </row>
    <row r="1038" spans="1:7" s="11" customFormat="1" ht="16" x14ac:dyDescent="0.2">
      <c r="A1038" s="11" t="s">
        <v>8219</v>
      </c>
      <c r="B1038" s="11">
        <v>147</v>
      </c>
      <c r="F1038" s="11" t="s">
        <v>8221</v>
      </c>
      <c r="G1038" s="11">
        <v>0</v>
      </c>
    </row>
    <row r="1039" spans="1:7" s="11" customFormat="1" ht="16" x14ac:dyDescent="0.2">
      <c r="A1039" s="11" t="s">
        <v>8219</v>
      </c>
      <c r="B1039" s="11">
        <v>36</v>
      </c>
      <c r="F1039" s="11" t="s">
        <v>8221</v>
      </c>
      <c r="G1039" s="11">
        <v>1</v>
      </c>
    </row>
    <row r="1040" spans="1:7" s="11" customFormat="1" ht="16" x14ac:dyDescent="0.2">
      <c r="A1040" s="11" t="s">
        <v>8219</v>
      </c>
      <c r="B1040" s="11">
        <v>92</v>
      </c>
      <c r="F1040" s="11" t="s">
        <v>8221</v>
      </c>
      <c r="G1040" s="11">
        <v>0</v>
      </c>
    </row>
    <row r="1041" spans="1:7" s="11" customFormat="1" ht="16" x14ac:dyDescent="0.2">
      <c r="A1041" s="11" t="s">
        <v>8219</v>
      </c>
      <c r="B1041" s="11">
        <v>35</v>
      </c>
      <c r="F1041" s="11" t="s">
        <v>8221</v>
      </c>
      <c r="G1041" s="11">
        <v>0</v>
      </c>
    </row>
    <row r="1042" spans="1:7" s="11" customFormat="1" ht="16" x14ac:dyDescent="0.2">
      <c r="A1042" s="11" t="s">
        <v>8219</v>
      </c>
      <c r="B1042" s="11">
        <v>17</v>
      </c>
      <c r="F1042" s="11" t="s">
        <v>8221</v>
      </c>
      <c r="G1042" s="11">
        <v>1</v>
      </c>
    </row>
    <row r="1043" spans="1:7" s="11" customFormat="1" ht="16" x14ac:dyDescent="0.2">
      <c r="A1043" s="11" t="s">
        <v>8219</v>
      </c>
      <c r="B1043" s="11">
        <v>22</v>
      </c>
      <c r="F1043" s="11" t="s">
        <v>8221</v>
      </c>
      <c r="G1043" s="11">
        <v>39</v>
      </c>
    </row>
    <row r="1044" spans="1:7" s="11" customFormat="1" ht="16" x14ac:dyDescent="0.2">
      <c r="A1044" s="11" t="s">
        <v>8219</v>
      </c>
      <c r="B1044" s="11">
        <v>69</v>
      </c>
      <c r="F1044" s="11" t="s">
        <v>8221</v>
      </c>
      <c r="G1044" s="11">
        <v>0</v>
      </c>
    </row>
    <row r="1045" spans="1:7" s="11" customFormat="1" ht="16" x14ac:dyDescent="0.2">
      <c r="A1045" s="11" t="s">
        <v>8219</v>
      </c>
      <c r="B1045" s="11">
        <v>13</v>
      </c>
      <c r="F1045" s="11" t="s">
        <v>8221</v>
      </c>
      <c r="G1045" s="11">
        <v>0</v>
      </c>
    </row>
    <row r="1046" spans="1:7" s="11" customFormat="1" ht="16" x14ac:dyDescent="0.2">
      <c r="A1046" s="11" t="s">
        <v>8219</v>
      </c>
      <c r="B1046" s="11">
        <v>58</v>
      </c>
      <c r="F1046" s="11" t="s">
        <v>8221</v>
      </c>
      <c r="G1046" s="11">
        <v>3</v>
      </c>
    </row>
    <row r="1047" spans="1:7" s="11" customFormat="1" ht="16" x14ac:dyDescent="0.2">
      <c r="A1047" s="11" t="s">
        <v>8219</v>
      </c>
      <c r="B1047" s="11">
        <v>44</v>
      </c>
      <c r="F1047" s="11" t="s">
        <v>8221</v>
      </c>
      <c r="G1047" s="11">
        <v>1</v>
      </c>
    </row>
    <row r="1048" spans="1:7" s="11" customFormat="1" ht="16" x14ac:dyDescent="0.2">
      <c r="A1048" s="11" t="s">
        <v>8219</v>
      </c>
      <c r="B1048" s="11">
        <v>83</v>
      </c>
      <c r="F1048" s="11" t="s">
        <v>8221</v>
      </c>
      <c r="G1048" s="11">
        <v>13</v>
      </c>
    </row>
    <row r="1049" spans="1:7" s="11" customFormat="1" ht="16" x14ac:dyDescent="0.2">
      <c r="A1049" s="11" t="s">
        <v>8219</v>
      </c>
      <c r="B1049" s="11">
        <v>117</v>
      </c>
      <c r="F1049" s="11" t="s">
        <v>8221</v>
      </c>
      <c r="G1049" s="11">
        <v>0</v>
      </c>
    </row>
    <row r="1050" spans="1:7" s="11" customFormat="1" ht="16" x14ac:dyDescent="0.2">
      <c r="A1050" s="11" t="s">
        <v>8219</v>
      </c>
      <c r="B1050" s="11">
        <v>32</v>
      </c>
      <c r="F1050" s="11" t="s">
        <v>8221</v>
      </c>
      <c r="G1050" s="11">
        <v>6</v>
      </c>
    </row>
    <row r="1051" spans="1:7" s="11" customFormat="1" ht="16" x14ac:dyDescent="0.2">
      <c r="A1051" s="11" t="s">
        <v>8219</v>
      </c>
      <c r="B1051" s="11">
        <v>8</v>
      </c>
      <c r="F1051" s="11" t="s">
        <v>8221</v>
      </c>
      <c r="G1051" s="11">
        <v>0</v>
      </c>
    </row>
    <row r="1052" spans="1:7" s="11" customFormat="1" ht="16" x14ac:dyDescent="0.2">
      <c r="A1052" s="11" t="s">
        <v>8219</v>
      </c>
      <c r="B1052" s="11">
        <v>340</v>
      </c>
      <c r="F1052" s="11" t="s">
        <v>8221</v>
      </c>
      <c r="G1052" s="11">
        <v>14</v>
      </c>
    </row>
    <row r="1053" spans="1:7" s="11" customFormat="1" ht="16" x14ac:dyDescent="0.2">
      <c r="A1053" s="11" t="s">
        <v>8219</v>
      </c>
      <c r="B1053" s="11">
        <v>7</v>
      </c>
      <c r="F1053" s="11" t="s">
        <v>8221</v>
      </c>
      <c r="G1053" s="11">
        <v>5</v>
      </c>
    </row>
    <row r="1054" spans="1:7" s="11" customFormat="1" ht="16" x14ac:dyDescent="0.2">
      <c r="A1054" s="11" t="s">
        <v>8219</v>
      </c>
      <c r="B1054" s="11">
        <v>19</v>
      </c>
      <c r="F1054" s="11" t="s">
        <v>8221</v>
      </c>
      <c r="G1054" s="11">
        <v>6</v>
      </c>
    </row>
    <row r="1055" spans="1:7" s="11" customFormat="1" ht="16" x14ac:dyDescent="0.2">
      <c r="A1055" s="11" t="s">
        <v>8219</v>
      </c>
      <c r="B1055" s="11">
        <v>47</v>
      </c>
      <c r="F1055" s="11" t="s">
        <v>8221</v>
      </c>
      <c r="G1055" s="11">
        <v>15</v>
      </c>
    </row>
    <row r="1056" spans="1:7" s="11" customFormat="1" ht="16" x14ac:dyDescent="0.2">
      <c r="A1056" s="11" t="s">
        <v>8219</v>
      </c>
      <c r="B1056" s="11">
        <v>13</v>
      </c>
      <c r="F1056" s="11" t="s">
        <v>8221</v>
      </c>
      <c r="G1056" s="11">
        <v>0</v>
      </c>
    </row>
    <row r="1057" spans="1:7" s="11" customFormat="1" ht="16" x14ac:dyDescent="0.2">
      <c r="A1057" s="11" t="s">
        <v>8219</v>
      </c>
      <c r="B1057" s="11">
        <v>90</v>
      </c>
      <c r="F1057" s="11" t="s">
        <v>8221</v>
      </c>
      <c r="G1057" s="11">
        <v>1</v>
      </c>
    </row>
    <row r="1058" spans="1:7" s="11" customFormat="1" ht="16" x14ac:dyDescent="0.2">
      <c r="A1058" s="11" t="s">
        <v>8219</v>
      </c>
      <c r="B1058" s="11">
        <v>63</v>
      </c>
      <c r="F1058" s="11" t="s">
        <v>8221</v>
      </c>
      <c r="G1058" s="11">
        <v>9</v>
      </c>
    </row>
    <row r="1059" spans="1:7" s="11" customFormat="1" ht="16" x14ac:dyDescent="0.2">
      <c r="A1059" s="11" t="s">
        <v>8219</v>
      </c>
      <c r="B1059" s="11">
        <v>26</v>
      </c>
      <c r="F1059" s="11" t="s">
        <v>8221</v>
      </c>
      <c r="G1059" s="11">
        <v>3</v>
      </c>
    </row>
    <row r="1060" spans="1:7" s="11" customFormat="1" ht="16" x14ac:dyDescent="0.2">
      <c r="A1060" s="11" t="s">
        <v>8219</v>
      </c>
      <c r="B1060" s="11">
        <v>71</v>
      </c>
      <c r="F1060" s="11" t="s">
        <v>8221</v>
      </c>
      <c r="G1060" s="11">
        <v>3</v>
      </c>
    </row>
    <row r="1061" spans="1:7" s="11" customFormat="1" ht="16" x14ac:dyDescent="0.2">
      <c r="A1061" s="11" t="s">
        <v>8219</v>
      </c>
      <c r="B1061" s="11">
        <v>38</v>
      </c>
      <c r="F1061" s="11" t="s">
        <v>8221</v>
      </c>
      <c r="G1061" s="11">
        <v>1</v>
      </c>
    </row>
    <row r="1062" spans="1:7" s="11" customFormat="1" ht="16" x14ac:dyDescent="0.2">
      <c r="A1062" s="11" t="s">
        <v>8219</v>
      </c>
      <c r="B1062" s="11">
        <v>859</v>
      </c>
      <c r="F1062" s="11" t="s">
        <v>8221</v>
      </c>
      <c r="G1062" s="11">
        <v>3</v>
      </c>
    </row>
    <row r="1063" spans="1:7" s="11" customFormat="1" ht="16" x14ac:dyDescent="0.2">
      <c r="A1063" s="11" t="s">
        <v>8219</v>
      </c>
      <c r="B1063" s="11">
        <v>21</v>
      </c>
      <c r="F1063" s="11" t="s">
        <v>8221</v>
      </c>
      <c r="G1063" s="11">
        <v>0</v>
      </c>
    </row>
    <row r="1064" spans="1:7" s="11" customFormat="1" ht="16" x14ac:dyDescent="0.2">
      <c r="A1064" s="11" t="s">
        <v>8219</v>
      </c>
      <c r="B1064" s="11">
        <v>78</v>
      </c>
      <c r="F1064" s="11" t="s">
        <v>8221</v>
      </c>
      <c r="G1064" s="11">
        <v>2</v>
      </c>
    </row>
    <row r="1065" spans="1:7" s="11" customFormat="1" ht="16" x14ac:dyDescent="0.2">
      <c r="A1065" s="11" t="s">
        <v>8219</v>
      </c>
      <c r="B1065" s="11">
        <v>53</v>
      </c>
      <c r="F1065" s="11" t="s">
        <v>8221</v>
      </c>
      <c r="G1065" s="11">
        <v>10</v>
      </c>
    </row>
    <row r="1066" spans="1:7" s="11" customFormat="1" ht="16" x14ac:dyDescent="0.2">
      <c r="A1066" s="11" t="s">
        <v>8219</v>
      </c>
      <c r="B1066" s="11">
        <v>356</v>
      </c>
      <c r="F1066" s="11" t="s">
        <v>8221</v>
      </c>
      <c r="G1066" s="11">
        <v>60</v>
      </c>
    </row>
    <row r="1067" spans="1:7" s="11" customFormat="1" ht="16" x14ac:dyDescent="0.2">
      <c r="A1067" s="11" t="s">
        <v>8219</v>
      </c>
      <c r="B1067" s="11">
        <v>279</v>
      </c>
      <c r="F1067" s="11" t="s">
        <v>8221</v>
      </c>
      <c r="G1067" s="11">
        <v>5</v>
      </c>
    </row>
    <row r="1068" spans="1:7" s="11" customFormat="1" ht="16" x14ac:dyDescent="0.2">
      <c r="A1068" s="11" t="s">
        <v>8219</v>
      </c>
      <c r="B1068" s="11">
        <v>266</v>
      </c>
      <c r="F1068" s="11" t="s">
        <v>8221</v>
      </c>
      <c r="G1068" s="11">
        <v>9</v>
      </c>
    </row>
    <row r="1069" spans="1:7" s="11" customFormat="1" ht="16" x14ac:dyDescent="0.2">
      <c r="A1069" s="11" t="s">
        <v>8219</v>
      </c>
      <c r="B1069" s="11">
        <v>623</v>
      </c>
      <c r="F1069" s="11" t="s">
        <v>8221</v>
      </c>
      <c r="G1069" s="11">
        <v>13</v>
      </c>
    </row>
    <row r="1070" spans="1:7" s="11" customFormat="1" ht="16" x14ac:dyDescent="0.2">
      <c r="A1070" s="11" t="s">
        <v>8219</v>
      </c>
      <c r="B1070" s="11">
        <v>392</v>
      </c>
      <c r="F1070" s="11" t="s">
        <v>8221</v>
      </c>
      <c r="G1070" s="11">
        <v>0</v>
      </c>
    </row>
    <row r="1071" spans="1:7" s="11" customFormat="1" ht="16" x14ac:dyDescent="0.2">
      <c r="A1071" s="11" t="s">
        <v>8219</v>
      </c>
      <c r="B1071" s="11">
        <v>3562</v>
      </c>
      <c r="F1071" s="11" t="s">
        <v>8221</v>
      </c>
      <c r="G1071" s="11">
        <v>8</v>
      </c>
    </row>
    <row r="1072" spans="1:7" s="11" customFormat="1" ht="16" x14ac:dyDescent="0.2">
      <c r="A1072" s="11" t="s">
        <v>8219</v>
      </c>
      <c r="B1072" s="11">
        <v>514</v>
      </c>
      <c r="F1072" s="11" t="s">
        <v>8221</v>
      </c>
      <c r="G1072" s="11">
        <v>3</v>
      </c>
    </row>
    <row r="1073" spans="1:7" s="11" customFormat="1" ht="16" x14ac:dyDescent="0.2">
      <c r="A1073" s="11" t="s">
        <v>8219</v>
      </c>
      <c r="B1073" s="11">
        <v>88</v>
      </c>
      <c r="F1073" s="11" t="s">
        <v>8221</v>
      </c>
      <c r="G1073" s="11">
        <v>3</v>
      </c>
    </row>
    <row r="1074" spans="1:7" s="11" customFormat="1" ht="16" x14ac:dyDescent="0.2">
      <c r="A1074" s="11" t="s">
        <v>8219</v>
      </c>
      <c r="B1074" s="11">
        <v>537</v>
      </c>
      <c r="F1074" s="11" t="s">
        <v>8221</v>
      </c>
      <c r="G1074" s="11">
        <v>0</v>
      </c>
    </row>
    <row r="1075" spans="1:7" s="11" customFormat="1" ht="16" x14ac:dyDescent="0.2">
      <c r="A1075" s="11" t="s">
        <v>8219</v>
      </c>
      <c r="B1075" s="11">
        <v>25</v>
      </c>
      <c r="F1075" s="11" t="s">
        <v>8221</v>
      </c>
      <c r="G1075" s="11">
        <v>6</v>
      </c>
    </row>
    <row r="1076" spans="1:7" s="11" customFormat="1" ht="16" x14ac:dyDescent="0.2">
      <c r="A1076" s="11" t="s">
        <v>8219</v>
      </c>
      <c r="B1076" s="11">
        <v>3238</v>
      </c>
      <c r="F1076" s="11" t="s">
        <v>8221</v>
      </c>
      <c r="G1076" s="11">
        <v>4</v>
      </c>
    </row>
    <row r="1077" spans="1:7" s="11" customFormat="1" ht="16" x14ac:dyDescent="0.2">
      <c r="A1077" s="11" t="s">
        <v>8219</v>
      </c>
      <c r="B1077" s="11">
        <v>897</v>
      </c>
      <c r="F1077" s="11" t="s">
        <v>8221</v>
      </c>
      <c r="G1077" s="11">
        <v>1</v>
      </c>
    </row>
    <row r="1078" spans="1:7" s="11" customFormat="1" ht="16" x14ac:dyDescent="0.2">
      <c r="A1078" s="11" t="s">
        <v>8219</v>
      </c>
      <c r="B1078" s="11">
        <v>878</v>
      </c>
      <c r="F1078" s="11" t="s">
        <v>8221</v>
      </c>
      <c r="G1078" s="11">
        <v>29</v>
      </c>
    </row>
    <row r="1079" spans="1:7" s="11" customFormat="1" ht="16" x14ac:dyDescent="0.2">
      <c r="A1079" s="11" t="s">
        <v>8219</v>
      </c>
      <c r="B1079" s="11">
        <v>115</v>
      </c>
      <c r="F1079" s="11" t="s">
        <v>8221</v>
      </c>
      <c r="G1079" s="11">
        <v>0</v>
      </c>
    </row>
    <row r="1080" spans="1:7" s="11" customFormat="1" ht="16" x14ac:dyDescent="0.2">
      <c r="A1080" s="11" t="s">
        <v>8219</v>
      </c>
      <c r="B1080" s="11">
        <v>234</v>
      </c>
      <c r="F1080" s="11" t="s">
        <v>8221</v>
      </c>
      <c r="G1080" s="11">
        <v>4</v>
      </c>
    </row>
    <row r="1081" spans="1:7" s="11" customFormat="1" ht="16" x14ac:dyDescent="0.2">
      <c r="A1081" s="11" t="s">
        <v>8219</v>
      </c>
      <c r="B1081" s="11">
        <v>4330</v>
      </c>
      <c r="F1081" s="11" t="s">
        <v>8221</v>
      </c>
      <c r="G1081" s="11">
        <v>5</v>
      </c>
    </row>
    <row r="1082" spans="1:7" s="11" customFormat="1" ht="16" x14ac:dyDescent="0.2">
      <c r="A1082" s="11" t="s">
        <v>8219</v>
      </c>
      <c r="B1082" s="11">
        <v>651</v>
      </c>
      <c r="F1082" s="11" t="s">
        <v>8221</v>
      </c>
      <c r="G1082" s="11">
        <v>4</v>
      </c>
    </row>
    <row r="1083" spans="1:7" s="11" customFormat="1" ht="16" x14ac:dyDescent="0.2">
      <c r="A1083" s="11" t="s">
        <v>8219</v>
      </c>
      <c r="B1083" s="11">
        <v>251</v>
      </c>
      <c r="F1083" s="11" t="s">
        <v>8221</v>
      </c>
      <c r="G1083" s="11">
        <v>5</v>
      </c>
    </row>
    <row r="1084" spans="1:7" s="11" customFormat="1" ht="16" x14ac:dyDescent="0.2">
      <c r="A1084" s="11" t="s">
        <v>8219</v>
      </c>
      <c r="B1084" s="11">
        <v>263</v>
      </c>
      <c r="F1084" s="11" t="s">
        <v>8221</v>
      </c>
      <c r="G1084" s="11">
        <v>1</v>
      </c>
    </row>
    <row r="1085" spans="1:7" s="11" customFormat="1" ht="16" x14ac:dyDescent="0.2">
      <c r="A1085" s="11" t="s">
        <v>8219</v>
      </c>
      <c r="B1085" s="11">
        <v>28</v>
      </c>
      <c r="F1085" s="11" t="s">
        <v>8221</v>
      </c>
      <c r="G1085" s="11">
        <v>1</v>
      </c>
    </row>
    <row r="1086" spans="1:7" s="11" customFormat="1" ht="16" x14ac:dyDescent="0.2">
      <c r="A1086" s="11" t="s">
        <v>8219</v>
      </c>
      <c r="B1086" s="11">
        <v>721</v>
      </c>
      <c r="F1086" s="11" t="s">
        <v>8221</v>
      </c>
      <c r="G1086" s="11">
        <v>0</v>
      </c>
    </row>
    <row r="1087" spans="1:7" s="11" customFormat="1" ht="16" x14ac:dyDescent="0.2">
      <c r="A1087" s="11" t="s">
        <v>8219</v>
      </c>
      <c r="B1087" s="11">
        <v>50</v>
      </c>
      <c r="F1087" s="11" t="s">
        <v>8221</v>
      </c>
      <c r="G1087" s="11">
        <v>14</v>
      </c>
    </row>
    <row r="1088" spans="1:7" s="11" customFormat="1" ht="16" x14ac:dyDescent="0.2">
      <c r="A1088" s="11" t="s">
        <v>8219</v>
      </c>
      <c r="B1088" s="11">
        <v>73</v>
      </c>
      <c r="F1088" s="11" t="s">
        <v>8221</v>
      </c>
      <c r="G1088" s="11">
        <v>3</v>
      </c>
    </row>
    <row r="1089" spans="1:7" s="11" customFormat="1" ht="16" x14ac:dyDescent="0.2">
      <c r="A1089" s="11" t="s">
        <v>8219</v>
      </c>
      <c r="B1089" s="11">
        <v>27</v>
      </c>
      <c r="F1089" s="11" t="s">
        <v>8221</v>
      </c>
      <c r="G1089" s="11">
        <v>10</v>
      </c>
    </row>
    <row r="1090" spans="1:7" s="11" customFormat="1" ht="16" x14ac:dyDescent="0.2">
      <c r="A1090" s="11" t="s">
        <v>8219</v>
      </c>
      <c r="B1090" s="11">
        <v>34</v>
      </c>
      <c r="F1090" s="11" t="s">
        <v>8221</v>
      </c>
      <c r="G1090" s="11">
        <v>17</v>
      </c>
    </row>
    <row r="1091" spans="1:7" s="11" customFormat="1" ht="16" x14ac:dyDescent="0.2">
      <c r="A1091" s="11" t="s">
        <v>8219</v>
      </c>
      <c r="B1091" s="11">
        <v>7</v>
      </c>
      <c r="F1091" s="11" t="s">
        <v>8221</v>
      </c>
      <c r="G1091" s="11">
        <v>2</v>
      </c>
    </row>
    <row r="1092" spans="1:7" s="11" customFormat="1" ht="16" x14ac:dyDescent="0.2">
      <c r="A1092" s="11" t="s">
        <v>8219</v>
      </c>
      <c r="B1092" s="11">
        <v>24</v>
      </c>
      <c r="F1092" s="11" t="s">
        <v>8221</v>
      </c>
      <c r="G1092" s="11">
        <v>0</v>
      </c>
    </row>
    <row r="1093" spans="1:7" s="11" customFormat="1" ht="16" x14ac:dyDescent="0.2">
      <c r="A1093" s="11" t="s">
        <v>8219</v>
      </c>
      <c r="B1093" s="11">
        <v>15</v>
      </c>
      <c r="F1093" s="11" t="s">
        <v>8221</v>
      </c>
      <c r="G1093" s="11">
        <v>4</v>
      </c>
    </row>
    <row r="1094" spans="1:7" s="11" customFormat="1" ht="16" x14ac:dyDescent="0.2">
      <c r="A1094" s="11" t="s">
        <v>8219</v>
      </c>
      <c r="B1094" s="11">
        <v>72</v>
      </c>
      <c r="F1094" s="11" t="s">
        <v>8221</v>
      </c>
      <c r="G1094" s="11">
        <v>12</v>
      </c>
    </row>
    <row r="1095" spans="1:7" s="11" customFormat="1" ht="16" x14ac:dyDescent="0.2">
      <c r="A1095" s="11" t="s">
        <v>8219</v>
      </c>
      <c r="B1095" s="11">
        <v>120</v>
      </c>
      <c r="F1095" s="11" t="s">
        <v>8221</v>
      </c>
      <c r="G1095" s="11">
        <v>3</v>
      </c>
    </row>
    <row r="1096" spans="1:7" s="11" customFormat="1" ht="16" x14ac:dyDescent="0.2">
      <c r="A1096" s="11" t="s">
        <v>8219</v>
      </c>
      <c r="B1096" s="11">
        <v>123</v>
      </c>
      <c r="F1096" s="11" t="s">
        <v>8221</v>
      </c>
      <c r="G1096" s="11">
        <v>12</v>
      </c>
    </row>
    <row r="1097" spans="1:7" s="11" customFormat="1" ht="16" x14ac:dyDescent="0.2">
      <c r="A1097" s="11" t="s">
        <v>8219</v>
      </c>
      <c r="B1097" s="11">
        <v>1</v>
      </c>
      <c r="F1097" s="11" t="s">
        <v>8221</v>
      </c>
      <c r="G1097" s="11">
        <v>0</v>
      </c>
    </row>
    <row r="1098" spans="1:7" s="11" customFormat="1" ht="16" x14ac:dyDescent="0.2">
      <c r="A1098" s="11" t="s">
        <v>8219</v>
      </c>
      <c r="B1098" s="11">
        <v>24</v>
      </c>
      <c r="F1098" s="11" t="s">
        <v>8221</v>
      </c>
      <c r="G1098" s="11">
        <v>7</v>
      </c>
    </row>
    <row r="1099" spans="1:7" s="11" customFormat="1" ht="16" x14ac:dyDescent="0.2">
      <c r="A1099" s="11" t="s">
        <v>8219</v>
      </c>
      <c r="B1099" s="11">
        <v>33</v>
      </c>
      <c r="F1099" s="11" t="s">
        <v>8221</v>
      </c>
      <c r="G1099" s="11">
        <v>2</v>
      </c>
    </row>
    <row r="1100" spans="1:7" s="11" customFormat="1" ht="16" x14ac:dyDescent="0.2">
      <c r="A1100" s="11" t="s">
        <v>8219</v>
      </c>
      <c r="B1100" s="11">
        <v>14</v>
      </c>
      <c r="F1100" s="11" t="s">
        <v>8221</v>
      </c>
      <c r="G1100" s="11">
        <v>1</v>
      </c>
    </row>
    <row r="1101" spans="1:7" s="11" customFormat="1" ht="16" x14ac:dyDescent="0.2">
      <c r="A1101" s="11" t="s">
        <v>8219</v>
      </c>
      <c r="B1101" s="11">
        <v>9</v>
      </c>
      <c r="F1101" s="11" t="s">
        <v>8221</v>
      </c>
      <c r="G1101" s="11">
        <v>4</v>
      </c>
    </row>
    <row r="1102" spans="1:7" s="11" customFormat="1" ht="16" x14ac:dyDescent="0.2">
      <c r="A1102" s="11" t="s">
        <v>8219</v>
      </c>
      <c r="B1102" s="11">
        <v>76</v>
      </c>
      <c r="F1102" s="11" t="s">
        <v>8221</v>
      </c>
      <c r="G1102" s="11">
        <v>4</v>
      </c>
    </row>
    <row r="1103" spans="1:7" s="11" customFormat="1" ht="16" x14ac:dyDescent="0.2">
      <c r="A1103" s="11" t="s">
        <v>8219</v>
      </c>
      <c r="B1103" s="11">
        <v>19</v>
      </c>
      <c r="F1103" s="11" t="s">
        <v>8221</v>
      </c>
      <c r="G1103" s="11">
        <v>17</v>
      </c>
    </row>
    <row r="1104" spans="1:7" s="11" customFormat="1" ht="16" x14ac:dyDescent="0.2">
      <c r="A1104" s="11" t="s">
        <v>8219</v>
      </c>
      <c r="B1104" s="11">
        <v>69</v>
      </c>
      <c r="F1104" s="11" t="s">
        <v>8221</v>
      </c>
      <c r="G1104" s="11">
        <v>7</v>
      </c>
    </row>
    <row r="1105" spans="1:7" s="11" customFormat="1" ht="16" x14ac:dyDescent="0.2">
      <c r="A1105" s="11" t="s">
        <v>8219</v>
      </c>
      <c r="B1105" s="11">
        <v>218</v>
      </c>
      <c r="F1105" s="11" t="s">
        <v>8221</v>
      </c>
      <c r="G1105" s="11">
        <v>2</v>
      </c>
    </row>
    <row r="1106" spans="1:7" s="11" customFormat="1" ht="16" x14ac:dyDescent="0.2">
      <c r="A1106" s="11" t="s">
        <v>8219</v>
      </c>
      <c r="B1106" s="11">
        <v>30</v>
      </c>
      <c r="F1106" s="11" t="s">
        <v>8221</v>
      </c>
      <c r="G1106" s="11">
        <v>5</v>
      </c>
    </row>
    <row r="1107" spans="1:7" s="11" customFormat="1" ht="16" x14ac:dyDescent="0.2">
      <c r="A1107" s="11" t="s">
        <v>8219</v>
      </c>
      <c r="B1107" s="11">
        <v>100</v>
      </c>
      <c r="F1107" s="11" t="s">
        <v>8221</v>
      </c>
      <c r="G1107" s="11">
        <v>1</v>
      </c>
    </row>
    <row r="1108" spans="1:7" s="11" customFormat="1" ht="16" x14ac:dyDescent="0.2">
      <c r="A1108" s="11" t="s">
        <v>8219</v>
      </c>
      <c r="B1108" s="11">
        <v>296</v>
      </c>
      <c r="F1108" s="11" t="s">
        <v>8221</v>
      </c>
      <c r="G1108" s="11">
        <v>1</v>
      </c>
    </row>
    <row r="1109" spans="1:7" s="11" customFormat="1" ht="16" x14ac:dyDescent="0.2">
      <c r="A1109" s="11" t="s">
        <v>8219</v>
      </c>
      <c r="B1109" s="11">
        <v>1204</v>
      </c>
      <c r="F1109" s="11" t="s">
        <v>8221</v>
      </c>
      <c r="G1109" s="11">
        <v>14</v>
      </c>
    </row>
    <row r="1110" spans="1:7" s="11" customFormat="1" ht="16" x14ac:dyDescent="0.2">
      <c r="A1110" s="11" t="s">
        <v>8219</v>
      </c>
      <c r="B1110" s="11">
        <v>321</v>
      </c>
      <c r="F1110" s="11" t="s">
        <v>8221</v>
      </c>
      <c r="G1110" s="11">
        <v>26</v>
      </c>
    </row>
    <row r="1111" spans="1:7" s="11" customFormat="1" ht="16" x14ac:dyDescent="0.2">
      <c r="A1111" s="11" t="s">
        <v>8219</v>
      </c>
      <c r="B1111" s="11">
        <v>301</v>
      </c>
      <c r="F1111" s="11" t="s">
        <v>8221</v>
      </c>
      <c r="G1111" s="11">
        <v>2</v>
      </c>
    </row>
    <row r="1112" spans="1:7" s="11" customFormat="1" ht="16" x14ac:dyDescent="0.2">
      <c r="A1112" s="11" t="s">
        <v>8219</v>
      </c>
      <c r="B1112" s="11">
        <v>144</v>
      </c>
      <c r="F1112" s="11" t="s">
        <v>8221</v>
      </c>
      <c r="G1112" s="11">
        <v>1</v>
      </c>
    </row>
    <row r="1113" spans="1:7" s="11" customFormat="1" ht="16" x14ac:dyDescent="0.2">
      <c r="A1113" s="11" t="s">
        <v>8219</v>
      </c>
      <c r="B1113" s="11">
        <v>539</v>
      </c>
      <c r="F1113" s="11" t="s">
        <v>8221</v>
      </c>
      <c r="G1113" s="11">
        <v>3</v>
      </c>
    </row>
    <row r="1114" spans="1:7" s="11" customFormat="1" ht="16" x14ac:dyDescent="0.2">
      <c r="A1114" s="11" t="s">
        <v>8219</v>
      </c>
      <c r="B1114" s="11">
        <v>498</v>
      </c>
      <c r="F1114" s="11" t="s">
        <v>8221</v>
      </c>
      <c r="G1114" s="11">
        <v>7</v>
      </c>
    </row>
    <row r="1115" spans="1:7" s="11" customFormat="1" ht="16" x14ac:dyDescent="0.2">
      <c r="A1115" s="11" t="s">
        <v>8219</v>
      </c>
      <c r="B1115" s="11">
        <v>1113</v>
      </c>
      <c r="F1115" s="11" t="s">
        <v>8221</v>
      </c>
      <c r="G1115" s="11">
        <v>9</v>
      </c>
    </row>
    <row r="1116" spans="1:7" s="11" customFormat="1" ht="16" x14ac:dyDescent="0.2">
      <c r="A1116" s="11" t="s">
        <v>8219</v>
      </c>
      <c r="B1116" s="11">
        <v>988</v>
      </c>
      <c r="F1116" s="11" t="s">
        <v>8221</v>
      </c>
      <c r="G1116" s="11">
        <v>20</v>
      </c>
    </row>
    <row r="1117" spans="1:7" s="11" customFormat="1" ht="16" x14ac:dyDescent="0.2">
      <c r="A1117" s="11" t="s">
        <v>8219</v>
      </c>
      <c r="B1117" s="11">
        <v>391</v>
      </c>
      <c r="F1117" s="11" t="s">
        <v>8221</v>
      </c>
      <c r="G1117" s="11">
        <v>6</v>
      </c>
    </row>
    <row r="1118" spans="1:7" s="11" customFormat="1" ht="16" x14ac:dyDescent="0.2">
      <c r="A1118" s="11" t="s">
        <v>8219</v>
      </c>
      <c r="B1118" s="11">
        <v>28</v>
      </c>
      <c r="F1118" s="11" t="s">
        <v>8221</v>
      </c>
      <c r="G1118" s="11">
        <v>13</v>
      </c>
    </row>
    <row r="1119" spans="1:7" s="11" customFormat="1" ht="16" x14ac:dyDescent="0.2">
      <c r="A1119" s="11" t="s">
        <v>8219</v>
      </c>
      <c r="B1119" s="11">
        <v>147</v>
      </c>
      <c r="F1119" s="11" t="s">
        <v>8221</v>
      </c>
      <c r="G1119" s="11">
        <v>1</v>
      </c>
    </row>
    <row r="1120" spans="1:7" s="11" customFormat="1" ht="16" x14ac:dyDescent="0.2">
      <c r="A1120" s="11" t="s">
        <v>8219</v>
      </c>
      <c r="B1120" s="11">
        <v>680</v>
      </c>
      <c r="F1120" s="11" t="s">
        <v>8221</v>
      </c>
      <c r="G1120" s="11">
        <v>202</v>
      </c>
    </row>
    <row r="1121" spans="1:7" s="11" customFormat="1" ht="16" x14ac:dyDescent="0.2">
      <c r="A1121" s="11" t="s">
        <v>8219</v>
      </c>
      <c r="B1121" s="11">
        <v>983</v>
      </c>
      <c r="F1121" s="11" t="s">
        <v>8221</v>
      </c>
      <c r="G1121" s="11">
        <v>0</v>
      </c>
    </row>
    <row r="1122" spans="1:7" s="11" customFormat="1" ht="16" x14ac:dyDescent="0.2">
      <c r="A1122" s="11" t="s">
        <v>8219</v>
      </c>
      <c r="B1122" s="11">
        <v>79</v>
      </c>
      <c r="F1122" s="11" t="s">
        <v>8221</v>
      </c>
      <c r="G1122" s="11">
        <v>1</v>
      </c>
    </row>
    <row r="1123" spans="1:7" s="11" customFormat="1" ht="16" x14ac:dyDescent="0.2">
      <c r="A1123" s="11" t="s">
        <v>8219</v>
      </c>
      <c r="B1123" s="11">
        <v>426</v>
      </c>
      <c r="F1123" s="11" t="s">
        <v>8221</v>
      </c>
      <c r="G1123" s="11">
        <v>0</v>
      </c>
    </row>
    <row r="1124" spans="1:7" s="11" customFormat="1" ht="16" x14ac:dyDescent="0.2">
      <c r="A1124" s="11" t="s">
        <v>8219</v>
      </c>
      <c r="B1124" s="11">
        <v>96</v>
      </c>
      <c r="F1124" s="11" t="s">
        <v>8221</v>
      </c>
      <c r="G1124" s="11">
        <v>2</v>
      </c>
    </row>
    <row r="1125" spans="1:7" s="11" customFormat="1" ht="16" x14ac:dyDescent="0.2">
      <c r="A1125" s="11" t="s">
        <v>8219</v>
      </c>
      <c r="B1125" s="11">
        <v>163</v>
      </c>
      <c r="F1125" s="11" t="s">
        <v>8221</v>
      </c>
      <c r="G1125" s="11">
        <v>13</v>
      </c>
    </row>
    <row r="1126" spans="1:7" s="11" customFormat="1" ht="16" x14ac:dyDescent="0.2">
      <c r="A1126" s="11" t="s">
        <v>8219</v>
      </c>
      <c r="B1126" s="11">
        <v>2525</v>
      </c>
      <c r="F1126" s="11" t="s">
        <v>8221</v>
      </c>
      <c r="G1126" s="11">
        <v>9</v>
      </c>
    </row>
    <row r="1127" spans="1:7" s="11" customFormat="1" ht="16" x14ac:dyDescent="0.2">
      <c r="A1127" s="11" t="s">
        <v>8219</v>
      </c>
      <c r="B1127" s="11">
        <v>2035</v>
      </c>
      <c r="F1127" s="11" t="s">
        <v>8221</v>
      </c>
      <c r="G1127" s="11">
        <v>2</v>
      </c>
    </row>
    <row r="1128" spans="1:7" s="11" customFormat="1" ht="16" x14ac:dyDescent="0.2">
      <c r="A1128" s="11" t="s">
        <v>8219</v>
      </c>
      <c r="B1128" s="11">
        <v>290</v>
      </c>
      <c r="F1128" s="11" t="s">
        <v>8221</v>
      </c>
      <c r="G1128" s="11">
        <v>0</v>
      </c>
    </row>
    <row r="1129" spans="1:7" s="11" customFormat="1" ht="16" x14ac:dyDescent="0.2">
      <c r="A1129" s="11" t="s">
        <v>8219</v>
      </c>
      <c r="B1129" s="11">
        <v>1980</v>
      </c>
      <c r="F1129" s="11" t="s">
        <v>8221</v>
      </c>
      <c r="G1129" s="11">
        <v>35</v>
      </c>
    </row>
    <row r="1130" spans="1:7" s="11" customFormat="1" ht="16" x14ac:dyDescent="0.2">
      <c r="A1130" s="11" t="s">
        <v>8219</v>
      </c>
      <c r="B1130" s="11">
        <v>57</v>
      </c>
      <c r="F1130" s="11" t="s">
        <v>8221</v>
      </c>
      <c r="G1130" s="11">
        <v>2</v>
      </c>
    </row>
    <row r="1131" spans="1:7" s="11" customFormat="1" ht="16" x14ac:dyDescent="0.2">
      <c r="A1131" s="11" t="s">
        <v>8219</v>
      </c>
      <c r="B1131" s="11">
        <v>380</v>
      </c>
      <c r="F1131" s="11" t="s">
        <v>8221</v>
      </c>
      <c r="G1131" s="11">
        <v>3</v>
      </c>
    </row>
    <row r="1132" spans="1:7" s="11" customFormat="1" ht="16" x14ac:dyDescent="0.2">
      <c r="A1132" s="11" t="s">
        <v>8219</v>
      </c>
      <c r="B1132" s="11">
        <v>128</v>
      </c>
      <c r="F1132" s="11" t="s">
        <v>8221</v>
      </c>
      <c r="G1132" s="11">
        <v>0</v>
      </c>
    </row>
    <row r="1133" spans="1:7" s="11" customFormat="1" ht="16" x14ac:dyDescent="0.2">
      <c r="A1133" s="11" t="s">
        <v>8219</v>
      </c>
      <c r="B1133" s="11">
        <v>180</v>
      </c>
      <c r="F1133" s="11" t="s">
        <v>8221</v>
      </c>
      <c r="G1133" s="11">
        <v>1</v>
      </c>
    </row>
    <row r="1134" spans="1:7" s="11" customFormat="1" ht="16" x14ac:dyDescent="0.2">
      <c r="A1134" s="11" t="s">
        <v>8219</v>
      </c>
      <c r="B1134" s="11">
        <v>571</v>
      </c>
      <c r="F1134" s="11" t="s">
        <v>8221</v>
      </c>
      <c r="G1134" s="11">
        <v>0</v>
      </c>
    </row>
    <row r="1135" spans="1:7" s="11" customFormat="1" ht="16" x14ac:dyDescent="0.2">
      <c r="A1135" s="11" t="s">
        <v>8219</v>
      </c>
      <c r="B1135" s="11">
        <v>480</v>
      </c>
      <c r="F1135" s="11" t="s">
        <v>8221</v>
      </c>
      <c r="G1135" s="11">
        <v>0</v>
      </c>
    </row>
    <row r="1136" spans="1:7" s="11" customFormat="1" ht="16" x14ac:dyDescent="0.2">
      <c r="A1136" s="11" t="s">
        <v>8219</v>
      </c>
      <c r="B1136" s="11">
        <v>249</v>
      </c>
      <c r="F1136" s="11" t="s">
        <v>8221</v>
      </c>
      <c r="G1136" s="11">
        <v>3</v>
      </c>
    </row>
    <row r="1137" spans="1:7" s="11" customFormat="1" ht="16" x14ac:dyDescent="0.2">
      <c r="A1137" s="11" t="s">
        <v>8219</v>
      </c>
      <c r="B1137" s="11">
        <v>84</v>
      </c>
      <c r="F1137" s="11" t="s">
        <v>8221</v>
      </c>
      <c r="G1137" s="11">
        <v>11</v>
      </c>
    </row>
    <row r="1138" spans="1:7" s="11" customFormat="1" ht="16" x14ac:dyDescent="0.2">
      <c r="A1138" s="11" t="s">
        <v>8219</v>
      </c>
      <c r="B1138" s="11">
        <v>197</v>
      </c>
      <c r="F1138" s="11" t="s">
        <v>8221</v>
      </c>
      <c r="G1138" s="11">
        <v>6</v>
      </c>
    </row>
    <row r="1139" spans="1:7" s="11" customFormat="1" ht="16" x14ac:dyDescent="0.2">
      <c r="A1139" s="11" t="s">
        <v>8219</v>
      </c>
      <c r="B1139" s="11">
        <v>271</v>
      </c>
      <c r="F1139" s="11" t="s">
        <v>8221</v>
      </c>
      <c r="G1139" s="11">
        <v>0</v>
      </c>
    </row>
    <row r="1140" spans="1:7" s="11" customFormat="1" ht="16" x14ac:dyDescent="0.2">
      <c r="A1140" s="11" t="s">
        <v>8219</v>
      </c>
      <c r="B1140" s="11">
        <v>50</v>
      </c>
      <c r="F1140" s="11" t="s">
        <v>8221</v>
      </c>
      <c r="G1140" s="11">
        <v>67</v>
      </c>
    </row>
    <row r="1141" spans="1:7" s="11" customFormat="1" ht="16" x14ac:dyDescent="0.2">
      <c r="A1141" s="11" t="s">
        <v>8219</v>
      </c>
      <c r="B1141" s="11">
        <v>169</v>
      </c>
      <c r="F1141" s="11" t="s">
        <v>8221</v>
      </c>
      <c r="G1141" s="11">
        <v>23</v>
      </c>
    </row>
    <row r="1142" spans="1:7" s="11" customFormat="1" ht="16" x14ac:dyDescent="0.2">
      <c r="A1142" s="11" t="s">
        <v>8219</v>
      </c>
      <c r="B1142" s="11">
        <v>205</v>
      </c>
      <c r="F1142" s="11" t="s">
        <v>8221</v>
      </c>
      <c r="G1142" s="11">
        <v>72</v>
      </c>
    </row>
    <row r="1143" spans="1:7" s="11" customFormat="1" ht="16" x14ac:dyDescent="0.2">
      <c r="A1143" s="11" t="s">
        <v>8219</v>
      </c>
      <c r="B1143" s="11">
        <v>206</v>
      </c>
      <c r="F1143" s="11" t="s">
        <v>8221</v>
      </c>
      <c r="G1143" s="11">
        <v>2</v>
      </c>
    </row>
    <row r="1144" spans="1:7" s="11" customFormat="1" ht="16" x14ac:dyDescent="0.2">
      <c r="A1144" s="11" t="s">
        <v>8219</v>
      </c>
      <c r="B1144" s="11">
        <v>84</v>
      </c>
      <c r="F1144" s="11" t="s">
        <v>8221</v>
      </c>
      <c r="G1144" s="11">
        <v>15</v>
      </c>
    </row>
    <row r="1145" spans="1:7" s="11" customFormat="1" ht="16" x14ac:dyDescent="0.2">
      <c r="A1145" s="11" t="s">
        <v>8219</v>
      </c>
      <c r="B1145" s="11">
        <v>210</v>
      </c>
      <c r="F1145" s="11" t="s">
        <v>8221</v>
      </c>
      <c r="G1145" s="11">
        <v>1</v>
      </c>
    </row>
    <row r="1146" spans="1:7" s="11" customFormat="1" ht="16" x14ac:dyDescent="0.2">
      <c r="A1146" s="11" t="s">
        <v>8219</v>
      </c>
      <c r="B1146" s="11">
        <v>181</v>
      </c>
      <c r="F1146" s="11" t="s">
        <v>8221</v>
      </c>
      <c r="G1146" s="11">
        <v>2</v>
      </c>
    </row>
    <row r="1147" spans="1:7" s="11" customFormat="1" ht="16" x14ac:dyDescent="0.2">
      <c r="A1147" s="11" t="s">
        <v>8219</v>
      </c>
      <c r="B1147" s="11">
        <v>60</v>
      </c>
      <c r="F1147" s="11" t="s">
        <v>8221</v>
      </c>
      <c r="G1147" s="11">
        <v>7</v>
      </c>
    </row>
    <row r="1148" spans="1:7" s="11" customFormat="1" ht="16" x14ac:dyDescent="0.2">
      <c r="A1148" s="11" t="s">
        <v>8219</v>
      </c>
      <c r="B1148" s="11">
        <v>445</v>
      </c>
      <c r="F1148" s="11" t="s">
        <v>8221</v>
      </c>
      <c r="G1148" s="11">
        <v>16</v>
      </c>
    </row>
    <row r="1149" spans="1:7" s="11" customFormat="1" ht="16" x14ac:dyDescent="0.2">
      <c r="A1149" s="11" t="s">
        <v>8219</v>
      </c>
      <c r="B1149" s="11">
        <v>17</v>
      </c>
      <c r="F1149" s="11" t="s">
        <v>8221</v>
      </c>
      <c r="G1149" s="11">
        <v>117</v>
      </c>
    </row>
    <row r="1150" spans="1:7" s="11" customFormat="1" ht="16" x14ac:dyDescent="0.2">
      <c r="A1150" s="11" t="s">
        <v>8219</v>
      </c>
      <c r="B1150" s="11">
        <v>194</v>
      </c>
      <c r="F1150" s="11" t="s">
        <v>8221</v>
      </c>
      <c r="G1150" s="11">
        <v>2</v>
      </c>
    </row>
    <row r="1151" spans="1:7" s="11" customFormat="1" ht="16" x14ac:dyDescent="0.2">
      <c r="A1151" s="11" t="s">
        <v>8219</v>
      </c>
      <c r="B1151" s="11">
        <v>404</v>
      </c>
      <c r="F1151" s="11" t="s">
        <v>8221</v>
      </c>
      <c r="G1151" s="11">
        <v>7</v>
      </c>
    </row>
    <row r="1152" spans="1:7" s="11" customFormat="1" ht="16" x14ac:dyDescent="0.2">
      <c r="A1152" s="11" t="s">
        <v>8219</v>
      </c>
      <c r="B1152" s="11">
        <v>194</v>
      </c>
      <c r="F1152" s="11" t="s">
        <v>8221</v>
      </c>
      <c r="G1152" s="11">
        <v>3</v>
      </c>
    </row>
    <row r="1153" spans="1:7" s="11" customFormat="1" ht="16" x14ac:dyDescent="0.2">
      <c r="A1153" s="11" t="s">
        <v>8219</v>
      </c>
      <c r="B1153" s="11">
        <v>902</v>
      </c>
      <c r="F1153" s="11" t="s">
        <v>8221</v>
      </c>
      <c r="G1153" s="11">
        <v>20</v>
      </c>
    </row>
    <row r="1154" spans="1:7" s="11" customFormat="1" ht="16" x14ac:dyDescent="0.2">
      <c r="A1154" s="11" t="s">
        <v>8219</v>
      </c>
      <c r="B1154" s="11">
        <v>1670</v>
      </c>
      <c r="F1154" s="11" t="s">
        <v>8221</v>
      </c>
      <c r="G1154" s="11">
        <v>50</v>
      </c>
    </row>
    <row r="1155" spans="1:7" s="11" customFormat="1" ht="16" x14ac:dyDescent="0.2">
      <c r="A1155" s="11" t="s">
        <v>8219</v>
      </c>
      <c r="B1155" s="11">
        <v>1328</v>
      </c>
      <c r="F1155" s="11" t="s">
        <v>8221</v>
      </c>
      <c r="G1155" s="11">
        <v>2</v>
      </c>
    </row>
    <row r="1156" spans="1:7" s="11" customFormat="1" ht="16" x14ac:dyDescent="0.2">
      <c r="A1156" s="11" t="s">
        <v>8219</v>
      </c>
      <c r="B1156" s="11">
        <v>944</v>
      </c>
      <c r="F1156" s="11" t="s">
        <v>8221</v>
      </c>
      <c r="G1156" s="11">
        <v>3</v>
      </c>
    </row>
    <row r="1157" spans="1:7" s="11" customFormat="1" ht="16" x14ac:dyDescent="0.2">
      <c r="A1157" s="11" t="s">
        <v>8219</v>
      </c>
      <c r="B1157" s="11">
        <v>147</v>
      </c>
      <c r="F1157" s="11" t="s">
        <v>8221</v>
      </c>
      <c r="G1157" s="11">
        <v>27</v>
      </c>
    </row>
    <row r="1158" spans="1:7" s="11" customFormat="1" ht="16" x14ac:dyDescent="0.2">
      <c r="A1158" s="11" t="s">
        <v>8219</v>
      </c>
      <c r="B1158" s="11">
        <v>99</v>
      </c>
      <c r="F1158" s="11" t="s">
        <v>8221</v>
      </c>
      <c r="G1158" s="11">
        <v>7</v>
      </c>
    </row>
    <row r="1159" spans="1:7" s="11" customFormat="1" ht="16" x14ac:dyDescent="0.2">
      <c r="A1159" s="11" t="s">
        <v>8219</v>
      </c>
      <c r="B1159" s="11">
        <v>79</v>
      </c>
      <c r="F1159" s="11" t="s">
        <v>8221</v>
      </c>
      <c r="G1159" s="11">
        <v>5</v>
      </c>
    </row>
    <row r="1160" spans="1:7" s="11" customFormat="1" ht="16" x14ac:dyDescent="0.2">
      <c r="A1160" s="11" t="s">
        <v>8219</v>
      </c>
      <c r="B1160" s="11">
        <v>75</v>
      </c>
      <c r="F1160" s="11" t="s">
        <v>8221</v>
      </c>
      <c r="G1160" s="11">
        <v>0</v>
      </c>
    </row>
    <row r="1161" spans="1:7" s="11" customFormat="1" ht="16" x14ac:dyDescent="0.2">
      <c r="A1161" s="11" t="s">
        <v>8219</v>
      </c>
      <c r="B1161" s="11">
        <v>207</v>
      </c>
      <c r="F1161" s="11" t="s">
        <v>8221</v>
      </c>
      <c r="G1161" s="11">
        <v>3</v>
      </c>
    </row>
    <row r="1162" spans="1:7" s="11" customFormat="1" ht="16" x14ac:dyDescent="0.2">
      <c r="A1162" s="11" t="s">
        <v>8219</v>
      </c>
      <c r="B1162" s="11">
        <v>102</v>
      </c>
      <c r="F1162" s="11" t="s">
        <v>8221</v>
      </c>
      <c r="G1162" s="11">
        <v>6</v>
      </c>
    </row>
    <row r="1163" spans="1:7" s="11" customFormat="1" ht="16" x14ac:dyDescent="0.2">
      <c r="A1163" s="11" t="s">
        <v>8219</v>
      </c>
      <c r="B1163" s="11">
        <v>32</v>
      </c>
      <c r="F1163" s="11" t="s">
        <v>8221</v>
      </c>
      <c r="G1163" s="11">
        <v>9</v>
      </c>
    </row>
    <row r="1164" spans="1:7" s="11" customFormat="1" ht="16" x14ac:dyDescent="0.2">
      <c r="A1164" s="11" t="s">
        <v>8219</v>
      </c>
      <c r="B1164" s="11">
        <v>480</v>
      </c>
      <c r="F1164" s="11" t="s">
        <v>8221</v>
      </c>
      <c r="G1164" s="11">
        <v>3</v>
      </c>
    </row>
    <row r="1165" spans="1:7" s="11" customFormat="1" ht="16" x14ac:dyDescent="0.2">
      <c r="A1165" s="11" t="s">
        <v>8219</v>
      </c>
      <c r="B1165" s="11">
        <v>11</v>
      </c>
      <c r="F1165" s="11" t="s">
        <v>8221</v>
      </c>
      <c r="G1165" s="11">
        <v>2</v>
      </c>
    </row>
    <row r="1166" spans="1:7" s="11" customFormat="1" ht="16" x14ac:dyDescent="0.2">
      <c r="A1166" s="11" t="s">
        <v>8219</v>
      </c>
      <c r="B1166" s="11">
        <v>12</v>
      </c>
      <c r="F1166" s="11" t="s">
        <v>8221</v>
      </c>
      <c r="G1166" s="11">
        <v>3</v>
      </c>
    </row>
    <row r="1167" spans="1:7" s="11" customFormat="1" ht="16" x14ac:dyDescent="0.2">
      <c r="A1167" s="11" t="s">
        <v>8219</v>
      </c>
      <c r="B1167" s="11">
        <v>48</v>
      </c>
      <c r="F1167" s="11" t="s">
        <v>8221</v>
      </c>
      <c r="G1167" s="11">
        <v>45</v>
      </c>
    </row>
    <row r="1168" spans="1:7" s="11" customFormat="1" ht="16" x14ac:dyDescent="0.2">
      <c r="A1168" s="11" t="s">
        <v>8219</v>
      </c>
      <c r="B1168" s="11">
        <v>59</v>
      </c>
      <c r="F1168" s="11" t="s">
        <v>8221</v>
      </c>
      <c r="G1168" s="11">
        <v>9</v>
      </c>
    </row>
    <row r="1169" spans="1:7" s="11" customFormat="1" ht="16" x14ac:dyDescent="0.2">
      <c r="A1169" s="11" t="s">
        <v>8219</v>
      </c>
      <c r="B1169" s="11">
        <v>79</v>
      </c>
      <c r="F1169" s="11" t="s">
        <v>8221</v>
      </c>
      <c r="G1169" s="11">
        <v>9</v>
      </c>
    </row>
    <row r="1170" spans="1:7" s="11" customFormat="1" ht="16" x14ac:dyDescent="0.2">
      <c r="A1170" s="11" t="s">
        <v>8219</v>
      </c>
      <c r="B1170" s="11">
        <v>14</v>
      </c>
      <c r="F1170" s="11" t="s">
        <v>8221</v>
      </c>
      <c r="G1170" s="11">
        <v>21</v>
      </c>
    </row>
    <row r="1171" spans="1:7" s="11" customFormat="1" ht="16" x14ac:dyDescent="0.2">
      <c r="A1171" s="11" t="s">
        <v>8219</v>
      </c>
      <c r="B1171" s="11">
        <v>106</v>
      </c>
      <c r="F1171" s="11" t="s">
        <v>8221</v>
      </c>
      <c r="G1171" s="11">
        <v>17</v>
      </c>
    </row>
    <row r="1172" spans="1:7" s="11" customFormat="1" ht="16" x14ac:dyDescent="0.2">
      <c r="A1172" s="11" t="s">
        <v>8219</v>
      </c>
      <c r="B1172" s="11">
        <v>25</v>
      </c>
      <c r="F1172" s="11" t="s">
        <v>8221</v>
      </c>
      <c r="G1172" s="11">
        <v>1</v>
      </c>
    </row>
    <row r="1173" spans="1:7" s="11" customFormat="1" ht="16" x14ac:dyDescent="0.2">
      <c r="A1173" s="11" t="s">
        <v>8219</v>
      </c>
      <c r="B1173" s="11">
        <v>25</v>
      </c>
      <c r="F1173" s="11" t="s">
        <v>8221</v>
      </c>
      <c r="G1173" s="11">
        <v>1</v>
      </c>
    </row>
    <row r="1174" spans="1:7" s="11" customFormat="1" ht="16" x14ac:dyDescent="0.2">
      <c r="A1174" s="11" t="s">
        <v>8219</v>
      </c>
      <c r="B1174" s="11">
        <v>29</v>
      </c>
      <c r="F1174" s="11" t="s">
        <v>8221</v>
      </c>
      <c r="G1174" s="11">
        <v>14</v>
      </c>
    </row>
    <row r="1175" spans="1:7" s="11" customFormat="1" ht="16" x14ac:dyDescent="0.2">
      <c r="A1175" s="11" t="s">
        <v>8219</v>
      </c>
      <c r="B1175" s="11">
        <v>43</v>
      </c>
      <c r="F1175" s="11" t="s">
        <v>8221</v>
      </c>
      <c r="G1175" s="11">
        <v>42</v>
      </c>
    </row>
    <row r="1176" spans="1:7" s="11" customFormat="1" ht="16" x14ac:dyDescent="0.2">
      <c r="A1176" s="11" t="s">
        <v>8219</v>
      </c>
      <c r="B1176" s="11">
        <v>46</v>
      </c>
      <c r="F1176" s="11" t="s">
        <v>8221</v>
      </c>
      <c r="G1176" s="11">
        <v>27</v>
      </c>
    </row>
    <row r="1177" spans="1:7" s="11" customFormat="1" ht="16" x14ac:dyDescent="0.2">
      <c r="A1177" s="11" t="s">
        <v>8219</v>
      </c>
      <c r="B1177" s="11">
        <v>27</v>
      </c>
      <c r="F1177" s="11" t="s">
        <v>8221</v>
      </c>
      <c r="G1177" s="11">
        <v>5</v>
      </c>
    </row>
    <row r="1178" spans="1:7" s="11" customFormat="1" ht="16" x14ac:dyDescent="0.2">
      <c r="A1178" s="11" t="s">
        <v>8219</v>
      </c>
      <c r="B1178" s="11">
        <v>112</v>
      </c>
      <c r="F1178" s="11" t="s">
        <v>8221</v>
      </c>
      <c r="G1178" s="11">
        <v>13</v>
      </c>
    </row>
    <row r="1179" spans="1:7" s="11" customFormat="1" ht="16" x14ac:dyDescent="0.2">
      <c r="A1179" s="11" t="s">
        <v>8219</v>
      </c>
      <c r="B1179" s="11">
        <v>34</v>
      </c>
      <c r="F1179" s="11" t="s">
        <v>8221</v>
      </c>
      <c r="G1179" s="11">
        <v>12</v>
      </c>
    </row>
    <row r="1180" spans="1:7" s="11" customFormat="1" ht="16" x14ac:dyDescent="0.2">
      <c r="A1180" s="11" t="s">
        <v>8219</v>
      </c>
      <c r="B1180" s="11">
        <v>145</v>
      </c>
      <c r="F1180" s="11" t="s">
        <v>8221</v>
      </c>
      <c r="G1180" s="11">
        <v>90</v>
      </c>
    </row>
    <row r="1181" spans="1:7" s="11" customFormat="1" ht="16" x14ac:dyDescent="0.2">
      <c r="A1181" s="11" t="s">
        <v>8219</v>
      </c>
      <c r="B1181" s="11">
        <v>19</v>
      </c>
      <c r="F1181" s="11" t="s">
        <v>8221</v>
      </c>
      <c r="G1181" s="11">
        <v>2</v>
      </c>
    </row>
    <row r="1182" spans="1:7" s="11" customFormat="1" ht="16" x14ac:dyDescent="0.2">
      <c r="A1182" s="11" t="s">
        <v>8219</v>
      </c>
      <c r="B1182" s="11">
        <v>288</v>
      </c>
      <c r="F1182" s="11" t="s">
        <v>8221</v>
      </c>
      <c r="G1182" s="11">
        <v>5</v>
      </c>
    </row>
    <row r="1183" spans="1:7" s="11" customFormat="1" ht="16" x14ac:dyDescent="0.2">
      <c r="A1183" s="11" t="s">
        <v>8219</v>
      </c>
      <c r="B1183" s="11">
        <v>14</v>
      </c>
      <c r="F1183" s="11" t="s">
        <v>8221</v>
      </c>
      <c r="G1183" s="11">
        <v>31</v>
      </c>
    </row>
    <row r="1184" spans="1:7" s="11" customFormat="1" ht="16" x14ac:dyDescent="0.2">
      <c r="A1184" s="11" t="s">
        <v>8219</v>
      </c>
      <c r="B1184" s="11">
        <v>7</v>
      </c>
      <c r="F1184" s="11" t="s">
        <v>8221</v>
      </c>
      <c r="G1184" s="11">
        <v>4</v>
      </c>
    </row>
    <row r="1185" spans="1:7" s="11" customFormat="1" ht="16" x14ac:dyDescent="0.2">
      <c r="A1185" s="11" t="s">
        <v>8219</v>
      </c>
      <c r="B1185" s="11">
        <v>211</v>
      </c>
      <c r="F1185" s="11" t="s">
        <v>8221</v>
      </c>
      <c r="G1185" s="11">
        <v>29</v>
      </c>
    </row>
    <row r="1186" spans="1:7" s="11" customFormat="1" ht="16" x14ac:dyDescent="0.2">
      <c r="A1186" s="11" t="s">
        <v>8219</v>
      </c>
      <c r="B1186" s="11">
        <v>85</v>
      </c>
      <c r="F1186" s="11" t="s">
        <v>8221</v>
      </c>
      <c r="G1186" s="11">
        <v>2</v>
      </c>
    </row>
    <row r="1187" spans="1:7" s="11" customFormat="1" ht="16" x14ac:dyDescent="0.2">
      <c r="A1187" s="11" t="s">
        <v>8219</v>
      </c>
      <c r="B1187" s="11">
        <v>103</v>
      </c>
      <c r="F1187" s="11" t="s">
        <v>8221</v>
      </c>
      <c r="G1187" s="11">
        <v>114</v>
      </c>
    </row>
    <row r="1188" spans="1:7" s="11" customFormat="1" ht="16" x14ac:dyDescent="0.2">
      <c r="A1188" s="11" t="s">
        <v>8219</v>
      </c>
      <c r="B1188" s="11">
        <v>113</v>
      </c>
      <c r="F1188" s="11" t="s">
        <v>8221</v>
      </c>
      <c r="G1188" s="11">
        <v>1</v>
      </c>
    </row>
    <row r="1189" spans="1:7" s="11" customFormat="1" ht="16" x14ac:dyDescent="0.2">
      <c r="A1189" s="11" t="s">
        <v>8219</v>
      </c>
      <c r="B1189" s="11">
        <v>167</v>
      </c>
      <c r="F1189" s="11" t="s">
        <v>8221</v>
      </c>
      <c r="G1189" s="11">
        <v>76</v>
      </c>
    </row>
    <row r="1190" spans="1:7" s="11" customFormat="1" ht="16" x14ac:dyDescent="0.2">
      <c r="A1190" s="11" t="s">
        <v>8219</v>
      </c>
      <c r="B1190" s="11">
        <v>73</v>
      </c>
      <c r="F1190" s="11" t="s">
        <v>8221</v>
      </c>
      <c r="G1190" s="11">
        <v>9</v>
      </c>
    </row>
    <row r="1191" spans="1:7" s="11" customFormat="1" ht="16" x14ac:dyDescent="0.2">
      <c r="A1191" s="11" t="s">
        <v>8219</v>
      </c>
      <c r="B1191" s="11">
        <v>75</v>
      </c>
      <c r="F1191" s="11" t="s">
        <v>8221</v>
      </c>
      <c r="G1191" s="11">
        <v>37</v>
      </c>
    </row>
    <row r="1192" spans="1:7" s="11" customFormat="1" ht="16" x14ac:dyDescent="0.2">
      <c r="A1192" s="11" t="s">
        <v>8219</v>
      </c>
      <c r="B1192" s="11">
        <v>614</v>
      </c>
      <c r="F1192" s="11" t="s">
        <v>8221</v>
      </c>
      <c r="G1192" s="11">
        <v>0</v>
      </c>
    </row>
    <row r="1193" spans="1:7" s="11" customFormat="1" ht="16" x14ac:dyDescent="0.2">
      <c r="A1193" s="11" t="s">
        <v>8219</v>
      </c>
      <c r="B1193" s="11">
        <v>107</v>
      </c>
      <c r="F1193" s="11" t="s">
        <v>8221</v>
      </c>
      <c r="G1193" s="11">
        <v>1</v>
      </c>
    </row>
    <row r="1194" spans="1:7" s="11" customFormat="1" ht="16" x14ac:dyDescent="0.2">
      <c r="A1194" s="11" t="s">
        <v>8219</v>
      </c>
      <c r="B1194" s="11">
        <v>1224</v>
      </c>
      <c r="F1194" s="11" t="s">
        <v>8221</v>
      </c>
      <c r="G1194" s="11">
        <v>10</v>
      </c>
    </row>
    <row r="1195" spans="1:7" s="11" customFormat="1" ht="16" x14ac:dyDescent="0.2">
      <c r="A1195" s="11" t="s">
        <v>8219</v>
      </c>
      <c r="B1195" s="11">
        <v>104</v>
      </c>
      <c r="F1195" s="11" t="s">
        <v>8221</v>
      </c>
      <c r="G1195" s="11">
        <v>1</v>
      </c>
    </row>
    <row r="1196" spans="1:7" s="11" customFormat="1" ht="16" x14ac:dyDescent="0.2">
      <c r="A1196" s="11" t="s">
        <v>8219</v>
      </c>
      <c r="B1196" s="11">
        <v>79</v>
      </c>
      <c r="F1196" s="11" t="s">
        <v>8221</v>
      </c>
      <c r="G1196" s="11">
        <v>2</v>
      </c>
    </row>
    <row r="1197" spans="1:7" s="11" customFormat="1" ht="16" x14ac:dyDescent="0.2">
      <c r="A1197" s="11" t="s">
        <v>8219</v>
      </c>
      <c r="B1197" s="11">
        <v>157</v>
      </c>
      <c r="F1197" s="11" t="s">
        <v>8221</v>
      </c>
      <c r="G1197" s="11">
        <v>1</v>
      </c>
    </row>
    <row r="1198" spans="1:7" s="11" customFormat="1" ht="16" x14ac:dyDescent="0.2">
      <c r="A1198" s="11" t="s">
        <v>8219</v>
      </c>
      <c r="B1198" s="11">
        <v>50</v>
      </c>
      <c r="F1198" s="11" t="s">
        <v>8221</v>
      </c>
      <c r="G1198" s="11">
        <v>10</v>
      </c>
    </row>
    <row r="1199" spans="1:7" s="11" customFormat="1" ht="16" x14ac:dyDescent="0.2">
      <c r="A1199" s="11" t="s">
        <v>8219</v>
      </c>
      <c r="B1199" s="11">
        <v>64</v>
      </c>
      <c r="F1199" s="11" t="s">
        <v>8221</v>
      </c>
      <c r="G1199" s="11">
        <v>9</v>
      </c>
    </row>
    <row r="1200" spans="1:7" s="11" customFormat="1" ht="16" x14ac:dyDescent="0.2">
      <c r="A1200" s="11" t="s">
        <v>8219</v>
      </c>
      <c r="B1200" s="11">
        <v>200</v>
      </c>
      <c r="F1200" s="11" t="s">
        <v>8221</v>
      </c>
      <c r="G1200" s="11">
        <v>19</v>
      </c>
    </row>
    <row r="1201" spans="1:7" s="11" customFormat="1" ht="16" x14ac:dyDescent="0.2">
      <c r="A1201" s="11" t="s">
        <v>8219</v>
      </c>
      <c r="B1201" s="11">
        <v>22</v>
      </c>
      <c r="F1201" s="11" t="s">
        <v>8221</v>
      </c>
      <c r="G1201" s="11">
        <v>0</v>
      </c>
    </row>
    <row r="1202" spans="1:7" s="11" customFormat="1" ht="16" x14ac:dyDescent="0.2">
      <c r="A1202" s="11" t="s">
        <v>8219</v>
      </c>
      <c r="B1202" s="11">
        <v>163</v>
      </c>
      <c r="F1202" s="11" t="s">
        <v>8221</v>
      </c>
      <c r="G1202" s="11">
        <v>4</v>
      </c>
    </row>
    <row r="1203" spans="1:7" s="11" customFormat="1" ht="16" x14ac:dyDescent="0.2">
      <c r="A1203" s="11" t="s">
        <v>8219</v>
      </c>
      <c r="B1203" s="11">
        <v>77</v>
      </c>
      <c r="F1203" s="11" t="s">
        <v>8221</v>
      </c>
      <c r="G1203" s="11">
        <v>8</v>
      </c>
    </row>
    <row r="1204" spans="1:7" s="11" customFormat="1" ht="16" x14ac:dyDescent="0.2">
      <c r="A1204" s="11" t="s">
        <v>8219</v>
      </c>
      <c r="B1204" s="11">
        <v>89</v>
      </c>
      <c r="F1204" s="11" t="s">
        <v>8221</v>
      </c>
      <c r="G1204" s="11">
        <v>24</v>
      </c>
    </row>
    <row r="1205" spans="1:7" s="11" customFormat="1" ht="16" x14ac:dyDescent="0.2">
      <c r="A1205" s="11" t="s">
        <v>8219</v>
      </c>
      <c r="B1205" s="11">
        <v>3355</v>
      </c>
      <c r="F1205" s="11" t="s">
        <v>8221</v>
      </c>
      <c r="G1205" s="11">
        <v>0</v>
      </c>
    </row>
    <row r="1206" spans="1:7" s="11" customFormat="1" ht="16" x14ac:dyDescent="0.2">
      <c r="A1206" s="11" t="s">
        <v>8219</v>
      </c>
      <c r="B1206" s="11">
        <v>537</v>
      </c>
      <c r="F1206" s="11" t="s">
        <v>8221</v>
      </c>
      <c r="G1206" s="11">
        <v>39</v>
      </c>
    </row>
    <row r="1207" spans="1:7" s="11" customFormat="1" ht="16" x14ac:dyDescent="0.2">
      <c r="A1207" s="11" t="s">
        <v>8219</v>
      </c>
      <c r="B1207" s="11">
        <v>125</v>
      </c>
      <c r="F1207" s="11" t="s">
        <v>8221</v>
      </c>
      <c r="G1207" s="11">
        <v>6</v>
      </c>
    </row>
    <row r="1208" spans="1:7" s="11" customFormat="1" ht="16" x14ac:dyDescent="0.2">
      <c r="A1208" s="11" t="s">
        <v>8219</v>
      </c>
      <c r="B1208" s="11">
        <v>163</v>
      </c>
      <c r="F1208" s="11" t="s">
        <v>8221</v>
      </c>
      <c r="G1208" s="11">
        <v>4</v>
      </c>
    </row>
    <row r="1209" spans="1:7" s="11" customFormat="1" ht="16" x14ac:dyDescent="0.2">
      <c r="A1209" s="11" t="s">
        <v>8219</v>
      </c>
      <c r="B1209" s="11">
        <v>283</v>
      </c>
      <c r="F1209" s="11" t="s">
        <v>8221</v>
      </c>
      <c r="G1209" s="11">
        <v>3</v>
      </c>
    </row>
    <row r="1210" spans="1:7" s="11" customFormat="1" ht="16" x14ac:dyDescent="0.2">
      <c r="A1210" s="11" t="s">
        <v>8219</v>
      </c>
      <c r="B1210" s="11">
        <v>352</v>
      </c>
      <c r="F1210" s="11" t="s">
        <v>8221</v>
      </c>
      <c r="G1210" s="11">
        <v>53</v>
      </c>
    </row>
    <row r="1211" spans="1:7" s="11" customFormat="1" ht="16" x14ac:dyDescent="0.2">
      <c r="A1211" s="11" t="s">
        <v>8219</v>
      </c>
      <c r="B1211" s="11">
        <v>94</v>
      </c>
      <c r="F1211" s="11" t="s">
        <v>8221</v>
      </c>
      <c r="G1211" s="11">
        <v>1</v>
      </c>
    </row>
    <row r="1212" spans="1:7" s="11" customFormat="1" ht="16" x14ac:dyDescent="0.2">
      <c r="A1212" s="11" t="s">
        <v>8219</v>
      </c>
      <c r="B1212" s="11">
        <v>67</v>
      </c>
      <c r="F1212" s="11" t="s">
        <v>8221</v>
      </c>
      <c r="G1212" s="11">
        <v>2</v>
      </c>
    </row>
    <row r="1213" spans="1:7" s="11" customFormat="1" ht="16" x14ac:dyDescent="0.2">
      <c r="A1213" s="11" t="s">
        <v>8219</v>
      </c>
      <c r="B1213" s="11">
        <v>221</v>
      </c>
      <c r="F1213" s="11" t="s">
        <v>8221</v>
      </c>
      <c r="G1213" s="11">
        <v>25</v>
      </c>
    </row>
    <row r="1214" spans="1:7" s="11" customFormat="1" ht="16" x14ac:dyDescent="0.2">
      <c r="A1214" s="11" t="s">
        <v>8219</v>
      </c>
      <c r="B1214" s="11">
        <v>2165</v>
      </c>
      <c r="F1214" s="11" t="s">
        <v>8221</v>
      </c>
      <c r="G1214" s="11">
        <v>6</v>
      </c>
    </row>
    <row r="1215" spans="1:7" s="11" customFormat="1" ht="16" x14ac:dyDescent="0.2">
      <c r="A1215" s="11" t="s">
        <v>8219</v>
      </c>
      <c r="B1215" s="11">
        <v>179</v>
      </c>
      <c r="F1215" s="11" t="s">
        <v>8221</v>
      </c>
      <c r="G1215" s="11">
        <v>0</v>
      </c>
    </row>
    <row r="1216" spans="1:7" s="11" customFormat="1" ht="16" x14ac:dyDescent="0.2">
      <c r="A1216" s="11" t="s">
        <v>8219</v>
      </c>
      <c r="B1216" s="11">
        <v>123</v>
      </c>
      <c r="F1216" s="11" t="s">
        <v>8221</v>
      </c>
      <c r="G1216" s="11">
        <v>12</v>
      </c>
    </row>
    <row r="1217" spans="1:7" s="11" customFormat="1" ht="16" x14ac:dyDescent="0.2">
      <c r="A1217" s="11" t="s">
        <v>8219</v>
      </c>
      <c r="B1217" s="11">
        <v>1104</v>
      </c>
      <c r="F1217" s="11" t="s">
        <v>8221</v>
      </c>
      <c r="G1217" s="11">
        <v>0</v>
      </c>
    </row>
    <row r="1218" spans="1:7" s="11" customFormat="1" ht="16" x14ac:dyDescent="0.2">
      <c r="A1218" s="11" t="s">
        <v>8219</v>
      </c>
      <c r="B1218" s="11">
        <v>403</v>
      </c>
      <c r="F1218" s="11" t="s">
        <v>8221</v>
      </c>
      <c r="G1218" s="11">
        <v>36</v>
      </c>
    </row>
    <row r="1219" spans="1:7" s="11" customFormat="1" ht="16" x14ac:dyDescent="0.2">
      <c r="A1219" s="11" t="s">
        <v>8219</v>
      </c>
      <c r="B1219" s="11">
        <v>109</v>
      </c>
      <c r="F1219" s="11" t="s">
        <v>8221</v>
      </c>
      <c r="G1219" s="11">
        <v>0</v>
      </c>
    </row>
    <row r="1220" spans="1:7" s="11" customFormat="1" ht="16" x14ac:dyDescent="0.2">
      <c r="A1220" s="11" t="s">
        <v>8219</v>
      </c>
      <c r="B1220" s="11">
        <v>372</v>
      </c>
      <c r="F1220" s="11" t="s">
        <v>8221</v>
      </c>
      <c r="G1220" s="11">
        <v>2</v>
      </c>
    </row>
    <row r="1221" spans="1:7" s="11" customFormat="1" ht="16" x14ac:dyDescent="0.2">
      <c r="A1221" s="11" t="s">
        <v>8219</v>
      </c>
      <c r="B1221" s="11">
        <v>311</v>
      </c>
      <c r="F1221" s="11" t="s">
        <v>8221</v>
      </c>
      <c r="G1221" s="11">
        <v>1</v>
      </c>
    </row>
    <row r="1222" spans="1:7" s="11" customFormat="1" ht="16" x14ac:dyDescent="0.2">
      <c r="A1222" s="11" t="s">
        <v>8219</v>
      </c>
      <c r="B1222" s="11">
        <v>61</v>
      </c>
      <c r="F1222" s="11" t="s">
        <v>8221</v>
      </c>
      <c r="G1222" s="11">
        <v>59</v>
      </c>
    </row>
    <row r="1223" spans="1:7" s="11" customFormat="1" ht="16" x14ac:dyDescent="0.2">
      <c r="A1223" s="11" t="s">
        <v>8219</v>
      </c>
      <c r="B1223" s="11">
        <v>115</v>
      </c>
      <c r="F1223" s="11" t="s">
        <v>8221</v>
      </c>
      <c r="G1223" s="11">
        <v>1</v>
      </c>
    </row>
    <row r="1224" spans="1:7" s="11" customFormat="1" ht="16" x14ac:dyDescent="0.2">
      <c r="A1224" s="11" t="s">
        <v>8219</v>
      </c>
      <c r="B1224" s="11">
        <v>111</v>
      </c>
      <c r="F1224" s="11" t="s">
        <v>8221</v>
      </c>
      <c r="G1224" s="11">
        <v>31</v>
      </c>
    </row>
    <row r="1225" spans="1:7" s="11" customFormat="1" ht="16" x14ac:dyDescent="0.2">
      <c r="A1225" s="11" t="s">
        <v>8219</v>
      </c>
      <c r="B1225" s="11">
        <v>337</v>
      </c>
      <c r="F1225" s="11" t="s">
        <v>8221</v>
      </c>
      <c r="G1225" s="11">
        <v>18</v>
      </c>
    </row>
    <row r="1226" spans="1:7" s="11" customFormat="1" ht="16" x14ac:dyDescent="0.2">
      <c r="A1226" s="11" t="s">
        <v>8219</v>
      </c>
      <c r="B1226" s="11">
        <v>9</v>
      </c>
      <c r="F1226" s="11" t="s">
        <v>8221</v>
      </c>
      <c r="G1226" s="11">
        <v>10</v>
      </c>
    </row>
    <row r="1227" spans="1:7" s="11" customFormat="1" ht="16" x14ac:dyDescent="0.2">
      <c r="A1227" s="11" t="s">
        <v>8219</v>
      </c>
      <c r="B1227" s="11">
        <v>120</v>
      </c>
      <c r="F1227" s="11" t="s">
        <v>8221</v>
      </c>
      <c r="G1227" s="11">
        <v>0</v>
      </c>
    </row>
    <row r="1228" spans="1:7" s="11" customFormat="1" ht="16" x14ac:dyDescent="0.2">
      <c r="A1228" s="11" t="s">
        <v>8219</v>
      </c>
      <c r="B1228" s="11">
        <v>102</v>
      </c>
      <c r="F1228" s="11" t="s">
        <v>8221</v>
      </c>
      <c r="G1228" s="11">
        <v>14</v>
      </c>
    </row>
    <row r="1229" spans="1:7" s="11" customFormat="1" ht="16" x14ac:dyDescent="0.2">
      <c r="A1229" s="11" t="s">
        <v>8219</v>
      </c>
      <c r="B1229" s="11">
        <v>186</v>
      </c>
      <c r="F1229" s="11" t="s">
        <v>8221</v>
      </c>
      <c r="G1229" s="11">
        <v>2</v>
      </c>
    </row>
    <row r="1230" spans="1:7" s="11" customFormat="1" ht="16" x14ac:dyDescent="0.2">
      <c r="A1230" s="11" t="s">
        <v>8219</v>
      </c>
      <c r="B1230" s="11">
        <v>15</v>
      </c>
      <c r="F1230" s="11" t="s">
        <v>8221</v>
      </c>
      <c r="G1230" s="11">
        <v>1</v>
      </c>
    </row>
    <row r="1231" spans="1:7" s="11" customFormat="1" ht="16" x14ac:dyDescent="0.2">
      <c r="A1231" s="11" t="s">
        <v>8219</v>
      </c>
      <c r="B1231" s="11">
        <v>67</v>
      </c>
      <c r="F1231" s="11" t="s">
        <v>8221</v>
      </c>
      <c r="G1231" s="11">
        <v>3</v>
      </c>
    </row>
    <row r="1232" spans="1:7" s="11" customFormat="1" ht="16" x14ac:dyDescent="0.2">
      <c r="A1232" s="11" t="s">
        <v>8219</v>
      </c>
      <c r="B1232" s="11">
        <v>130</v>
      </c>
      <c r="F1232" s="11" t="s">
        <v>8221</v>
      </c>
      <c r="G1232" s="11">
        <v>0</v>
      </c>
    </row>
    <row r="1233" spans="1:7" s="11" customFormat="1" ht="16" x14ac:dyDescent="0.2">
      <c r="A1233" s="11" t="s">
        <v>8219</v>
      </c>
      <c r="B1233" s="11">
        <v>16</v>
      </c>
      <c r="F1233" s="11" t="s">
        <v>8221</v>
      </c>
      <c r="G1233" s="11">
        <v>2</v>
      </c>
    </row>
    <row r="1234" spans="1:7" s="11" customFormat="1" ht="16" x14ac:dyDescent="0.2">
      <c r="A1234" s="11" t="s">
        <v>8219</v>
      </c>
      <c r="B1234" s="11">
        <v>67</v>
      </c>
      <c r="F1234" s="11" t="s">
        <v>8221</v>
      </c>
      <c r="G1234" s="11">
        <v>0</v>
      </c>
    </row>
    <row r="1235" spans="1:7" s="11" customFormat="1" ht="16" x14ac:dyDescent="0.2">
      <c r="A1235" s="11" t="s">
        <v>8219</v>
      </c>
      <c r="B1235" s="11">
        <v>124</v>
      </c>
      <c r="F1235" s="11" t="s">
        <v>8221</v>
      </c>
      <c r="G1235" s="11">
        <v>12</v>
      </c>
    </row>
    <row r="1236" spans="1:7" s="11" customFormat="1" ht="16" x14ac:dyDescent="0.2">
      <c r="A1236" s="11" t="s">
        <v>8219</v>
      </c>
      <c r="B1236" s="11">
        <v>80</v>
      </c>
      <c r="F1236" s="11" t="s">
        <v>8221</v>
      </c>
      <c r="G1236" s="11">
        <v>1</v>
      </c>
    </row>
    <row r="1237" spans="1:7" s="11" customFormat="1" ht="16" x14ac:dyDescent="0.2">
      <c r="A1237" s="11" t="s">
        <v>8219</v>
      </c>
      <c r="B1237" s="11">
        <v>282</v>
      </c>
      <c r="F1237" s="11" t="s">
        <v>8221</v>
      </c>
      <c r="G1237" s="11">
        <v>8</v>
      </c>
    </row>
    <row r="1238" spans="1:7" s="11" customFormat="1" ht="16" x14ac:dyDescent="0.2">
      <c r="A1238" s="11" t="s">
        <v>8219</v>
      </c>
      <c r="B1238" s="11">
        <v>68</v>
      </c>
      <c r="F1238" s="11" t="s">
        <v>8221</v>
      </c>
      <c r="G1238" s="11">
        <v>2</v>
      </c>
    </row>
    <row r="1239" spans="1:7" s="11" customFormat="1" ht="16" x14ac:dyDescent="0.2">
      <c r="A1239" s="11" t="s">
        <v>8219</v>
      </c>
      <c r="B1239" s="11">
        <v>86</v>
      </c>
      <c r="F1239" s="11" t="s">
        <v>8221</v>
      </c>
      <c r="G1239" s="11">
        <v>31</v>
      </c>
    </row>
    <row r="1240" spans="1:7" s="11" customFormat="1" ht="16" x14ac:dyDescent="0.2">
      <c r="A1240" s="11" t="s">
        <v>8219</v>
      </c>
      <c r="B1240" s="11">
        <v>115</v>
      </c>
      <c r="F1240" s="11" t="s">
        <v>8221</v>
      </c>
      <c r="G1240" s="11">
        <v>5</v>
      </c>
    </row>
    <row r="1241" spans="1:7" s="11" customFormat="1" ht="16" x14ac:dyDescent="0.2">
      <c r="A1241" s="11" t="s">
        <v>8219</v>
      </c>
      <c r="B1241" s="11">
        <v>75</v>
      </c>
      <c r="F1241" s="11" t="s">
        <v>8221</v>
      </c>
      <c r="G1241" s="11">
        <v>1</v>
      </c>
    </row>
    <row r="1242" spans="1:7" s="11" customFormat="1" ht="16" x14ac:dyDescent="0.2">
      <c r="A1242" s="11" t="s">
        <v>8219</v>
      </c>
      <c r="B1242" s="11">
        <v>43</v>
      </c>
      <c r="F1242" s="11" t="s">
        <v>8221</v>
      </c>
      <c r="G1242" s="11">
        <v>12</v>
      </c>
    </row>
    <row r="1243" spans="1:7" s="11" customFormat="1" ht="16" x14ac:dyDescent="0.2">
      <c r="A1243" s="11" t="s">
        <v>8219</v>
      </c>
      <c r="B1243" s="11">
        <v>48</v>
      </c>
      <c r="F1243" s="11" t="s">
        <v>8221</v>
      </c>
      <c r="G1243" s="11">
        <v>4</v>
      </c>
    </row>
    <row r="1244" spans="1:7" s="11" customFormat="1" ht="16" x14ac:dyDescent="0.2">
      <c r="A1244" s="11" t="s">
        <v>8219</v>
      </c>
      <c r="B1244" s="11">
        <v>52</v>
      </c>
      <c r="F1244" s="11" t="s">
        <v>8221</v>
      </c>
      <c r="G1244" s="11">
        <v>0</v>
      </c>
    </row>
    <row r="1245" spans="1:7" s="11" customFormat="1" ht="16" x14ac:dyDescent="0.2">
      <c r="A1245" s="11" t="s">
        <v>8219</v>
      </c>
      <c r="B1245" s="11">
        <v>43</v>
      </c>
      <c r="F1245" s="11" t="s">
        <v>8221</v>
      </c>
      <c r="G1245" s="11">
        <v>7</v>
      </c>
    </row>
    <row r="1246" spans="1:7" s="11" customFormat="1" ht="16" x14ac:dyDescent="0.2">
      <c r="A1246" s="11" t="s">
        <v>8219</v>
      </c>
      <c r="B1246" s="11">
        <v>58</v>
      </c>
      <c r="F1246" s="11" t="s">
        <v>8221</v>
      </c>
      <c r="G1246" s="11">
        <v>2</v>
      </c>
    </row>
    <row r="1247" spans="1:7" s="11" customFormat="1" ht="16" x14ac:dyDescent="0.2">
      <c r="A1247" s="11" t="s">
        <v>8219</v>
      </c>
      <c r="B1247" s="11">
        <v>47</v>
      </c>
      <c r="F1247" s="11" t="s">
        <v>8221</v>
      </c>
      <c r="G1247" s="11">
        <v>1</v>
      </c>
    </row>
    <row r="1248" spans="1:7" s="11" customFormat="1" ht="16" x14ac:dyDescent="0.2">
      <c r="A1248" s="11" t="s">
        <v>8219</v>
      </c>
      <c r="B1248" s="11">
        <v>36</v>
      </c>
      <c r="F1248" s="11" t="s">
        <v>8221</v>
      </c>
      <c r="G1248" s="11">
        <v>4</v>
      </c>
    </row>
    <row r="1249" spans="1:7" s="11" customFormat="1" ht="16" x14ac:dyDescent="0.2">
      <c r="A1249" s="11" t="s">
        <v>8219</v>
      </c>
      <c r="B1249" s="11">
        <v>17</v>
      </c>
      <c r="F1249" s="11" t="s">
        <v>8221</v>
      </c>
      <c r="G1249" s="11">
        <v>6</v>
      </c>
    </row>
    <row r="1250" spans="1:7" s="11" customFormat="1" ht="16" x14ac:dyDescent="0.2">
      <c r="A1250" s="11" t="s">
        <v>8219</v>
      </c>
      <c r="B1250" s="11">
        <v>104</v>
      </c>
      <c r="F1250" s="11" t="s">
        <v>8221</v>
      </c>
      <c r="G1250" s="11">
        <v>8</v>
      </c>
    </row>
    <row r="1251" spans="1:7" s="11" customFormat="1" ht="16" x14ac:dyDescent="0.2">
      <c r="A1251" s="11" t="s">
        <v>8219</v>
      </c>
      <c r="B1251" s="11">
        <v>47</v>
      </c>
      <c r="F1251" s="11" t="s">
        <v>8221</v>
      </c>
      <c r="G1251" s="11">
        <v>14</v>
      </c>
    </row>
    <row r="1252" spans="1:7" s="11" customFormat="1" ht="16" x14ac:dyDescent="0.2">
      <c r="A1252" s="11" t="s">
        <v>8219</v>
      </c>
      <c r="B1252" s="11">
        <v>38</v>
      </c>
      <c r="F1252" s="11" t="s">
        <v>8221</v>
      </c>
      <c r="G1252" s="11">
        <v>0</v>
      </c>
    </row>
    <row r="1253" spans="1:7" s="11" customFormat="1" ht="16" x14ac:dyDescent="0.2">
      <c r="A1253" s="11" t="s">
        <v>8219</v>
      </c>
      <c r="B1253" s="11">
        <v>81</v>
      </c>
      <c r="F1253" s="11" t="s">
        <v>8221</v>
      </c>
      <c r="G1253" s="11">
        <v>4</v>
      </c>
    </row>
    <row r="1254" spans="1:7" s="11" customFormat="1" ht="16" x14ac:dyDescent="0.2">
      <c r="A1254" s="11" t="s">
        <v>8219</v>
      </c>
      <c r="B1254" s="11">
        <v>55</v>
      </c>
      <c r="F1254" s="11" t="s">
        <v>8221</v>
      </c>
      <c r="G1254" s="11">
        <v>0</v>
      </c>
    </row>
    <row r="1255" spans="1:7" s="11" customFormat="1" ht="16" x14ac:dyDescent="0.2">
      <c r="A1255" s="11" t="s">
        <v>8219</v>
      </c>
      <c r="B1255" s="11">
        <v>41</v>
      </c>
      <c r="F1255" s="11" t="s">
        <v>8221</v>
      </c>
      <c r="G1255" s="11">
        <v>0</v>
      </c>
    </row>
    <row r="1256" spans="1:7" s="11" customFormat="1" ht="16" x14ac:dyDescent="0.2">
      <c r="A1256" s="11" t="s">
        <v>8219</v>
      </c>
      <c r="B1256" s="11">
        <v>79</v>
      </c>
      <c r="F1256" s="11" t="s">
        <v>8221</v>
      </c>
      <c r="G1256" s="11">
        <v>1</v>
      </c>
    </row>
    <row r="1257" spans="1:7" s="11" customFormat="1" ht="16" x14ac:dyDescent="0.2">
      <c r="A1257" s="11" t="s">
        <v>8219</v>
      </c>
      <c r="B1257" s="11">
        <v>16</v>
      </c>
      <c r="F1257" s="11" t="s">
        <v>8221</v>
      </c>
      <c r="G1257" s="11">
        <v>1</v>
      </c>
    </row>
    <row r="1258" spans="1:7" s="11" customFormat="1" ht="16" x14ac:dyDescent="0.2">
      <c r="A1258" s="11" t="s">
        <v>8219</v>
      </c>
      <c r="B1258" s="11">
        <v>8</v>
      </c>
      <c r="F1258" s="11" t="s">
        <v>8221</v>
      </c>
      <c r="G1258" s="11">
        <v>1</v>
      </c>
    </row>
    <row r="1259" spans="1:7" s="11" customFormat="1" ht="16" x14ac:dyDescent="0.2">
      <c r="A1259" s="11" t="s">
        <v>8219</v>
      </c>
      <c r="B1259" s="11">
        <v>95</v>
      </c>
      <c r="F1259" s="11" t="s">
        <v>8221</v>
      </c>
      <c r="G1259" s="11">
        <v>1</v>
      </c>
    </row>
    <row r="1260" spans="1:7" s="11" customFormat="1" ht="16" x14ac:dyDescent="0.2">
      <c r="A1260" s="11" t="s">
        <v>8219</v>
      </c>
      <c r="B1260" s="11">
        <v>25</v>
      </c>
      <c r="F1260" s="11" t="s">
        <v>8221</v>
      </c>
      <c r="G1260" s="11">
        <v>4</v>
      </c>
    </row>
    <row r="1261" spans="1:7" s="11" customFormat="1" ht="16" x14ac:dyDescent="0.2">
      <c r="A1261" s="11" t="s">
        <v>8219</v>
      </c>
      <c r="B1261" s="11">
        <v>19</v>
      </c>
      <c r="F1261" s="11" t="s">
        <v>8221</v>
      </c>
      <c r="G1261" s="11">
        <v>0</v>
      </c>
    </row>
    <row r="1262" spans="1:7" s="11" customFormat="1" ht="16" x14ac:dyDescent="0.2">
      <c r="A1262" s="11" t="s">
        <v>8219</v>
      </c>
      <c r="B1262" s="11">
        <v>90</v>
      </c>
      <c r="F1262" s="11" t="s">
        <v>8221</v>
      </c>
      <c r="G1262" s="11">
        <v>0</v>
      </c>
    </row>
    <row r="1263" spans="1:7" s="11" customFormat="1" ht="16" x14ac:dyDescent="0.2">
      <c r="A1263" s="11" t="s">
        <v>8219</v>
      </c>
      <c r="B1263" s="11">
        <v>41</v>
      </c>
      <c r="F1263" s="11" t="s">
        <v>8221</v>
      </c>
      <c r="G1263" s="11">
        <v>2</v>
      </c>
    </row>
    <row r="1264" spans="1:7" s="11" customFormat="1" ht="16" x14ac:dyDescent="0.2">
      <c r="A1264" s="11" t="s">
        <v>8219</v>
      </c>
      <c r="B1264" s="11">
        <v>30</v>
      </c>
      <c r="F1264" s="11" t="s">
        <v>8221</v>
      </c>
      <c r="G1264" s="11">
        <v>24</v>
      </c>
    </row>
    <row r="1265" spans="1:7" s="11" customFormat="1" ht="16" x14ac:dyDescent="0.2">
      <c r="A1265" s="11" t="s">
        <v>8219</v>
      </c>
      <c r="B1265" s="11">
        <v>38</v>
      </c>
      <c r="F1265" s="11" t="s">
        <v>8221</v>
      </c>
      <c r="G1265" s="11">
        <v>1</v>
      </c>
    </row>
    <row r="1266" spans="1:7" s="11" customFormat="1" ht="16" x14ac:dyDescent="0.2">
      <c r="A1266" s="11" t="s">
        <v>8219</v>
      </c>
      <c r="B1266" s="11">
        <v>65</v>
      </c>
      <c r="F1266" s="11" t="s">
        <v>8221</v>
      </c>
      <c r="G1266" s="11">
        <v>2</v>
      </c>
    </row>
    <row r="1267" spans="1:7" s="11" customFormat="1" ht="16" x14ac:dyDescent="0.2">
      <c r="A1267" s="11" t="s">
        <v>8219</v>
      </c>
      <c r="B1267" s="11">
        <v>75</v>
      </c>
      <c r="F1267" s="11" t="s">
        <v>8221</v>
      </c>
      <c r="G1267" s="11">
        <v>1</v>
      </c>
    </row>
    <row r="1268" spans="1:7" s="11" customFormat="1" ht="16" x14ac:dyDescent="0.2">
      <c r="A1268" s="11" t="s">
        <v>8219</v>
      </c>
      <c r="B1268" s="11">
        <v>16</v>
      </c>
      <c r="F1268" s="11" t="s">
        <v>8221</v>
      </c>
      <c r="G1268" s="11">
        <v>37</v>
      </c>
    </row>
    <row r="1269" spans="1:7" s="11" customFormat="1" ht="16" x14ac:dyDescent="0.2">
      <c r="A1269" s="11" t="s">
        <v>8219</v>
      </c>
      <c r="B1269" s="11">
        <v>10</v>
      </c>
      <c r="F1269" s="11" t="s">
        <v>8221</v>
      </c>
      <c r="G1269" s="11">
        <v>5</v>
      </c>
    </row>
    <row r="1270" spans="1:7" s="11" customFormat="1" ht="16" x14ac:dyDescent="0.2">
      <c r="A1270" s="11" t="s">
        <v>8219</v>
      </c>
      <c r="B1270" s="11">
        <v>27</v>
      </c>
      <c r="F1270" s="11" t="s">
        <v>8221</v>
      </c>
      <c r="G1270" s="11">
        <v>4</v>
      </c>
    </row>
    <row r="1271" spans="1:7" s="11" customFormat="1" ht="16" x14ac:dyDescent="0.2">
      <c r="A1271" s="11" t="s">
        <v>8219</v>
      </c>
      <c r="B1271" s="11">
        <v>259</v>
      </c>
      <c r="F1271" s="11" t="s">
        <v>8221</v>
      </c>
      <c r="G1271" s="11">
        <v>16</v>
      </c>
    </row>
    <row r="1272" spans="1:7" s="11" customFormat="1" ht="16" x14ac:dyDescent="0.2">
      <c r="A1272" s="11" t="s">
        <v>8219</v>
      </c>
      <c r="B1272" s="11">
        <v>39</v>
      </c>
      <c r="F1272" s="11" t="s">
        <v>8221</v>
      </c>
      <c r="G1272" s="11">
        <v>9</v>
      </c>
    </row>
    <row r="1273" spans="1:7" s="11" customFormat="1" ht="16" x14ac:dyDescent="0.2">
      <c r="A1273" s="11" t="s">
        <v>8219</v>
      </c>
      <c r="B1273" s="11">
        <v>42</v>
      </c>
      <c r="F1273" s="11" t="s">
        <v>8221</v>
      </c>
      <c r="G1273" s="11">
        <v>0</v>
      </c>
    </row>
    <row r="1274" spans="1:7" s="11" customFormat="1" ht="16" x14ac:dyDescent="0.2">
      <c r="A1274" s="11" t="s">
        <v>8219</v>
      </c>
      <c r="B1274" s="11">
        <v>10</v>
      </c>
      <c r="F1274" s="11" t="s">
        <v>8221</v>
      </c>
      <c r="G1274" s="11">
        <v>40</v>
      </c>
    </row>
    <row r="1275" spans="1:7" s="11" customFormat="1" ht="16" x14ac:dyDescent="0.2">
      <c r="A1275" s="11" t="s">
        <v>8219</v>
      </c>
      <c r="B1275" s="11">
        <v>56</v>
      </c>
      <c r="F1275" s="11" t="s">
        <v>8221</v>
      </c>
      <c r="G1275" s="11">
        <v>0</v>
      </c>
    </row>
    <row r="1276" spans="1:7" s="11" customFormat="1" ht="16" x14ac:dyDescent="0.2">
      <c r="A1276" s="11" t="s">
        <v>8219</v>
      </c>
      <c r="B1276" s="11">
        <v>20</v>
      </c>
      <c r="F1276" s="11" t="s">
        <v>8221</v>
      </c>
      <c r="G1276" s="11">
        <v>2</v>
      </c>
    </row>
    <row r="1277" spans="1:7" s="11" customFormat="1" ht="16" x14ac:dyDescent="0.2">
      <c r="A1277" s="11" t="s">
        <v>8219</v>
      </c>
      <c r="B1277" s="11">
        <v>170</v>
      </c>
      <c r="F1277" s="11" t="s">
        <v>8221</v>
      </c>
      <c r="G1277" s="11">
        <v>1</v>
      </c>
    </row>
    <row r="1278" spans="1:7" s="11" customFormat="1" ht="16" x14ac:dyDescent="0.2">
      <c r="A1278" s="11" t="s">
        <v>8219</v>
      </c>
      <c r="B1278" s="11">
        <v>29</v>
      </c>
      <c r="F1278" s="11" t="s">
        <v>8221</v>
      </c>
      <c r="G1278" s="11">
        <v>9</v>
      </c>
    </row>
    <row r="1279" spans="1:7" s="11" customFormat="1" ht="16" x14ac:dyDescent="0.2">
      <c r="A1279" s="11" t="s">
        <v>8219</v>
      </c>
      <c r="B1279" s="11">
        <v>132</v>
      </c>
      <c r="F1279" s="11" t="s">
        <v>8221</v>
      </c>
      <c r="G1279" s="11">
        <v>34</v>
      </c>
    </row>
    <row r="1280" spans="1:7" s="11" customFormat="1" ht="16" x14ac:dyDescent="0.2">
      <c r="A1280" s="11" t="s">
        <v>8219</v>
      </c>
      <c r="B1280" s="11">
        <v>27</v>
      </c>
      <c r="F1280" s="11" t="s">
        <v>8221</v>
      </c>
      <c r="G1280" s="11">
        <v>23</v>
      </c>
    </row>
    <row r="1281" spans="1:7" s="11" customFormat="1" ht="16" x14ac:dyDescent="0.2">
      <c r="A1281" s="11" t="s">
        <v>8219</v>
      </c>
      <c r="B1281" s="11">
        <v>26</v>
      </c>
      <c r="F1281" s="11" t="s">
        <v>8221</v>
      </c>
      <c r="G1281" s="11">
        <v>19</v>
      </c>
    </row>
    <row r="1282" spans="1:7" s="11" customFormat="1" ht="16" x14ac:dyDescent="0.2">
      <c r="A1282" s="11" t="s">
        <v>8219</v>
      </c>
      <c r="B1282" s="11">
        <v>43</v>
      </c>
      <c r="F1282" s="11" t="s">
        <v>8221</v>
      </c>
      <c r="G1282" s="11">
        <v>50</v>
      </c>
    </row>
    <row r="1283" spans="1:7" s="11" customFormat="1" ht="16" x14ac:dyDescent="0.2">
      <c r="A1283" s="11" t="s">
        <v>8219</v>
      </c>
      <c r="B1283" s="11">
        <v>80</v>
      </c>
      <c r="F1283" s="11" t="s">
        <v>8221</v>
      </c>
      <c r="G1283" s="11">
        <v>12</v>
      </c>
    </row>
    <row r="1284" spans="1:7" s="11" customFormat="1" ht="16" x14ac:dyDescent="0.2">
      <c r="A1284" s="11" t="s">
        <v>8219</v>
      </c>
      <c r="B1284" s="11">
        <v>33</v>
      </c>
      <c r="F1284" s="11" t="s">
        <v>8221</v>
      </c>
      <c r="G1284" s="11">
        <v>8</v>
      </c>
    </row>
    <row r="1285" spans="1:7" s="11" customFormat="1" ht="16" x14ac:dyDescent="0.2">
      <c r="A1285" s="11" t="s">
        <v>8219</v>
      </c>
      <c r="B1285" s="11">
        <v>71</v>
      </c>
      <c r="F1285" s="11" t="s">
        <v>8221</v>
      </c>
      <c r="G1285" s="11">
        <v>9</v>
      </c>
    </row>
    <row r="1286" spans="1:7" s="11" customFormat="1" ht="16" x14ac:dyDescent="0.2">
      <c r="A1286" s="11" t="s">
        <v>8219</v>
      </c>
      <c r="B1286" s="11">
        <v>81</v>
      </c>
      <c r="F1286" s="11" t="s">
        <v>8221</v>
      </c>
      <c r="G1286" s="11">
        <v>43</v>
      </c>
    </row>
    <row r="1287" spans="1:7" s="11" customFormat="1" ht="16" x14ac:dyDescent="0.2">
      <c r="A1287" s="11" t="s">
        <v>8219</v>
      </c>
      <c r="B1287" s="11">
        <v>76</v>
      </c>
      <c r="F1287" s="11" t="s">
        <v>8221</v>
      </c>
      <c r="G1287" s="11">
        <v>28</v>
      </c>
    </row>
    <row r="1288" spans="1:7" s="11" customFormat="1" ht="16" x14ac:dyDescent="0.2">
      <c r="A1288" s="11" t="s">
        <v>8219</v>
      </c>
      <c r="B1288" s="11">
        <v>48</v>
      </c>
      <c r="F1288" s="11" t="s">
        <v>8221</v>
      </c>
      <c r="G1288" s="11">
        <v>4</v>
      </c>
    </row>
    <row r="1289" spans="1:7" s="11" customFormat="1" ht="16" x14ac:dyDescent="0.2">
      <c r="A1289" s="11" t="s">
        <v>8219</v>
      </c>
      <c r="B1289" s="11">
        <v>61</v>
      </c>
      <c r="F1289" s="11" t="s">
        <v>8221</v>
      </c>
      <c r="G1289" s="11">
        <v>24</v>
      </c>
    </row>
    <row r="1290" spans="1:7" s="11" customFormat="1" ht="16" x14ac:dyDescent="0.2">
      <c r="A1290" s="11" t="s">
        <v>8219</v>
      </c>
      <c r="B1290" s="11">
        <v>60</v>
      </c>
      <c r="F1290" s="11" t="s">
        <v>8221</v>
      </c>
      <c r="G1290" s="11">
        <v>2</v>
      </c>
    </row>
    <row r="1291" spans="1:7" s="11" customFormat="1" ht="16" x14ac:dyDescent="0.2">
      <c r="A1291" s="11" t="s">
        <v>8219</v>
      </c>
      <c r="B1291" s="11">
        <v>136</v>
      </c>
      <c r="F1291" s="11" t="s">
        <v>8221</v>
      </c>
      <c r="G1291" s="11">
        <v>2</v>
      </c>
    </row>
    <row r="1292" spans="1:7" s="11" customFormat="1" ht="16" x14ac:dyDescent="0.2">
      <c r="A1292" s="11" t="s">
        <v>8219</v>
      </c>
      <c r="B1292" s="11">
        <v>14</v>
      </c>
      <c r="F1292" s="11" t="s">
        <v>8221</v>
      </c>
      <c r="G1292" s="11">
        <v>20</v>
      </c>
    </row>
    <row r="1293" spans="1:7" s="11" customFormat="1" ht="16" x14ac:dyDescent="0.2">
      <c r="A1293" s="11" t="s">
        <v>8219</v>
      </c>
      <c r="B1293" s="11">
        <v>78</v>
      </c>
      <c r="F1293" s="11" t="s">
        <v>8221</v>
      </c>
      <c r="G1293" s="11">
        <v>1</v>
      </c>
    </row>
    <row r="1294" spans="1:7" s="11" customFormat="1" ht="16" x14ac:dyDescent="0.2">
      <c r="A1294" s="11" t="s">
        <v>8219</v>
      </c>
      <c r="B1294" s="11">
        <v>4</v>
      </c>
      <c r="F1294" s="11" t="s">
        <v>8221</v>
      </c>
      <c r="G1294" s="11">
        <v>1</v>
      </c>
    </row>
    <row r="1295" spans="1:7" s="11" customFormat="1" ht="16" x14ac:dyDescent="0.2">
      <c r="A1295" s="11" t="s">
        <v>8219</v>
      </c>
      <c r="B1295" s="11">
        <v>11</v>
      </c>
      <c r="F1295" s="11" t="s">
        <v>8221</v>
      </c>
      <c r="G1295" s="11">
        <v>4</v>
      </c>
    </row>
    <row r="1296" spans="1:7" s="11" customFormat="1" ht="16" x14ac:dyDescent="0.2">
      <c r="A1296" s="11" t="s">
        <v>8219</v>
      </c>
      <c r="B1296" s="11">
        <v>185</v>
      </c>
      <c r="F1296" s="11" t="s">
        <v>8221</v>
      </c>
      <c r="G1296" s="11">
        <v>1</v>
      </c>
    </row>
    <row r="1297" spans="1:7" s="11" customFormat="1" ht="16" x14ac:dyDescent="0.2">
      <c r="A1297" s="11" t="s">
        <v>8219</v>
      </c>
      <c r="B1297" s="11">
        <v>59</v>
      </c>
      <c r="F1297" s="11" t="s">
        <v>8221</v>
      </c>
      <c r="G1297" s="11">
        <v>1</v>
      </c>
    </row>
    <row r="1298" spans="1:7" s="11" customFormat="1" ht="16" x14ac:dyDescent="0.2">
      <c r="A1298" s="11" t="s">
        <v>8219</v>
      </c>
      <c r="B1298" s="11">
        <v>27</v>
      </c>
      <c r="F1298" s="11" t="s">
        <v>8221</v>
      </c>
      <c r="G1298" s="11">
        <v>13</v>
      </c>
    </row>
    <row r="1299" spans="1:7" s="11" customFormat="1" ht="16" x14ac:dyDescent="0.2">
      <c r="A1299" s="11" t="s">
        <v>8219</v>
      </c>
      <c r="B1299" s="11">
        <v>63</v>
      </c>
      <c r="F1299" s="11" t="s">
        <v>8221</v>
      </c>
      <c r="G1299" s="11">
        <v>1</v>
      </c>
    </row>
    <row r="1300" spans="1:7" s="11" customFormat="1" ht="16" x14ac:dyDescent="0.2">
      <c r="A1300" s="11" t="s">
        <v>8219</v>
      </c>
      <c r="B1300" s="11">
        <v>13</v>
      </c>
      <c r="F1300" s="11" t="s">
        <v>8221</v>
      </c>
      <c r="G1300" s="11">
        <v>1</v>
      </c>
    </row>
    <row r="1301" spans="1:7" s="11" customFormat="1" ht="16" x14ac:dyDescent="0.2">
      <c r="A1301" s="11" t="s">
        <v>8219</v>
      </c>
      <c r="B1301" s="11">
        <v>13</v>
      </c>
      <c r="F1301" s="11" t="s">
        <v>8221</v>
      </c>
      <c r="G1301" s="11">
        <v>0</v>
      </c>
    </row>
    <row r="1302" spans="1:7" s="11" customFormat="1" ht="16" x14ac:dyDescent="0.2">
      <c r="A1302" s="11" t="s">
        <v>8219</v>
      </c>
      <c r="B1302" s="11">
        <v>57</v>
      </c>
      <c r="F1302" s="11" t="s">
        <v>8221</v>
      </c>
      <c r="G1302" s="11">
        <v>3</v>
      </c>
    </row>
    <row r="1303" spans="1:7" s="11" customFormat="1" ht="16" x14ac:dyDescent="0.2">
      <c r="A1303" s="11" t="s">
        <v>8219</v>
      </c>
      <c r="B1303" s="11">
        <v>61</v>
      </c>
      <c r="F1303" s="11" t="s">
        <v>8221</v>
      </c>
      <c r="G1303" s="11">
        <v>14</v>
      </c>
    </row>
    <row r="1304" spans="1:7" s="11" customFormat="1" ht="16" x14ac:dyDescent="0.2">
      <c r="A1304" s="11" t="s">
        <v>8219</v>
      </c>
      <c r="B1304" s="11">
        <v>65</v>
      </c>
      <c r="F1304" s="11" t="s">
        <v>8221</v>
      </c>
      <c r="G1304" s="11">
        <v>2</v>
      </c>
    </row>
    <row r="1305" spans="1:7" s="11" customFormat="1" ht="16" x14ac:dyDescent="0.2">
      <c r="A1305" s="11" t="s">
        <v>8219</v>
      </c>
      <c r="B1305" s="11">
        <v>134</v>
      </c>
      <c r="F1305" s="11" t="s">
        <v>8221</v>
      </c>
      <c r="G1305" s="11">
        <v>5</v>
      </c>
    </row>
    <row r="1306" spans="1:7" s="11" customFormat="1" ht="16" x14ac:dyDescent="0.2">
      <c r="A1306" s="11" t="s">
        <v>8219</v>
      </c>
      <c r="B1306" s="11">
        <v>37</v>
      </c>
      <c r="F1306" s="11" t="s">
        <v>8221</v>
      </c>
      <c r="G1306" s="11">
        <v>14</v>
      </c>
    </row>
    <row r="1307" spans="1:7" s="11" customFormat="1" ht="16" x14ac:dyDescent="0.2">
      <c r="A1307" s="11" t="s">
        <v>8219</v>
      </c>
      <c r="B1307" s="11">
        <v>37</v>
      </c>
      <c r="F1307" s="11" t="s">
        <v>8221</v>
      </c>
      <c r="G1307" s="11">
        <v>9</v>
      </c>
    </row>
    <row r="1308" spans="1:7" s="11" customFormat="1" ht="16" x14ac:dyDescent="0.2">
      <c r="A1308" s="11" t="s">
        <v>8219</v>
      </c>
      <c r="B1308" s="11">
        <v>150</v>
      </c>
      <c r="F1308" s="11" t="s">
        <v>8221</v>
      </c>
      <c r="G1308" s="11">
        <v>8</v>
      </c>
    </row>
    <row r="1309" spans="1:7" s="11" customFormat="1" ht="16" x14ac:dyDescent="0.2">
      <c r="A1309" s="11" t="s">
        <v>8219</v>
      </c>
      <c r="B1309" s="11">
        <v>56</v>
      </c>
      <c r="F1309" s="11" t="s">
        <v>8221</v>
      </c>
      <c r="G1309" s="11">
        <v>7</v>
      </c>
    </row>
    <row r="1310" spans="1:7" s="11" customFormat="1" ht="16" x14ac:dyDescent="0.2">
      <c r="A1310" s="11" t="s">
        <v>8219</v>
      </c>
      <c r="B1310" s="11">
        <v>18</v>
      </c>
      <c r="F1310" s="11" t="s">
        <v>8221</v>
      </c>
      <c r="G1310" s="11">
        <v>0</v>
      </c>
    </row>
    <row r="1311" spans="1:7" s="11" customFormat="1" ht="16" x14ac:dyDescent="0.2">
      <c r="A1311" s="11" t="s">
        <v>8219</v>
      </c>
      <c r="B1311" s="11">
        <v>60</v>
      </c>
      <c r="F1311" s="11" t="s">
        <v>8221</v>
      </c>
      <c r="G1311" s="11">
        <v>84</v>
      </c>
    </row>
    <row r="1312" spans="1:7" s="11" customFormat="1" ht="16" x14ac:dyDescent="0.2">
      <c r="A1312" s="11" t="s">
        <v>8219</v>
      </c>
      <c r="B1312" s="11">
        <v>67</v>
      </c>
      <c r="F1312" s="11" t="s">
        <v>8221</v>
      </c>
      <c r="G1312" s="11">
        <v>11</v>
      </c>
    </row>
    <row r="1313" spans="1:7" s="11" customFormat="1" ht="16" x14ac:dyDescent="0.2">
      <c r="A1313" s="11" t="s">
        <v>8219</v>
      </c>
      <c r="B1313" s="11">
        <v>35</v>
      </c>
      <c r="F1313" s="11" t="s">
        <v>8221</v>
      </c>
      <c r="G1313" s="11">
        <v>1</v>
      </c>
    </row>
    <row r="1314" spans="1:7" s="11" customFormat="1" ht="16" x14ac:dyDescent="0.2">
      <c r="A1314" s="11" t="s">
        <v>8219</v>
      </c>
      <c r="B1314" s="11">
        <v>34</v>
      </c>
      <c r="F1314" s="11" t="s">
        <v>8221</v>
      </c>
      <c r="G1314" s="11">
        <v>4</v>
      </c>
    </row>
    <row r="1315" spans="1:7" s="11" customFormat="1" ht="16" x14ac:dyDescent="0.2">
      <c r="A1315" s="11" t="s">
        <v>8219</v>
      </c>
      <c r="B1315" s="11">
        <v>36</v>
      </c>
      <c r="F1315" s="11" t="s">
        <v>8221</v>
      </c>
      <c r="G1315" s="11">
        <v>10</v>
      </c>
    </row>
    <row r="1316" spans="1:7" s="11" customFormat="1" ht="16" x14ac:dyDescent="0.2">
      <c r="A1316" s="11" t="s">
        <v>8219</v>
      </c>
      <c r="B1316" s="11">
        <v>18</v>
      </c>
      <c r="F1316" s="11" t="s">
        <v>8221</v>
      </c>
      <c r="G1316" s="11">
        <v>16</v>
      </c>
    </row>
    <row r="1317" spans="1:7" s="11" customFormat="1" ht="16" x14ac:dyDescent="0.2">
      <c r="A1317" s="11" t="s">
        <v>8219</v>
      </c>
      <c r="B1317" s="11">
        <v>25</v>
      </c>
      <c r="F1317" s="11" t="s">
        <v>8221</v>
      </c>
      <c r="G1317" s="11">
        <v>2</v>
      </c>
    </row>
    <row r="1318" spans="1:7" s="11" customFormat="1" ht="16" x14ac:dyDescent="0.2">
      <c r="A1318" s="11" t="s">
        <v>8219</v>
      </c>
      <c r="B1318" s="11">
        <v>21</v>
      </c>
      <c r="F1318" s="11" t="s">
        <v>8221</v>
      </c>
      <c r="G1318" s="11">
        <v>5</v>
      </c>
    </row>
    <row r="1319" spans="1:7" s="11" customFormat="1" ht="16" x14ac:dyDescent="0.2">
      <c r="A1319" s="11" t="s">
        <v>8219</v>
      </c>
      <c r="B1319" s="11">
        <v>151</v>
      </c>
      <c r="F1319" s="11" t="s">
        <v>8221</v>
      </c>
      <c r="G1319" s="11">
        <v>1</v>
      </c>
    </row>
    <row r="1320" spans="1:7" s="11" customFormat="1" ht="16" x14ac:dyDescent="0.2">
      <c r="A1320" s="11" t="s">
        <v>8219</v>
      </c>
      <c r="B1320" s="11">
        <v>489</v>
      </c>
      <c r="F1320" s="11" t="s">
        <v>8221</v>
      </c>
      <c r="G1320" s="11">
        <v>31</v>
      </c>
    </row>
    <row r="1321" spans="1:7" s="11" customFormat="1" ht="16" x14ac:dyDescent="0.2">
      <c r="A1321" s="11" t="s">
        <v>8219</v>
      </c>
      <c r="B1321" s="11">
        <v>50</v>
      </c>
      <c r="F1321" s="11" t="s">
        <v>8221</v>
      </c>
      <c r="G1321" s="11">
        <v>0</v>
      </c>
    </row>
    <row r="1322" spans="1:7" s="11" customFormat="1" ht="16" x14ac:dyDescent="0.2">
      <c r="A1322" s="11" t="s">
        <v>8219</v>
      </c>
      <c r="B1322" s="11">
        <v>321</v>
      </c>
      <c r="F1322" s="11" t="s">
        <v>8221</v>
      </c>
      <c r="G1322" s="11">
        <v>2</v>
      </c>
    </row>
    <row r="1323" spans="1:7" s="11" customFormat="1" ht="16" x14ac:dyDescent="0.2">
      <c r="A1323" s="11" t="s">
        <v>8219</v>
      </c>
      <c r="B1323" s="11">
        <v>1762</v>
      </c>
      <c r="F1323" s="11" t="s">
        <v>8221</v>
      </c>
      <c r="G1323" s="11">
        <v>7</v>
      </c>
    </row>
    <row r="1324" spans="1:7" s="11" customFormat="1" ht="16" x14ac:dyDescent="0.2">
      <c r="A1324" s="11" t="s">
        <v>8219</v>
      </c>
      <c r="B1324" s="11">
        <v>385</v>
      </c>
      <c r="F1324" s="11" t="s">
        <v>8221</v>
      </c>
      <c r="G1324" s="11">
        <v>16</v>
      </c>
    </row>
    <row r="1325" spans="1:7" s="11" customFormat="1" ht="16" x14ac:dyDescent="0.2">
      <c r="A1325" s="11" t="s">
        <v>8219</v>
      </c>
      <c r="B1325" s="11">
        <v>398</v>
      </c>
      <c r="F1325" s="11" t="s">
        <v>8221</v>
      </c>
      <c r="G1325" s="11">
        <v>4</v>
      </c>
    </row>
    <row r="1326" spans="1:7" s="11" customFormat="1" ht="16" x14ac:dyDescent="0.2">
      <c r="A1326" s="11" t="s">
        <v>8219</v>
      </c>
      <c r="B1326" s="11">
        <v>304</v>
      </c>
      <c r="F1326" s="11" t="s">
        <v>8221</v>
      </c>
      <c r="G1326" s="11">
        <v>4</v>
      </c>
    </row>
    <row r="1327" spans="1:7" s="11" customFormat="1" ht="16" x14ac:dyDescent="0.2">
      <c r="A1327" s="11" t="s">
        <v>8219</v>
      </c>
      <c r="B1327" s="11">
        <v>676</v>
      </c>
      <c r="F1327" s="11" t="s">
        <v>8221</v>
      </c>
      <c r="G1327" s="11">
        <v>4</v>
      </c>
    </row>
    <row r="1328" spans="1:7" s="11" customFormat="1" ht="16" x14ac:dyDescent="0.2">
      <c r="A1328" s="11" t="s">
        <v>8219</v>
      </c>
      <c r="B1328" s="11">
        <v>577</v>
      </c>
      <c r="F1328" s="11" t="s">
        <v>8221</v>
      </c>
      <c r="G1328" s="11">
        <v>3</v>
      </c>
    </row>
    <row r="1329" spans="1:7" s="11" customFormat="1" ht="16" x14ac:dyDescent="0.2">
      <c r="A1329" s="11" t="s">
        <v>8219</v>
      </c>
      <c r="B1329" s="11">
        <v>3663</v>
      </c>
      <c r="F1329" s="11" t="s">
        <v>8221</v>
      </c>
      <c r="G1329" s="11">
        <v>36</v>
      </c>
    </row>
    <row r="1330" spans="1:7" s="11" customFormat="1" ht="16" x14ac:dyDescent="0.2">
      <c r="A1330" s="11" t="s">
        <v>8219</v>
      </c>
      <c r="B1330" s="11">
        <v>294</v>
      </c>
      <c r="F1330" s="11" t="s">
        <v>8221</v>
      </c>
      <c r="G1330" s="11">
        <v>1</v>
      </c>
    </row>
    <row r="1331" spans="1:7" s="11" customFormat="1" ht="16" x14ac:dyDescent="0.2">
      <c r="A1331" s="11" t="s">
        <v>8219</v>
      </c>
      <c r="B1331" s="11">
        <v>28</v>
      </c>
      <c r="F1331" s="11" t="s">
        <v>8221</v>
      </c>
      <c r="G1331" s="11">
        <v>7</v>
      </c>
    </row>
    <row r="1332" spans="1:7" s="11" customFormat="1" ht="16" x14ac:dyDescent="0.2">
      <c r="A1332" s="11" t="s">
        <v>8219</v>
      </c>
      <c r="B1332" s="11">
        <v>100</v>
      </c>
      <c r="F1332" s="11" t="s">
        <v>8221</v>
      </c>
      <c r="G1332" s="11">
        <v>27</v>
      </c>
    </row>
    <row r="1333" spans="1:7" s="11" customFormat="1" ht="16" x14ac:dyDescent="0.2">
      <c r="A1333" s="11" t="s">
        <v>8219</v>
      </c>
      <c r="B1333" s="11">
        <v>72</v>
      </c>
      <c r="F1333" s="11" t="s">
        <v>8221</v>
      </c>
      <c r="G1333" s="11">
        <v>1</v>
      </c>
    </row>
    <row r="1334" spans="1:7" s="11" customFormat="1" ht="16" x14ac:dyDescent="0.2">
      <c r="A1334" s="11" t="s">
        <v>8219</v>
      </c>
      <c r="B1334" s="11">
        <v>238</v>
      </c>
      <c r="F1334" s="11" t="s">
        <v>8221</v>
      </c>
      <c r="G1334" s="11">
        <v>0</v>
      </c>
    </row>
    <row r="1335" spans="1:7" s="11" customFormat="1" ht="16" x14ac:dyDescent="0.2">
      <c r="A1335" s="11" t="s">
        <v>8219</v>
      </c>
      <c r="B1335" s="11">
        <v>159</v>
      </c>
      <c r="F1335" s="11" t="s">
        <v>8221</v>
      </c>
      <c r="G1335" s="11">
        <v>1</v>
      </c>
    </row>
    <row r="1336" spans="1:7" s="11" customFormat="1" ht="16" x14ac:dyDescent="0.2">
      <c r="A1336" s="11" t="s">
        <v>8219</v>
      </c>
      <c r="B1336" s="11">
        <v>77</v>
      </c>
      <c r="F1336" s="11" t="s">
        <v>8221</v>
      </c>
      <c r="G1336" s="11">
        <v>3</v>
      </c>
    </row>
    <row r="1337" spans="1:7" s="11" customFormat="1" ht="16" x14ac:dyDescent="0.2">
      <c r="A1337" s="11" t="s">
        <v>8219</v>
      </c>
      <c r="B1337" s="11">
        <v>53</v>
      </c>
      <c r="F1337" s="11" t="s">
        <v>8221</v>
      </c>
      <c r="G1337" s="11">
        <v>3</v>
      </c>
    </row>
    <row r="1338" spans="1:7" s="11" customFormat="1" ht="16" x14ac:dyDescent="0.2">
      <c r="A1338" s="11" t="s">
        <v>8219</v>
      </c>
      <c r="B1338" s="11">
        <v>1251</v>
      </c>
      <c r="F1338" s="11" t="s">
        <v>8221</v>
      </c>
      <c r="G1338" s="11">
        <v>3</v>
      </c>
    </row>
    <row r="1339" spans="1:7" s="11" customFormat="1" ht="16" x14ac:dyDescent="0.2">
      <c r="A1339" s="11" t="s">
        <v>8219</v>
      </c>
      <c r="B1339" s="11">
        <v>465</v>
      </c>
      <c r="F1339" s="11" t="s">
        <v>8221</v>
      </c>
      <c r="G1339" s="11">
        <v>0</v>
      </c>
    </row>
    <row r="1340" spans="1:7" s="11" customFormat="1" ht="16" x14ac:dyDescent="0.2">
      <c r="A1340" s="11" t="s">
        <v>8219</v>
      </c>
      <c r="B1340" s="11">
        <v>74</v>
      </c>
      <c r="F1340" s="11" t="s">
        <v>8221</v>
      </c>
      <c r="G1340" s="11">
        <v>6</v>
      </c>
    </row>
    <row r="1341" spans="1:7" s="11" customFormat="1" ht="16" x14ac:dyDescent="0.2">
      <c r="A1341" s="11" t="s">
        <v>8219</v>
      </c>
      <c r="B1341" s="11">
        <v>62</v>
      </c>
      <c r="F1341" s="11" t="s">
        <v>8221</v>
      </c>
      <c r="G1341" s="11">
        <v>17</v>
      </c>
    </row>
    <row r="1342" spans="1:7" s="11" customFormat="1" ht="16" x14ac:dyDescent="0.2">
      <c r="A1342" s="11" t="s">
        <v>8219</v>
      </c>
      <c r="B1342" s="11">
        <v>3468</v>
      </c>
      <c r="F1342" s="11" t="s">
        <v>8221</v>
      </c>
      <c r="G1342" s="11">
        <v>40</v>
      </c>
    </row>
    <row r="1343" spans="1:7" s="11" customFormat="1" ht="16" x14ac:dyDescent="0.2">
      <c r="A1343" s="11" t="s">
        <v>8219</v>
      </c>
      <c r="B1343" s="11">
        <v>52</v>
      </c>
      <c r="F1343" s="11" t="s">
        <v>8221</v>
      </c>
      <c r="G1343" s="11">
        <v>3</v>
      </c>
    </row>
    <row r="1344" spans="1:7" s="11" customFormat="1" ht="16" x14ac:dyDescent="0.2">
      <c r="A1344" s="11" t="s">
        <v>8219</v>
      </c>
      <c r="B1344" s="11">
        <v>50</v>
      </c>
      <c r="F1344" s="11" t="s">
        <v>8221</v>
      </c>
      <c r="G1344" s="11">
        <v>1</v>
      </c>
    </row>
    <row r="1345" spans="1:7" s="11" customFormat="1" ht="16" x14ac:dyDescent="0.2">
      <c r="A1345" s="11" t="s">
        <v>8219</v>
      </c>
      <c r="B1345" s="11">
        <v>45</v>
      </c>
      <c r="F1345" s="11" t="s">
        <v>8221</v>
      </c>
      <c r="G1345" s="11">
        <v>2</v>
      </c>
    </row>
    <row r="1346" spans="1:7" s="11" customFormat="1" ht="16" x14ac:dyDescent="0.2">
      <c r="A1346" s="11" t="s">
        <v>8219</v>
      </c>
      <c r="B1346" s="11">
        <v>21</v>
      </c>
      <c r="F1346" s="11" t="s">
        <v>8221</v>
      </c>
      <c r="G1346" s="11">
        <v>7</v>
      </c>
    </row>
    <row r="1347" spans="1:7" s="11" customFormat="1" ht="16" x14ac:dyDescent="0.2">
      <c r="A1347" s="11" t="s">
        <v>8219</v>
      </c>
      <c r="B1347" s="11">
        <v>100</v>
      </c>
      <c r="F1347" s="11" t="s">
        <v>8221</v>
      </c>
      <c r="G1347" s="11">
        <v>14</v>
      </c>
    </row>
    <row r="1348" spans="1:7" s="11" customFormat="1" ht="16" x14ac:dyDescent="0.2">
      <c r="A1348" s="11" t="s">
        <v>8219</v>
      </c>
      <c r="B1348" s="11">
        <v>81</v>
      </c>
      <c r="F1348" s="11" t="s">
        <v>8221</v>
      </c>
      <c r="G1348" s="11">
        <v>0</v>
      </c>
    </row>
    <row r="1349" spans="1:7" s="11" customFormat="1" ht="16" x14ac:dyDescent="0.2">
      <c r="A1349" s="11" t="s">
        <v>8219</v>
      </c>
      <c r="B1349" s="11">
        <v>286</v>
      </c>
      <c r="F1349" s="11" t="s">
        <v>8221</v>
      </c>
      <c r="G1349" s="11">
        <v>0</v>
      </c>
    </row>
    <row r="1350" spans="1:7" s="11" customFormat="1" ht="16" x14ac:dyDescent="0.2">
      <c r="A1350" s="11" t="s">
        <v>8219</v>
      </c>
      <c r="B1350" s="11">
        <v>42</v>
      </c>
      <c r="F1350" s="11" t="s">
        <v>8221</v>
      </c>
      <c r="G1350" s="11">
        <v>1</v>
      </c>
    </row>
    <row r="1351" spans="1:7" s="11" customFormat="1" ht="16" x14ac:dyDescent="0.2">
      <c r="A1351" s="11" t="s">
        <v>8219</v>
      </c>
      <c r="B1351" s="11">
        <v>199</v>
      </c>
      <c r="F1351" s="11" t="s">
        <v>8221</v>
      </c>
      <c r="G1351" s="11">
        <v>12</v>
      </c>
    </row>
    <row r="1352" spans="1:7" s="11" customFormat="1" ht="16" x14ac:dyDescent="0.2">
      <c r="A1352" s="11" t="s">
        <v>8219</v>
      </c>
      <c r="B1352" s="11">
        <v>25</v>
      </c>
      <c r="F1352" s="11" t="s">
        <v>8221</v>
      </c>
      <c r="G1352" s="11">
        <v>12</v>
      </c>
    </row>
    <row r="1353" spans="1:7" s="11" customFormat="1" ht="16" x14ac:dyDescent="0.2">
      <c r="A1353" s="11" t="s">
        <v>8219</v>
      </c>
      <c r="B1353" s="11">
        <v>84</v>
      </c>
      <c r="F1353" s="11" t="s">
        <v>8221</v>
      </c>
      <c r="G1353" s="11">
        <v>23</v>
      </c>
    </row>
    <row r="1354" spans="1:7" s="11" customFormat="1" ht="16" x14ac:dyDescent="0.2">
      <c r="A1354" s="11" t="s">
        <v>8219</v>
      </c>
      <c r="B1354" s="11">
        <v>50</v>
      </c>
      <c r="F1354" s="11" t="s">
        <v>8221</v>
      </c>
      <c r="G1354" s="11">
        <v>0</v>
      </c>
    </row>
    <row r="1355" spans="1:7" s="11" customFormat="1" ht="16" x14ac:dyDescent="0.2">
      <c r="A1355" s="11" t="s">
        <v>8219</v>
      </c>
      <c r="B1355" s="11">
        <v>26</v>
      </c>
      <c r="F1355" s="11" t="s">
        <v>8221</v>
      </c>
      <c r="G1355" s="11">
        <v>10</v>
      </c>
    </row>
    <row r="1356" spans="1:7" s="11" customFormat="1" ht="16" x14ac:dyDescent="0.2">
      <c r="A1356" s="11" t="s">
        <v>8219</v>
      </c>
      <c r="B1356" s="11">
        <v>14</v>
      </c>
      <c r="F1356" s="11" t="s">
        <v>8221</v>
      </c>
      <c r="G1356" s="11">
        <v>5</v>
      </c>
    </row>
    <row r="1357" spans="1:7" s="11" customFormat="1" ht="16" x14ac:dyDescent="0.2">
      <c r="A1357" s="11" t="s">
        <v>8219</v>
      </c>
      <c r="B1357" s="11">
        <v>49</v>
      </c>
      <c r="F1357" s="11" t="s">
        <v>8221</v>
      </c>
      <c r="G1357" s="11">
        <v>1</v>
      </c>
    </row>
    <row r="1358" spans="1:7" s="11" customFormat="1" ht="16" x14ac:dyDescent="0.2">
      <c r="A1358" s="11" t="s">
        <v>8219</v>
      </c>
      <c r="B1358" s="11">
        <v>69</v>
      </c>
      <c r="F1358" s="11" t="s">
        <v>8221</v>
      </c>
      <c r="G1358" s="11">
        <v>2</v>
      </c>
    </row>
    <row r="1359" spans="1:7" s="11" customFormat="1" ht="16" x14ac:dyDescent="0.2">
      <c r="A1359" s="11" t="s">
        <v>8219</v>
      </c>
      <c r="B1359" s="11">
        <v>60</v>
      </c>
      <c r="F1359" s="11" t="s">
        <v>8221</v>
      </c>
      <c r="G1359" s="11">
        <v>2</v>
      </c>
    </row>
    <row r="1360" spans="1:7" s="11" customFormat="1" ht="16" x14ac:dyDescent="0.2">
      <c r="A1360" s="11" t="s">
        <v>8219</v>
      </c>
      <c r="B1360" s="11">
        <v>80</v>
      </c>
      <c r="F1360" s="11" t="s">
        <v>8221</v>
      </c>
      <c r="G1360" s="11">
        <v>0</v>
      </c>
    </row>
    <row r="1361" spans="1:7" s="11" customFormat="1" ht="16" x14ac:dyDescent="0.2">
      <c r="A1361" s="11" t="s">
        <v>8219</v>
      </c>
      <c r="B1361" s="11">
        <v>56</v>
      </c>
      <c r="F1361" s="11" t="s">
        <v>8221</v>
      </c>
      <c r="G1361" s="11">
        <v>13</v>
      </c>
    </row>
    <row r="1362" spans="1:7" s="11" customFormat="1" ht="16" x14ac:dyDescent="0.2">
      <c r="A1362" s="11" t="s">
        <v>8219</v>
      </c>
      <c r="B1362" s="11">
        <v>104</v>
      </c>
      <c r="F1362" s="11" t="s">
        <v>8221</v>
      </c>
      <c r="G1362" s="11">
        <v>0</v>
      </c>
    </row>
    <row r="1363" spans="1:7" s="11" customFormat="1" ht="16" x14ac:dyDescent="0.2">
      <c r="A1363" s="11" t="s">
        <v>8219</v>
      </c>
      <c r="B1363" s="11">
        <v>46</v>
      </c>
      <c r="F1363" s="11" t="s">
        <v>8221</v>
      </c>
      <c r="G1363" s="11">
        <v>1</v>
      </c>
    </row>
    <row r="1364" spans="1:7" s="11" customFormat="1" ht="16" x14ac:dyDescent="0.2">
      <c r="A1364" s="11" t="s">
        <v>8219</v>
      </c>
      <c r="B1364" s="11">
        <v>206</v>
      </c>
      <c r="F1364" s="11" t="s">
        <v>8221</v>
      </c>
      <c r="G1364" s="11">
        <v>5</v>
      </c>
    </row>
    <row r="1365" spans="1:7" s="11" customFormat="1" ht="16" x14ac:dyDescent="0.2">
      <c r="A1365" s="11" t="s">
        <v>8219</v>
      </c>
      <c r="B1365" s="11">
        <v>18</v>
      </c>
      <c r="F1365" s="11" t="s">
        <v>8221</v>
      </c>
      <c r="G1365" s="11">
        <v>2</v>
      </c>
    </row>
    <row r="1366" spans="1:7" s="11" customFormat="1" ht="16" x14ac:dyDescent="0.2">
      <c r="A1366" s="11" t="s">
        <v>8219</v>
      </c>
      <c r="B1366" s="11">
        <v>28</v>
      </c>
      <c r="F1366" s="11" t="s">
        <v>8221</v>
      </c>
      <c r="G1366" s="11">
        <v>0</v>
      </c>
    </row>
    <row r="1367" spans="1:7" s="11" customFormat="1" ht="16" x14ac:dyDescent="0.2">
      <c r="A1367" s="11" t="s">
        <v>8219</v>
      </c>
      <c r="B1367" s="11">
        <v>11</v>
      </c>
      <c r="F1367" s="11" t="s">
        <v>8221</v>
      </c>
      <c r="G1367" s="11">
        <v>32</v>
      </c>
    </row>
    <row r="1368" spans="1:7" s="11" customFormat="1" ht="16" x14ac:dyDescent="0.2">
      <c r="A1368" s="11" t="s">
        <v>8219</v>
      </c>
      <c r="B1368" s="11">
        <v>263</v>
      </c>
      <c r="F1368" s="11" t="s">
        <v>8221</v>
      </c>
      <c r="G1368" s="11">
        <v>1</v>
      </c>
    </row>
    <row r="1369" spans="1:7" s="11" customFormat="1" ht="16" x14ac:dyDescent="0.2">
      <c r="A1369" s="11" t="s">
        <v>8219</v>
      </c>
      <c r="B1369" s="11">
        <v>394</v>
      </c>
      <c r="F1369" s="11" t="s">
        <v>8221</v>
      </c>
      <c r="G1369" s="11">
        <v>1</v>
      </c>
    </row>
    <row r="1370" spans="1:7" s="11" customFormat="1" ht="16" x14ac:dyDescent="0.2">
      <c r="A1370" s="11" t="s">
        <v>8219</v>
      </c>
      <c r="B1370" s="11">
        <v>1049</v>
      </c>
      <c r="F1370" s="11" t="s">
        <v>8221</v>
      </c>
      <c r="G1370" s="11">
        <v>1</v>
      </c>
    </row>
    <row r="1371" spans="1:7" s="11" customFormat="1" ht="16" x14ac:dyDescent="0.2">
      <c r="A1371" s="11" t="s">
        <v>8219</v>
      </c>
      <c r="B1371" s="11">
        <v>308</v>
      </c>
      <c r="F1371" s="11" t="s">
        <v>8221</v>
      </c>
      <c r="G1371" s="11">
        <v>0</v>
      </c>
    </row>
    <row r="1372" spans="1:7" s="11" customFormat="1" ht="16" x14ac:dyDescent="0.2">
      <c r="A1372" s="11" t="s">
        <v>8219</v>
      </c>
      <c r="B1372" s="11">
        <v>1088</v>
      </c>
      <c r="F1372" s="11" t="s">
        <v>8221</v>
      </c>
      <c r="G1372" s="11">
        <v>0</v>
      </c>
    </row>
    <row r="1373" spans="1:7" s="11" customFormat="1" ht="16" x14ac:dyDescent="0.2">
      <c r="A1373" s="11" t="s">
        <v>8219</v>
      </c>
      <c r="B1373" s="11">
        <v>73</v>
      </c>
      <c r="F1373" s="11" t="s">
        <v>8221</v>
      </c>
      <c r="G1373" s="11">
        <v>8</v>
      </c>
    </row>
    <row r="1374" spans="1:7" s="11" customFormat="1" ht="16" x14ac:dyDescent="0.2">
      <c r="A1374" s="11" t="s">
        <v>8219</v>
      </c>
      <c r="B1374" s="11">
        <v>143</v>
      </c>
      <c r="F1374" s="11" t="s">
        <v>8221</v>
      </c>
      <c r="G1374" s="11">
        <v>0</v>
      </c>
    </row>
    <row r="1375" spans="1:7" s="11" customFormat="1" ht="16" x14ac:dyDescent="0.2">
      <c r="A1375" s="11" t="s">
        <v>8219</v>
      </c>
      <c r="B1375" s="11">
        <v>1420</v>
      </c>
      <c r="F1375" s="11" t="s">
        <v>8221</v>
      </c>
      <c r="G1375" s="11">
        <v>1</v>
      </c>
    </row>
    <row r="1376" spans="1:7" s="11" customFormat="1" ht="16" x14ac:dyDescent="0.2">
      <c r="A1376" s="11" t="s">
        <v>8219</v>
      </c>
      <c r="B1376" s="11">
        <v>305</v>
      </c>
      <c r="F1376" s="11" t="s">
        <v>8221</v>
      </c>
      <c r="G1376" s="11">
        <v>16</v>
      </c>
    </row>
    <row r="1377" spans="1:7" s="11" customFormat="1" ht="16" x14ac:dyDescent="0.2">
      <c r="A1377" s="11" t="s">
        <v>8219</v>
      </c>
      <c r="B1377" s="11">
        <v>551</v>
      </c>
      <c r="F1377" s="11" t="s">
        <v>8221</v>
      </c>
      <c r="G1377" s="11">
        <v>12</v>
      </c>
    </row>
    <row r="1378" spans="1:7" s="11" customFormat="1" ht="16" x14ac:dyDescent="0.2">
      <c r="A1378" s="11" t="s">
        <v>8219</v>
      </c>
      <c r="B1378" s="11">
        <v>187</v>
      </c>
      <c r="F1378" s="11" t="s">
        <v>8221</v>
      </c>
      <c r="G1378" s="11">
        <v>4</v>
      </c>
    </row>
    <row r="1379" spans="1:7" s="11" customFormat="1" ht="16" x14ac:dyDescent="0.2">
      <c r="A1379" s="11" t="s">
        <v>8219</v>
      </c>
      <c r="B1379" s="11">
        <v>325</v>
      </c>
      <c r="F1379" s="11" t="s">
        <v>8221</v>
      </c>
      <c r="G1379" s="11">
        <v>2</v>
      </c>
    </row>
    <row r="1380" spans="1:7" s="11" customFormat="1" ht="16" x14ac:dyDescent="0.2">
      <c r="A1380" s="11" t="s">
        <v>8219</v>
      </c>
      <c r="B1380" s="11">
        <v>148</v>
      </c>
      <c r="F1380" s="11" t="s">
        <v>8221</v>
      </c>
      <c r="G1380" s="11">
        <v>3</v>
      </c>
    </row>
    <row r="1381" spans="1:7" s="11" customFormat="1" ht="16" x14ac:dyDescent="0.2">
      <c r="A1381" s="11" t="s">
        <v>8219</v>
      </c>
      <c r="B1381" s="11">
        <v>69</v>
      </c>
      <c r="F1381" s="11" t="s">
        <v>8221</v>
      </c>
      <c r="G1381" s="11">
        <v>0</v>
      </c>
    </row>
    <row r="1382" spans="1:7" s="11" customFormat="1" ht="16" x14ac:dyDescent="0.2">
      <c r="A1382" s="11" t="s">
        <v>8219</v>
      </c>
      <c r="B1382" s="11">
        <v>173</v>
      </c>
      <c r="F1382" s="11" t="s">
        <v>8221</v>
      </c>
      <c r="G1382" s="11">
        <v>3</v>
      </c>
    </row>
    <row r="1383" spans="1:7" s="11" customFormat="1" ht="16" x14ac:dyDescent="0.2">
      <c r="A1383" s="11" t="s">
        <v>8219</v>
      </c>
      <c r="B1383" s="11">
        <v>269</v>
      </c>
      <c r="F1383" s="11" t="s">
        <v>8221</v>
      </c>
      <c r="G1383" s="11">
        <v>4</v>
      </c>
    </row>
    <row r="1384" spans="1:7" s="11" customFormat="1" ht="16" x14ac:dyDescent="0.2">
      <c r="A1384" s="11" t="s">
        <v>8219</v>
      </c>
      <c r="B1384" s="11">
        <v>185</v>
      </c>
      <c r="F1384" s="11" t="s">
        <v>8221</v>
      </c>
      <c r="G1384" s="11">
        <v>2</v>
      </c>
    </row>
    <row r="1385" spans="1:7" s="11" customFormat="1" ht="16" x14ac:dyDescent="0.2">
      <c r="A1385" s="11" t="s">
        <v>8219</v>
      </c>
      <c r="B1385" s="11">
        <v>176</v>
      </c>
      <c r="F1385" s="11" t="s">
        <v>8221</v>
      </c>
      <c r="G1385" s="11">
        <v>10</v>
      </c>
    </row>
    <row r="1386" spans="1:7" s="11" customFormat="1" ht="16" x14ac:dyDescent="0.2">
      <c r="A1386" s="11" t="s">
        <v>8219</v>
      </c>
      <c r="B1386" s="11">
        <v>1019</v>
      </c>
      <c r="F1386" s="11" t="s">
        <v>8221</v>
      </c>
      <c r="G1386" s="11">
        <v>11</v>
      </c>
    </row>
    <row r="1387" spans="1:7" s="11" customFormat="1" ht="16" x14ac:dyDescent="0.2">
      <c r="A1387" s="11" t="s">
        <v>8219</v>
      </c>
      <c r="B1387" s="11">
        <v>113</v>
      </c>
      <c r="F1387" s="11" t="s">
        <v>8221</v>
      </c>
      <c r="G1387" s="11">
        <v>6</v>
      </c>
    </row>
    <row r="1388" spans="1:7" s="11" customFormat="1" ht="16" x14ac:dyDescent="0.2">
      <c r="A1388" s="11" t="s">
        <v>8219</v>
      </c>
      <c r="B1388" s="11">
        <v>404</v>
      </c>
      <c r="F1388" s="11" t="s">
        <v>8221</v>
      </c>
      <c r="G1388" s="11">
        <v>2</v>
      </c>
    </row>
    <row r="1389" spans="1:7" s="11" customFormat="1" ht="16" x14ac:dyDescent="0.2">
      <c r="A1389" s="11" t="s">
        <v>8219</v>
      </c>
      <c r="B1389" s="11">
        <v>707</v>
      </c>
      <c r="F1389" s="11" t="s">
        <v>8221</v>
      </c>
      <c r="G1389" s="11">
        <v>6</v>
      </c>
    </row>
    <row r="1390" spans="1:7" s="11" customFormat="1" ht="16" x14ac:dyDescent="0.2">
      <c r="A1390" s="11" t="s">
        <v>8219</v>
      </c>
      <c r="B1390" s="11">
        <v>392</v>
      </c>
      <c r="F1390" s="11" t="s">
        <v>8221</v>
      </c>
      <c r="G1390" s="11">
        <v>8</v>
      </c>
    </row>
    <row r="1391" spans="1:7" s="11" customFormat="1" ht="16" x14ac:dyDescent="0.2">
      <c r="A1391" s="11" t="s">
        <v>8219</v>
      </c>
      <c r="B1391" s="11">
        <v>23</v>
      </c>
      <c r="F1391" s="11" t="s">
        <v>8221</v>
      </c>
      <c r="G1391" s="11">
        <v>37</v>
      </c>
    </row>
    <row r="1392" spans="1:7" s="11" customFormat="1" ht="16" x14ac:dyDescent="0.2">
      <c r="A1392" s="11" t="s">
        <v>8219</v>
      </c>
      <c r="B1392" s="11">
        <v>682</v>
      </c>
      <c r="F1392" s="11" t="s">
        <v>8221</v>
      </c>
      <c r="G1392" s="11">
        <v>11</v>
      </c>
    </row>
    <row r="1393" spans="1:7" s="11" customFormat="1" ht="16" x14ac:dyDescent="0.2">
      <c r="A1393" s="11" t="s">
        <v>8219</v>
      </c>
      <c r="B1393" s="11">
        <v>37</v>
      </c>
      <c r="F1393" s="11" t="s">
        <v>8221</v>
      </c>
      <c r="G1393" s="11">
        <v>0</v>
      </c>
    </row>
    <row r="1394" spans="1:7" s="11" customFormat="1" ht="16" x14ac:dyDescent="0.2">
      <c r="A1394" s="11" t="s">
        <v>8219</v>
      </c>
      <c r="B1394" s="11">
        <v>146</v>
      </c>
      <c r="F1394" s="11" t="s">
        <v>8221</v>
      </c>
      <c r="G1394" s="11">
        <v>10</v>
      </c>
    </row>
    <row r="1395" spans="1:7" s="11" customFormat="1" ht="16" x14ac:dyDescent="0.2">
      <c r="A1395" s="11" t="s">
        <v>8219</v>
      </c>
      <c r="B1395" s="11">
        <v>119</v>
      </c>
      <c r="F1395" s="11" t="s">
        <v>8221</v>
      </c>
      <c r="G1395" s="11">
        <v>6</v>
      </c>
    </row>
    <row r="1396" spans="1:7" s="11" customFormat="1" ht="16" x14ac:dyDescent="0.2">
      <c r="A1396" s="11" t="s">
        <v>8219</v>
      </c>
      <c r="B1396" s="11">
        <v>163</v>
      </c>
      <c r="F1396" s="11" t="s">
        <v>8221</v>
      </c>
      <c r="G1396" s="11">
        <v>8</v>
      </c>
    </row>
    <row r="1397" spans="1:7" s="11" customFormat="1" ht="16" x14ac:dyDescent="0.2">
      <c r="A1397" s="11" t="s">
        <v>8219</v>
      </c>
      <c r="B1397" s="11">
        <v>339</v>
      </c>
      <c r="F1397" s="11" t="s">
        <v>8221</v>
      </c>
      <c r="G1397" s="11">
        <v>6</v>
      </c>
    </row>
    <row r="1398" spans="1:7" s="11" customFormat="1" ht="16" x14ac:dyDescent="0.2">
      <c r="A1398" s="11" t="s">
        <v>8219</v>
      </c>
      <c r="B1398" s="11">
        <v>58</v>
      </c>
      <c r="F1398" s="11" t="s">
        <v>8221</v>
      </c>
      <c r="G1398" s="11">
        <v>7</v>
      </c>
    </row>
    <row r="1399" spans="1:7" s="11" customFormat="1" ht="16" x14ac:dyDescent="0.2">
      <c r="A1399" s="11" t="s">
        <v>8219</v>
      </c>
      <c r="B1399" s="11">
        <v>456</v>
      </c>
      <c r="F1399" s="11" t="s">
        <v>8221</v>
      </c>
      <c r="G1399" s="11">
        <v>7</v>
      </c>
    </row>
    <row r="1400" spans="1:7" s="11" customFormat="1" ht="16" x14ac:dyDescent="0.2">
      <c r="A1400" s="11" t="s">
        <v>8219</v>
      </c>
      <c r="B1400" s="11">
        <v>15</v>
      </c>
      <c r="F1400" s="11" t="s">
        <v>8221</v>
      </c>
      <c r="G1400" s="11">
        <v>5</v>
      </c>
    </row>
    <row r="1401" spans="1:7" s="11" customFormat="1" ht="16" x14ac:dyDescent="0.2">
      <c r="A1401" s="11" t="s">
        <v>8219</v>
      </c>
      <c r="B1401" s="11">
        <v>191</v>
      </c>
      <c r="F1401" s="11" t="s">
        <v>8221</v>
      </c>
      <c r="G1401" s="11">
        <v>46</v>
      </c>
    </row>
    <row r="1402" spans="1:7" s="11" customFormat="1" ht="16" x14ac:dyDescent="0.2">
      <c r="A1402" s="11" t="s">
        <v>8219</v>
      </c>
      <c r="B1402" s="11">
        <v>17</v>
      </c>
      <c r="F1402" s="11" t="s">
        <v>8221</v>
      </c>
      <c r="G1402" s="11">
        <v>10</v>
      </c>
    </row>
    <row r="1403" spans="1:7" s="11" customFormat="1" ht="16" x14ac:dyDescent="0.2">
      <c r="A1403" s="11" t="s">
        <v>8219</v>
      </c>
      <c r="B1403" s="11">
        <v>28</v>
      </c>
      <c r="F1403" s="11" t="s">
        <v>8221</v>
      </c>
      <c r="G1403" s="11">
        <v>19</v>
      </c>
    </row>
    <row r="1404" spans="1:7" s="11" customFormat="1" ht="16" x14ac:dyDescent="0.2">
      <c r="A1404" s="11" t="s">
        <v>8219</v>
      </c>
      <c r="B1404" s="11">
        <v>18</v>
      </c>
      <c r="F1404" s="11" t="s">
        <v>8221</v>
      </c>
      <c r="G1404" s="11">
        <v>13</v>
      </c>
    </row>
    <row r="1405" spans="1:7" s="11" customFormat="1" ht="16" x14ac:dyDescent="0.2">
      <c r="A1405" s="11" t="s">
        <v>8219</v>
      </c>
      <c r="B1405" s="11">
        <v>61</v>
      </c>
      <c r="F1405" s="11" t="s">
        <v>8221</v>
      </c>
      <c r="G1405" s="11">
        <v>13</v>
      </c>
    </row>
    <row r="1406" spans="1:7" s="11" customFormat="1" ht="16" x14ac:dyDescent="0.2">
      <c r="A1406" s="11" t="s">
        <v>8219</v>
      </c>
      <c r="B1406" s="11">
        <v>108</v>
      </c>
      <c r="F1406" s="11" t="s">
        <v>8221</v>
      </c>
      <c r="G1406" s="11">
        <v>4</v>
      </c>
    </row>
    <row r="1407" spans="1:7" s="11" customFormat="1" ht="16" x14ac:dyDescent="0.2">
      <c r="A1407" s="11" t="s">
        <v>8219</v>
      </c>
      <c r="B1407" s="11">
        <v>142</v>
      </c>
      <c r="F1407" s="11" t="s">
        <v>8221</v>
      </c>
      <c r="G1407" s="11">
        <v>0</v>
      </c>
    </row>
    <row r="1408" spans="1:7" s="11" customFormat="1" ht="16" x14ac:dyDescent="0.2">
      <c r="A1408" s="11" t="s">
        <v>8219</v>
      </c>
      <c r="B1408" s="11">
        <v>74</v>
      </c>
      <c r="F1408" s="11" t="s">
        <v>8221</v>
      </c>
      <c r="G1408" s="11">
        <v>3</v>
      </c>
    </row>
    <row r="1409" spans="1:7" s="11" customFormat="1" ht="16" x14ac:dyDescent="0.2">
      <c r="A1409" s="11" t="s">
        <v>8219</v>
      </c>
      <c r="B1409" s="11">
        <v>38</v>
      </c>
      <c r="F1409" s="11" t="s">
        <v>8221</v>
      </c>
      <c r="G1409" s="11">
        <v>1</v>
      </c>
    </row>
    <row r="1410" spans="1:7" s="11" customFormat="1" ht="16" x14ac:dyDescent="0.2">
      <c r="A1410" s="11" t="s">
        <v>8219</v>
      </c>
      <c r="B1410" s="11">
        <v>20</v>
      </c>
      <c r="F1410" s="11" t="s">
        <v>8221</v>
      </c>
      <c r="G1410" s="11">
        <v>9</v>
      </c>
    </row>
    <row r="1411" spans="1:7" s="11" customFormat="1" ht="16" x14ac:dyDescent="0.2">
      <c r="A1411" s="11" t="s">
        <v>8219</v>
      </c>
      <c r="B1411" s="11">
        <v>24</v>
      </c>
      <c r="F1411" s="11" t="s">
        <v>8221</v>
      </c>
      <c r="G1411" s="11">
        <v>1</v>
      </c>
    </row>
    <row r="1412" spans="1:7" s="11" customFormat="1" ht="16" x14ac:dyDescent="0.2">
      <c r="A1412" s="11" t="s">
        <v>8219</v>
      </c>
      <c r="B1412" s="11">
        <v>66</v>
      </c>
      <c r="F1412" s="11" t="s">
        <v>8221</v>
      </c>
      <c r="G1412" s="11">
        <v>1</v>
      </c>
    </row>
    <row r="1413" spans="1:7" s="11" customFormat="1" ht="16" x14ac:dyDescent="0.2">
      <c r="A1413" s="11" t="s">
        <v>8219</v>
      </c>
      <c r="B1413" s="11">
        <v>28</v>
      </c>
      <c r="F1413" s="11" t="s">
        <v>8221</v>
      </c>
      <c r="G1413" s="11">
        <v>4</v>
      </c>
    </row>
    <row r="1414" spans="1:7" s="11" customFormat="1" ht="16" x14ac:dyDescent="0.2">
      <c r="A1414" s="11" t="s">
        <v>8219</v>
      </c>
      <c r="B1414" s="11">
        <v>24</v>
      </c>
      <c r="F1414" s="11" t="s">
        <v>8221</v>
      </c>
      <c r="G1414" s="11">
        <v>17</v>
      </c>
    </row>
    <row r="1415" spans="1:7" s="11" customFormat="1" ht="16" x14ac:dyDescent="0.2">
      <c r="A1415" s="11" t="s">
        <v>8219</v>
      </c>
      <c r="B1415" s="11">
        <v>73</v>
      </c>
      <c r="F1415" s="11" t="s">
        <v>8221</v>
      </c>
      <c r="G1415" s="11">
        <v>0</v>
      </c>
    </row>
    <row r="1416" spans="1:7" s="11" customFormat="1" ht="16" x14ac:dyDescent="0.2">
      <c r="A1416" s="11" t="s">
        <v>8219</v>
      </c>
      <c r="B1416" s="11">
        <v>3</v>
      </c>
      <c r="F1416" s="11" t="s">
        <v>8221</v>
      </c>
      <c r="G1416" s="11">
        <v>12</v>
      </c>
    </row>
    <row r="1417" spans="1:7" s="11" customFormat="1" ht="16" x14ac:dyDescent="0.2">
      <c r="A1417" s="11" t="s">
        <v>8219</v>
      </c>
      <c r="B1417" s="11">
        <v>20</v>
      </c>
      <c r="F1417" s="11" t="s">
        <v>8221</v>
      </c>
      <c r="G1417" s="11">
        <v>14</v>
      </c>
    </row>
    <row r="1418" spans="1:7" s="11" customFormat="1" ht="16" x14ac:dyDescent="0.2">
      <c r="A1418" s="11" t="s">
        <v>8219</v>
      </c>
      <c r="B1418" s="11">
        <v>21</v>
      </c>
      <c r="F1418" s="11" t="s">
        <v>8221</v>
      </c>
      <c r="G1418" s="11">
        <v>1</v>
      </c>
    </row>
    <row r="1419" spans="1:7" s="11" customFormat="1" ht="16" x14ac:dyDescent="0.2">
      <c r="A1419" s="11" t="s">
        <v>8219</v>
      </c>
      <c r="B1419" s="11">
        <v>94</v>
      </c>
      <c r="F1419" s="11" t="s">
        <v>8221</v>
      </c>
      <c r="G1419" s="11">
        <v>14</v>
      </c>
    </row>
    <row r="1420" spans="1:7" s="11" customFormat="1" ht="16" x14ac:dyDescent="0.2">
      <c r="A1420" s="11" t="s">
        <v>8219</v>
      </c>
      <c r="B1420" s="11">
        <v>139</v>
      </c>
      <c r="F1420" s="11" t="s">
        <v>8221</v>
      </c>
      <c r="G1420" s="11">
        <v>4</v>
      </c>
    </row>
    <row r="1421" spans="1:7" s="11" customFormat="1" ht="16" x14ac:dyDescent="0.2">
      <c r="A1421" s="11" t="s">
        <v>8219</v>
      </c>
      <c r="B1421" s="11">
        <v>130</v>
      </c>
      <c r="F1421" s="11" t="s">
        <v>8221</v>
      </c>
      <c r="G1421" s="11">
        <v>2</v>
      </c>
    </row>
    <row r="1422" spans="1:7" s="11" customFormat="1" ht="16" x14ac:dyDescent="0.2">
      <c r="A1422" s="11" t="s">
        <v>8219</v>
      </c>
      <c r="B1422" s="11">
        <v>31</v>
      </c>
      <c r="F1422" s="11" t="s">
        <v>8221</v>
      </c>
      <c r="G1422" s="11">
        <v>1</v>
      </c>
    </row>
    <row r="1423" spans="1:7" s="11" customFormat="1" ht="16" x14ac:dyDescent="0.2">
      <c r="A1423" s="11" t="s">
        <v>8219</v>
      </c>
      <c r="B1423" s="11">
        <v>13</v>
      </c>
      <c r="F1423" s="11" t="s">
        <v>8221</v>
      </c>
      <c r="G1423" s="11">
        <v>2</v>
      </c>
    </row>
    <row r="1424" spans="1:7" s="11" customFormat="1" ht="16" x14ac:dyDescent="0.2">
      <c r="A1424" s="11" t="s">
        <v>8219</v>
      </c>
      <c r="B1424" s="11">
        <v>90</v>
      </c>
      <c r="F1424" s="11" t="s">
        <v>8221</v>
      </c>
      <c r="G1424" s="11">
        <v>1</v>
      </c>
    </row>
    <row r="1425" spans="1:7" s="11" customFormat="1" ht="16" x14ac:dyDescent="0.2">
      <c r="A1425" s="11" t="s">
        <v>8219</v>
      </c>
      <c r="B1425" s="11">
        <v>141</v>
      </c>
      <c r="F1425" s="11" t="s">
        <v>8221</v>
      </c>
      <c r="G1425" s="11">
        <v>1</v>
      </c>
    </row>
    <row r="1426" spans="1:7" s="11" customFormat="1" ht="16" x14ac:dyDescent="0.2">
      <c r="A1426" s="11" t="s">
        <v>8219</v>
      </c>
      <c r="B1426" s="11">
        <v>23</v>
      </c>
      <c r="F1426" s="11" t="s">
        <v>8221</v>
      </c>
      <c r="G1426" s="11">
        <v>4</v>
      </c>
    </row>
    <row r="1427" spans="1:7" s="11" customFormat="1" ht="16" x14ac:dyDescent="0.2">
      <c r="A1427" s="11" t="s">
        <v>8219</v>
      </c>
      <c r="B1427" s="11">
        <v>18</v>
      </c>
      <c r="F1427" s="11" t="s">
        <v>8221</v>
      </c>
      <c r="G1427" s="11">
        <v>3</v>
      </c>
    </row>
    <row r="1428" spans="1:7" s="11" customFormat="1" ht="16" x14ac:dyDescent="0.2">
      <c r="A1428" s="11" t="s">
        <v>8219</v>
      </c>
      <c r="B1428" s="11">
        <v>76</v>
      </c>
      <c r="F1428" s="11" t="s">
        <v>8221</v>
      </c>
      <c r="G1428" s="11">
        <v>38</v>
      </c>
    </row>
    <row r="1429" spans="1:7" s="11" customFormat="1" ht="16" x14ac:dyDescent="0.2">
      <c r="A1429" s="11" t="s">
        <v>8219</v>
      </c>
      <c r="B1429" s="11">
        <v>93</v>
      </c>
      <c r="F1429" s="11" t="s">
        <v>8221</v>
      </c>
      <c r="G1429" s="11">
        <v>4</v>
      </c>
    </row>
    <row r="1430" spans="1:7" s="11" customFormat="1" ht="16" x14ac:dyDescent="0.2">
      <c r="A1430" s="11" t="s">
        <v>8219</v>
      </c>
      <c r="B1430" s="11">
        <v>69</v>
      </c>
      <c r="F1430" s="11" t="s">
        <v>8221</v>
      </c>
      <c r="G1430" s="11">
        <v>0</v>
      </c>
    </row>
    <row r="1431" spans="1:7" s="11" customFormat="1" ht="16" x14ac:dyDescent="0.2">
      <c r="A1431" s="11" t="s">
        <v>8219</v>
      </c>
      <c r="B1431" s="11">
        <v>21</v>
      </c>
      <c r="F1431" s="11" t="s">
        <v>8221</v>
      </c>
      <c r="G1431" s="11">
        <v>2</v>
      </c>
    </row>
    <row r="1432" spans="1:7" s="11" customFormat="1" ht="16" x14ac:dyDescent="0.2">
      <c r="A1432" s="11" t="s">
        <v>8219</v>
      </c>
      <c r="B1432" s="11">
        <v>57</v>
      </c>
      <c r="F1432" s="11" t="s">
        <v>8221</v>
      </c>
      <c r="G1432" s="11">
        <v>0</v>
      </c>
    </row>
    <row r="1433" spans="1:7" s="11" customFormat="1" ht="16" x14ac:dyDescent="0.2">
      <c r="A1433" s="11" t="s">
        <v>8219</v>
      </c>
      <c r="B1433" s="11">
        <v>108</v>
      </c>
      <c r="F1433" s="11" t="s">
        <v>8221</v>
      </c>
      <c r="G1433" s="11">
        <v>1</v>
      </c>
    </row>
    <row r="1434" spans="1:7" s="11" customFormat="1" ht="16" x14ac:dyDescent="0.2">
      <c r="A1434" s="11" t="s">
        <v>8219</v>
      </c>
      <c r="B1434" s="11">
        <v>83</v>
      </c>
      <c r="F1434" s="11" t="s">
        <v>8221</v>
      </c>
      <c r="G1434" s="11">
        <v>7</v>
      </c>
    </row>
    <row r="1435" spans="1:7" s="11" customFormat="1" ht="16" x14ac:dyDescent="0.2">
      <c r="A1435" s="11" t="s">
        <v>8219</v>
      </c>
      <c r="B1435" s="11">
        <v>96</v>
      </c>
      <c r="F1435" s="11" t="s">
        <v>8221</v>
      </c>
      <c r="G1435" s="11">
        <v>2</v>
      </c>
    </row>
    <row r="1436" spans="1:7" s="11" customFormat="1" ht="16" x14ac:dyDescent="0.2">
      <c r="A1436" s="11" t="s">
        <v>8219</v>
      </c>
      <c r="B1436" s="11">
        <v>64</v>
      </c>
      <c r="F1436" s="11" t="s">
        <v>8221</v>
      </c>
      <c r="G1436" s="11">
        <v>4</v>
      </c>
    </row>
    <row r="1437" spans="1:7" s="11" customFormat="1" ht="16" x14ac:dyDescent="0.2">
      <c r="A1437" s="11" t="s">
        <v>8219</v>
      </c>
      <c r="B1437" s="11">
        <v>14</v>
      </c>
      <c r="F1437" s="11" t="s">
        <v>8221</v>
      </c>
      <c r="G1437" s="11">
        <v>4</v>
      </c>
    </row>
    <row r="1438" spans="1:7" s="11" customFormat="1" ht="16" x14ac:dyDescent="0.2">
      <c r="A1438" s="11" t="s">
        <v>8219</v>
      </c>
      <c r="B1438" s="11">
        <v>169</v>
      </c>
      <c r="F1438" s="11" t="s">
        <v>8221</v>
      </c>
      <c r="G1438" s="11">
        <v>3</v>
      </c>
    </row>
    <row r="1439" spans="1:7" s="11" customFormat="1" ht="16" x14ac:dyDescent="0.2">
      <c r="A1439" s="11" t="s">
        <v>8219</v>
      </c>
      <c r="B1439" s="11">
        <v>33</v>
      </c>
      <c r="F1439" s="11" t="s">
        <v>8221</v>
      </c>
      <c r="G1439" s="11">
        <v>2</v>
      </c>
    </row>
    <row r="1440" spans="1:7" s="11" customFormat="1" ht="16" x14ac:dyDescent="0.2">
      <c r="A1440" s="11" t="s">
        <v>8219</v>
      </c>
      <c r="B1440" s="11">
        <v>102</v>
      </c>
      <c r="F1440" s="11" t="s">
        <v>8221</v>
      </c>
      <c r="G1440" s="11">
        <v>197</v>
      </c>
    </row>
    <row r="1441" spans="1:7" s="11" customFormat="1" ht="16" x14ac:dyDescent="0.2">
      <c r="A1441" s="11" t="s">
        <v>8219</v>
      </c>
      <c r="B1441" s="11">
        <v>104</v>
      </c>
      <c r="F1441" s="11" t="s">
        <v>8221</v>
      </c>
      <c r="G1441" s="11">
        <v>0</v>
      </c>
    </row>
    <row r="1442" spans="1:7" s="11" customFormat="1" ht="16" x14ac:dyDescent="0.2">
      <c r="A1442" s="11" t="s">
        <v>8219</v>
      </c>
      <c r="B1442" s="11">
        <v>20</v>
      </c>
      <c r="F1442" s="11" t="s">
        <v>8221</v>
      </c>
      <c r="G1442" s="11">
        <v>1</v>
      </c>
    </row>
    <row r="1443" spans="1:7" s="11" customFormat="1" ht="16" x14ac:dyDescent="0.2">
      <c r="A1443" s="11" t="s">
        <v>8219</v>
      </c>
      <c r="B1443" s="11">
        <v>35</v>
      </c>
      <c r="F1443" s="11" t="s">
        <v>8221</v>
      </c>
      <c r="G1443" s="11">
        <v>4</v>
      </c>
    </row>
    <row r="1444" spans="1:7" s="11" customFormat="1" ht="16" x14ac:dyDescent="0.2">
      <c r="A1444" s="11" t="s">
        <v>8219</v>
      </c>
      <c r="B1444" s="11">
        <v>94</v>
      </c>
      <c r="F1444" s="11" t="s">
        <v>8221</v>
      </c>
      <c r="G1444" s="11">
        <v>0</v>
      </c>
    </row>
    <row r="1445" spans="1:7" s="11" customFormat="1" ht="16" x14ac:dyDescent="0.2">
      <c r="A1445" s="11" t="s">
        <v>8219</v>
      </c>
      <c r="B1445" s="11">
        <v>14</v>
      </c>
      <c r="F1445" s="11" t="s">
        <v>8221</v>
      </c>
      <c r="G1445" s="11">
        <v>7</v>
      </c>
    </row>
    <row r="1446" spans="1:7" s="11" customFormat="1" ht="16" x14ac:dyDescent="0.2">
      <c r="A1446" s="11" t="s">
        <v>8219</v>
      </c>
      <c r="B1446" s="11">
        <v>15</v>
      </c>
      <c r="F1446" s="11" t="s">
        <v>8221</v>
      </c>
      <c r="G1446" s="11">
        <v>11</v>
      </c>
    </row>
    <row r="1447" spans="1:7" s="11" customFormat="1" ht="16" x14ac:dyDescent="0.2">
      <c r="A1447" s="11" t="s">
        <v>8219</v>
      </c>
      <c r="B1447" s="11">
        <v>51</v>
      </c>
      <c r="F1447" s="11" t="s">
        <v>8221</v>
      </c>
      <c r="G1447" s="11">
        <v>0</v>
      </c>
    </row>
    <row r="1448" spans="1:7" s="11" customFormat="1" ht="16" x14ac:dyDescent="0.2">
      <c r="A1448" s="11" t="s">
        <v>8219</v>
      </c>
      <c r="B1448" s="11">
        <v>19</v>
      </c>
      <c r="F1448" s="11" t="s">
        <v>8221</v>
      </c>
      <c r="G1448" s="11">
        <v>6</v>
      </c>
    </row>
    <row r="1449" spans="1:7" s="11" customFormat="1" ht="16" x14ac:dyDescent="0.2">
      <c r="A1449" s="11" t="s">
        <v>8219</v>
      </c>
      <c r="B1449" s="11">
        <v>23</v>
      </c>
      <c r="F1449" s="11" t="s">
        <v>8221</v>
      </c>
      <c r="G1449" s="11">
        <v>0</v>
      </c>
    </row>
    <row r="1450" spans="1:7" s="11" customFormat="1" ht="16" x14ac:dyDescent="0.2">
      <c r="A1450" s="11" t="s">
        <v>8219</v>
      </c>
      <c r="B1450" s="11">
        <v>97</v>
      </c>
      <c r="F1450" s="11" t="s">
        <v>8221</v>
      </c>
      <c r="G1450" s="11">
        <v>7</v>
      </c>
    </row>
    <row r="1451" spans="1:7" s="11" customFormat="1" ht="16" x14ac:dyDescent="0.2">
      <c r="A1451" s="11" t="s">
        <v>8219</v>
      </c>
      <c r="B1451" s="11">
        <v>76</v>
      </c>
      <c r="F1451" s="11" t="s">
        <v>8221</v>
      </c>
      <c r="G1451" s="11">
        <v>94</v>
      </c>
    </row>
    <row r="1452" spans="1:7" s="11" customFormat="1" ht="16" x14ac:dyDescent="0.2">
      <c r="A1452" s="11" t="s">
        <v>8219</v>
      </c>
      <c r="B1452" s="11">
        <v>11</v>
      </c>
      <c r="F1452" s="11" t="s">
        <v>8221</v>
      </c>
      <c r="G1452" s="11">
        <v>2</v>
      </c>
    </row>
    <row r="1453" spans="1:7" s="11" customFormat="1" ht="16" x14ac:dyDescent="0.2">
      <c r="A1453" s="11" t="s">
        <v>8219</v>
      </c>
      <c r="B1453" s="11">
        <v>52</v>
      </c>
      <c r="F1453" s="11" t="s">
        <v>8221</v>
      </c>
      <c r="G1453" s="11">
        <v>25</v>
      </c>
    </row>
    <row r="1454" spans="1:7" s="11" customFormat="1" ht="16" x14ac:dyDescent="0.2">
      <c r="A1454" s="11" t="s">
        <v>8219</v>
      </c>
      <c r="B1454" s="11">
        <v>95</v>
      </c>
      <c r="F1454" s="11" t="s">
        <v>8221</v>
      </c>
      <c r="G1454" s="11">
        <v>17</v>
      </c>
    </row>
    <row r="1455" spans="1:7" s="11" customFormat="1" ht="16" x14ac:dyDescent="0.2">
      <c r="A1455" s="11" t="s">
        <v>8219</v>
      </c>
      <c r="B1455" s="11">
        <v>35</v>
      </c>
      <c r="F1455" s="11" t="s">
        <v>8221</v>
      </c>
      <c r="G1455" s="11">
        <v>2</v>
      </c>
    </row>
    <row r="1456" spans="1:7" s="11" customFormat="1" ht="16" x14ac:dyDescent="0.2">
      <c r="A1456" s="11" t="s">
        <v>8219</v>
      </c>
      <c r="B1456" s="11">
        <v>21</v>
      </c>
      <c r="F1456" s="11" t="s">
        <v>8221</v>
      </c>
      <c r="G1456" s="11">
        <v>4</v>
      </c>
    </row>
    <row r="1457" spans="1:7" s="11" customFormat="1" ht="16" x14ac:dyDescent="0.2">
      <c r="A1457" s="11" t="s">
        <v>8219</v>
      </c>
      <c r="B1457" s="11">
        <v>93</v>
      </c>
      <c r="F1457" s="11" t="s">
        <v>8221</v>
      </c>
      <c r="G1457" s="11">
        <v>5</v>
      </c>
    </row>
    <row r="1458" spans="1:7" s="11" customFormat="1" ht="16" x14ac:dyDescent="0.2">
      <c r="A1458" s="11" t="s">
        <v>8219</v>
      </c>
      <c r="B1458" s="11">
        <v>11</v>
      </c>
      <c r="F1458" s="11" t="s">
        <v>8221</v>
      </c>
      <c r="G1458" s="11">
        <v>2</v>
      </c>
    </row>
    <row r="1459" spans="1:7" s="11" customFormat="1" ht="16" x14ac:dyDescent="0.2">
      <c r="A1459" s="11" t="s">
        <v>8219</v>
      </c>
      <c r="B1459" s="11">
        <v>21</v>
      </c>
      <c r="F1459" s="11" t="s">
        <v>8221</v>
      </c>
      <c r="G1459" s="11">
        <v>2</v>
      </c>
    </row>
    <row r="1460" spans="1:7" s="11" customFormat="1" ht="16" x14ac:dyDescent="0.2">
      <c r="A1460" s="11" t="s">
        <v>8219</v>
      </c>
      <c r="B1460" s="11">
        <v>54</v>
      </c>
      <c r="F1460" s="11" t="s">
        <v>8221</v>
      </c>
      <c r="G1460" s="11">
        <v>3</v>
      </c>
    </row>
    <row r="1461" spans="1:7" s="11" customFormat="1" ht="16" x14ac:dyDescent="0.2">
      <c r="A1461" s="11" t="s">
        <v>8219</v>
      </c>
      <c r="B1461" s="11">
        <v>31</v>
      </c>
      <c r="F1461" s="11" t="s">
        <v>8221</v>
      </c>
      <c r="G1461" s="11">
        <v>0</v>
      </c>
    </row>
    <row r="1462" spans="1:7" s="11" customFormat="1" ht="16" x14ac:dyDescent="0.2">
      <c r="A1462" s="11" t="s">
        <v>8219</v>
      </c>
      <c r="B1462" s="11">
        <v>132</v>
      </c>
      <c r="F1462" s="11" t="s">
        <v>8221</v>
      </c>
      <c r="G1462" s="11">
        <v>4</v>
      </c>
    </row>
    <row r="1463" spans="1:7" s="11" customFormat="1" ht="16" x14ac:dyDescent="0.2">
      <c r="A1463" s="11" t="s">
        <v>8219</v>
      </c>
      <c r="B1463" s="11">
        <v>3</v>
      </c>
      <c r="F1463" s="11" t="s">
        <v>8221</v>
      </c>
      <c r="G1463" s="11">
        <v>1</v>
      </c>
    </row>
    <row r="1464" spans="1:7" s="11" customFormat="1" ht="16" x14ac:dyDescent="0.2">
      <c r="A1464" s="11" t="s">
        <v>8219</v>
      </c>
      <c r="B1464" s="11">
        <v>6</v>
      </c>
      <c r="F1464" s="11" t="s">
        <v>8221</v>
      </c>
      <c r="G1464" s="11">
        <v>12</v>
      </c>
    </row>
    <row r="1465" spans="1:7" s="11" customFormat="1" ht="16" x14ac:dyDescent="0.2">
      <c r="A1465" s="11" t="s">
        <v>8219</v>
      </c>
      <c r="B1465" s="11">
        <v>10</v>
      </c>
      <c r="F1465" s="11" t="s">
        <v>8221</v>
      </c>
      <c r="G1465" s="11">
        <v>4</v>
      </c>
    </row>
    <row r="1466" spans="1:7" s="11" customFormat="1" ht="16" x14ac:dyDescent="0.2">
      <c r="A1466" s="11" t="s">
        <v>8219</v>
      </c>
      <c r="B1466" s="11">
        <v>147</v>
      </c>
      <c r="F1466" s="11" t="s">
        <v>8221</v>
      </c>
      <c r="G1466" s="11">
        <v>91</v>
      </c>
    </row>
    <row r="1467" spans="1:7" s="11" customFormat="1" ht="16" x14ac:dyDescent="0.2">
      <c r="A1467" s="11" t="s">
        <v>8219</v>
      </c>
      <c r="B1467" s="11">
        <v>199</v>
      </c>
      <c r="F1467" s="11" t="s">
        <v>8221</v>
      </c>
      <c r="G1467" s="11">
        <v>1</v>
      </c>
    </row>
    <row r="1468" spans="1:7" s="11" customFormat="1" ht="16" x14ac:dyDescent="0.2">
      <c r="A1468" s="11" t="s">
        <v>8219</v>
      </c>
      <c r="B1468" s="11">
        <v>50</v>
      </c>
      <c r="F1468" s="11" t="s">
        <v>8221</v>
      </c>
      <c r="G1468" s="11">
        <v>1</v>
      </c>
    </row>
    <row r="1469" spans="1:7" s="11" customFormat="1" ht="16" x14ac:dyDescent="0.2">
      <c r="A1469" s="11" t="s">
        <v>8219</v>
      </c>
      <c r="B1469" s="11">
        <v>21</v>
      </c>
      <c r="F1469" s="11" t="s">
        <v>8221</v>
      </c>
      <c r="G1469" s="11">
        <v>0</v>
      </c>
    </row>
    <row r="1470" spans="1:7" s="11" customFormat="1" ht="16" x14ac:dyDescent="0.2">
      <c r="A1470" s="11" t="s">
        <v>8219</v>
      </c>
      <c r="B1470" s="11">
        <v>24</v>
      </c>
      <c r="F1470" s="11" t="s">
        <v>8221</v>
      </c>
      <c r="G1470" s="11">
        <v>13</v>
      </c>
    </row>
    <row r="1471" spans="1:7" s="11" customFormat="1" ht="16" x14ac:dyDescent="0.2">
      <c r="A1471" s="11" t="s">
        <v>8219</v>
      </c>
      <c r="B1471" s="11">
        <v>32</v>
      </c>
      <c r="F1471" s="11" t="s">
        <v>8221</v>
      </c>
      <c r="G1471" s="11">
        <v>2</v>
      </c>
    </row>
    <row r="1472" spans="1:7" s="11" customFormat="1" ht="16" x14ac:dyDescent="0.2">
      <c r="A1472" s="11" t="s">
        <v>8219</v>
      </c>
      <c r="B1472" s="11">
        <v>62</v>
      </c>
      <c r="F1472" s="11" t="s">
        <v>8221</v>
      </c>
      <c r="G1472" s="11">
        <v>0</v>
      </c>
    </row>
    <row r="1473" spans="1:7" s="11" customFormat="1" ht="16" x14ac:dyDescent="0.2">
      <c r="A1473" s="11" t="s">
        <v>8219</v>
      </c>
      <c r="B1473" s="11">
        <v>9</v>
      </c>
      <c r="F1473" s="11" t="s">
        <v>8221</v>
      </c>
      <c r="G1473" s="11">
        <v>21</v>
      </c>
    </row>
    <row r="1474" spans="1:7" s="11" customFormat="1" ht="16" x14ac:dyDescent="0.2">
      <c r="A1474" s="11" t="s">
        <v>8219</v>
      </c>
      <c r="B1474" s="11">
        <v>38</v>
      </c>
      <c r="F1474" s="11" t="s">
        <v>8221</v>
      </c>
      <c r="G1474" s="11">
        <v>9</v>
      </c>
    </row>
    <row r="1475" spans="1:7" s="11" customFormat="1" ht="16" x14ac:dyDescent="0.2">
      <c r="A1475" s="11" t="s">
        <v>8219</v>
      </c>
      <c r="B1475" s="11">
        <v>54</v>
      </c>
      <c r="F1475" s="11" t="s">
        <v>8221</v>
      </c>
      <c r="G1475" s="11">
        <v>6</v>
      </c>
    </row>
    <row r="1476" spans="1:7" s="11" customFormat="1" ht="16" x14ac:dyDescent="0.2">
      <c r="A1476" s="11" t="s">
        <v>8219</v>
      </c>
      <c r="B1476" s="11">
        <v>37</v>
      </c>
      <c r="F1476" s="11" t="s">
        <v>8221</v>
      </c>
      <c r="G1476" s="11">
        <v>4</v>
      </c>
    </row>
    <row r="1477" spans="1:7" s="11" customFormat="1" ht="16" x14ac:dyDescent="0.2">
      <c r="A1477" s="11" t="s">
        <v>8219</v>
      </c>
      <c r="B1477" s="11">
        <v>39</v>
      </c>
      <c r="F1477" s="11" t="s">
        <v>8221</v>
      </c>
      <c r="G1477" s="11">
        <v>7</v>
      </c>
    </row>
    <row r="1478" spans="1:7" s="11" customFormat="1" ht="16" x14ac:dyDescent="0.2">
      <c r="A1478" s="11" t="s">
        <v>8219</v>
      </c>
      <c r="B1478" s="11">
        <v>34</v>
      </c>
      <c r="F1478" s="11" t="s">
        <v>8221</v>
      </c>
      <c r="G1478" s="11">
        <v>5</v>
      </c>
    </row>
    <row r="1479" spans="1:7" s="11" customFormat="1" ht="16" x14ac:dyDescent="0.2">
      <c r="A1479" s="11" t="s">
        <v>8219</v>
      </c>
      <c r="B1479" s="11">
        <v>55</v>
      </c>
      <c r="F1479" s="11" t="s">
        <v>8221</v>
      </c>
      <c r="G1479" s="11">
        <v>0</v>
      </c>
    </row>
    <row r="1480" spans="1:7" s="11" customFormat="1" ht="16" x14ac:dyDescent="0.2">
      <c r="A1480" s="11" t="s">
        <v>8219</v>
      </c>
      <c r="B1480" s="11">
        <v>32</v>
      </c>
      <c r="F1480" s="11" t="s">
        <v>8221</v>
      </c>
      <c r="G1480" s="11">
        <v>3</v>
      </c>
    </row>
    <row r="1481" spans="1:7" s="11" customFormat="1" ht="16" x14ac:dyDescent="0.2">
      <c r="A1481" s="11" t="s">
        <v>8219</v>
      </c>
      <c r="B1481" s="11">
        <v>25</v>
      </c>
      <c r="F1481" s="11" t="s">
        <v>8221</v>
      </c>
      <c r="G1481" s="11">
        <v>9</v>
      </c>
    </row>
    <row r="1482" spans="1:7" s="11" customFormat="1" ht="16" x14ac:dyDescent="0.2">
      <c r="A1482" s="11" t="s">
        <v>8219</v>
      </c>
      <c r="B1482" s="11">
        <v>33</v>
      </c>
      <c r="F1482" s="11" t="s">
        <v>8221</v>
      </c>
      <c r="G1482" s="11">
        <v>6</v>
      </c>
    </row>
    <row r="1483" spans="1:7" s="11" customFormat="1" ht="16" x14ac:dyDescent="0.2">
      <c r="A1483" s="11" t="s">
        <v>8219</v>
      </c>
      <c r="B1483" s="11">
        <v>108</v>
      </c>
      <c r="F1483" s="11" t="s">
        <v>8221</v>
      </c>
      <c r="G1483" s="11">
        <v>4</v>
      </c>
    </row>
    <row r="1484" spans="1:7" s="11" customFormat="1" ht="16" x14ac:dyDescent="0.2">
      <c r="A1484" s="11" t="s">
        <v>8219</v>
      </c>
      <c r="B1484" s="11">
        <v>20</v>
      </c>
      <c r="F1484" s="11" t="s">
        <v>8221</v>
      </c>
      <c r="G1484" s="11">
        <v>1</v>
      </c>
    </row>
    <row r="1485" spans="1:7" s="11" customFormat="1" ht="16" x14ac:dyDescent="0.2">
      <c r="A1485" s="11" t="s">
        <v>8219</v>
      </c>
      <c r="B1485" s="11">
        <v>98</v>
      </c>
      <c r="F1485" s="11" t="s">
        <v>8221</v>
      </c>
      <c r="G1485" s="11">
        <v>17</v>
      </c>
    </row>
    <row r="1486" spans="1:7" s="11" customFormat="1" ht="16" x14ac:dyDescent="0.2">
      <c r="A1486" s="11" t="s">
        <v>8219</v>
      </c>
      <c r="B1486" s="11">
        <v>196</v>
      </c>
      <c r="F1486" s="11" t="s">
        <v>8221</v>
      </c>
      <c r="G1486" s="11">
        <v>1</v>
      </c>
    </row>
    <row r="1487" spans="1:7" s="11" customFormat="1" ht="16" x14ac:dyDescent="0.2">
      <c r="A1487" s="11" t="s">
        <v>8219</v>
      </c>
      <c r="B1487" s="11">
        <v>39</v>
      </c>
      <c r="F1487" s="11" t="s">
        <v>8221</v>
      </c>
      <c r="G1487" s="11">
        <v>13</v>
      </c>
    </row>
    <row r="1488" spans="1:7" s="11" customFormat="1" ht="16" x14ac:dyDescent="0.2">
      <c r="A1488" s="11" t="s">
        <v>8219</v>
      </c>
      <c r="B1488" s="11">
        <v>128</v>
      </c>
      <c r="F1488" s="11" t="s">
        <v>8221</v>
      </c>
      <c r="G1488" s="11">
        <v>6</v>
      </c>
    </row>
    <row r="1489" spans="1:7" s="11" customFormat="1" ht="16" x14ac:dyDescent="0.2">
      <c r="A1489" s="11" t="s">
        <v>8219</v>
      </c>
      <c r="B1489" s="11">
        <v>71</v>
      </c>
      <c r="F1489" s="11" t="s">
        <v>8221</v>
      </c>
      <c r="G1489" s="11">
        <v>0</v>
      </c>
    </row>
    <row r="1490" spans="1:7" s="11" customFormat="1" ht="16" x14ac:dyDescent="0.2">
      <c r="A1490" s="11" t="s">
        <v>8219</v>
      </c>
      <c r="B1490" s="11">
        <v>47</v>
      </c>
      <c r="F1490" s="11" t="s">
        <v>8221</v>
      </c>
      <c r="G1490" s="11">
        <v>2</v>
      </c>
    </row>
    <row r="1491" spans="1:7" s="11" customFormat="1" ht="16" x14ac:dyDescent="0.2">
      <c r="A1491" s="11" t="s">
        <v>8219</v>
      </c>
      <c r="B1491" s="11">
        <v>17</v>
      </c>
      <c r="F1491" s="11" t="s">
        <v>8221</v>
      </c>
      <c r="G1491" s="11">
        <v>2</v>
      </c>
    </row>
    <row r="1492" spans="1:7" s="11" customFormat="1" ht="16" x14ac:dyDescent="0.2">
      <c r="A1492" s="11" t="s">
        <v>8219</v>
      </c>
      <c r="B1492" s="11">
        <v>91</v>
      </c>
      <c r="F1492" s="11" t="s">
        <v>8221</v>
      </c>
      <c r="G1492" s="11">
        <v>21</v>
      </c>
    </row>
    <row r="1493" spans="1:7" s="11" customFormat="1" ht="16" x14ac:dyDescent="0.2">
      <c r="A1493" s="11" t="s">
        <v>8219</v>
      </c>
      <c r="B1493" s="11">
        <v>43</v>
      </c>
      <c r="F1493" s="11" t="s">
        <v>8221</v>
      </c>
      <c r="G1493" s="11">
        <v>13</v>
      </c>
    </row>
    <row r="1494" spans="1:7" s="11" customFormat="1" ht="16" x14ac:dyDescent="0.2">
      <c r="A1494" s="11" t="s">
        <v>8219</v>
      </c>
      <c r="B1494" s="11">
        <v>17</v>
      </c>
      <c r="F1494" s="11" t="s">
        <v>8221</v>
      </c>
      <c r="G1494" s="11">
        <v>0</v>
      </c>
    </row>
    <row r="1495" spans="1:7" s="11" customFormat="1" ht="16" x14ac:dyDescent="0.2">
      <c r="A1495" s="11" t="s">
        <v>8219</v>
      </c>
      <c r="B1495" s="11">
        <v>33</v>
      </c>
      <c r="F1495" s="11" t="s">
        <v>8221</v>
      </c>
      <c r="G1495" s="11">
        <v>6</v>
      </c>
    </row>
    <row r="1496" spans="1:7" s="11" customFormat="1" ht="16" x14ac:dyDescent="0.2">
      <c r="A1496" s="11" t="s">
        <v>8219</v>
      </c>
      <c r="B1496" s="11">
        <v>87</v>
      </c>
      <c r="F1496" s="11" t="s">
        <v>8221</v>
      </c>
      <c r="G1496" s="11">
        <v>0</v>
      </c>
    </row>
    <row r="1497" spans="1:7" s="11" customFormat="1" ht="16" x14ac:dyDescent="0.2">
      <c r="A1497" s="11" t="s">
        <v>8219</v>
      </c>
      <c r="B1497" s="11">
        <v>113</v>
      </c>
      <c r="F1497" s="11" t="s">
        <v>8221</v>
      </c>
      <c r="G1497" s="11">
        <v>1</v>
      </c>
    </row>
    <row r="1498" spans="1:7" s="11" customFormat="1" ht="16" x14ac:dyDescent="0.2">
      <c r="A1498" s="11" t="s">
        <v>8219</v>
      </c>
      <c r="B1498" s="11">
        <v>14</v>
      </c>
      <c r="F1498" s="11" t="s">
        <v>8221</v>
      </c>
      <c r="G1498" s="11">
        <v>0</v>
      </c>
    </row>
    <row r="1499" spans="1:7" s="11" customFormat="1" ht="16" x14ac:dyDescent="0.2">
      <c r="A1499" s="11" t="s">
        <v>8219</v>
      </c>
      <c r="B1499" s="11">
        <v>30</v>
      </c>
      <c r="F1499" s="11" t="s">
        <v>8221</v>
      </c>
      <c r="G1499" s="11">
        <v>12</v>
      </c>
    </row>
    <row r="1500" spans="1:7" s="11" customFormat="1" ht="16" x14ac:dyDescent="0.2">
      <c r="A1500" s="11" t="s">
        <v>8219</v>
      </c>
      <c r="B1500" s="11">
        <v>16</v>
      </c>
      <c r="F1500" s="11" t="s">
        <v>8221</v>
      </c>
      <c r="G1500" s="11">
        <v>2</v>
      </c>
    </row>
    <row r="1501" spans="1:7" s="11" customFormat="1" ht="16" x14ac:dyDescent="0.2">
      <c r="A1501" s="11" t="s">
        <v>8219</v>
      </c>
      <c r="B1501" s="11">
        <v>46</v>
      </c>
      <c r="F1501" s="11" t="s">
        <v>8221</v>
      </c>
      <c r="G1501" s="11">
        <v>6</v>
      </c>
    </row>
    <row r="1502" spans="1:7" s="11" customFormat="1" ht="16" x14ac:dyDescent="0.2">
      <c r="A1502" s="11" t="s">
        <v>8219</v>
      </c>
      <c r="B1502" s="11">
        <v>24</v>
      </c>
      <c r="F1502" s="11" t="s">
        <v>8221</v>
      </c>
      <c r="G1502" s="11">
        <v>1</v>
      </c>
    </row>
    <row r="1503" spans="1:7" s="11" customFormat="1" ht="16" x14ac:dyDescent="0.2">
      <c r="A1503" s="11" t="s">
        <v>8219</v>
      </c>
      <c r="B1503" s="11">
        <v>97</v>
      </c>
      <c r="F1503" s="11" t="s">
        <v>8221</v>
      </c>
      <c r="G1503" s="11">
        <v>1</v>
      </c>
    </row>
    <row r="1504" spans="1:7" s="11" customFormat="1" ht="16" x14ac:dyDescent="0.2">
      <c r="A1504" s="11" t="s">
        <v>8219</v>
      </c>
      <c r="B1504" s="11">
        <v>59</v>
      </c>
      <c r="F1504" s="11" t="s">
        <v>8221</v>
      </c>
      <c r="G1504" s="11">
        <v>5</v>
      </c>
    </row>
    <row r="1505" spans="1:7" s="11" customFormat="1" ht="16" x14ac:dyDescent="0.2">
      <c r="A1505" s="11" t="s">
        <v>8219</v>
      </c>
      <c r="B1505" s="11">
        <v>1095</v>
      </c>
      <c r="F1505" s="11" t="s">
        <v>8221</v>
      </c>
      <c r="G1505" s="11">
        <v>0</v>
      </c>
    </row>
    <row r="1506" spans="1:7" s="11" customFormat="1" ht="16" x14ac:dyDescent="0.2">
      <c r="A1506" s="11" t="s">
        <v>8219</v>
      </c>
      <c r="B1506" s="11">
        <v>218</v>
      </c>
      <c r="F1506" s="11" t="s">
        <v>8221</v>
      </c>
      <c r="G1506" s="11">
        <v>3</v>
      </c>
    </row>
    <row r="1507" spans="1:7" s="11" customFormat="1" ht="16" x14ac:dyDescent="0.2">
      <c r="A1507" s="11" t="s">
        <v>8219</v>
      </c>
      <c r="B1507" s="11">
        <v>111</v>
      </c>
      <c r="F1507" s="11" t="s">
        <v>8221</v>
      </c>
      <c r="G1507" s="11">
        <v>8</v>
      </c>
    </row>
    <row r="1508" spans="1:7" s="11" customFormat="1" ht="16" x14ac:dyDescent="0.2">
      <c r="A1508" s="11" t="s">
        <v>8219</v>
      </c>
      <c r="B1508" s="11">
        <v>56</v>
      </c>
      <c r="F1508" s="11" t="s">
        <v>8221</v>
      </c>
      <c r="G1508" s="11">
        <v>3</v>
      </c>
    </row>
    <row r="1509" spans="1:7" s="11" customFormat="1" ht="16" x14ac:dyDescent="0.2">
      <c r="A1509" s="11" t="s">
        <v>8219</v>
      </c>
      <c r="B1509" s="11">
        <v>265</v>
      </c>
      <c r="F1509" s="11" t="s">
        <v>8221</v>
      </c>
      <c r="G1509" s="11">
        <v>8</v>
      </c>
    </row>
    <row r="1510" spans="1:7" s="11" customFormat="1" ht="16" x14ac:dyDescent="0.2">
      <c r="A1510" s="11" t="s">
        <v>8219</v>
      </c>
      <c r="B1510" s="11">
        <v>28</v>
      </c>
      <c r="F1510" s="11" t="s">
        <v>8221</v>
      </c>
      <c r="G1510" s="11">
        <v>1</v>
      </c>
    </row>
    <row r="1511" spans="1:7" s="11" customFormat="1" ht="16" x14ac:dyDescent="0.2">
      <c r="A1511" s="11" t="s">
        <v>8219</v>
      </c>
      <c r="B1511" s="11">
        <v>364</v>
      </c>
      <c r="F1511" s="11" t="s">
        <v>8221</v>
      </c>
      <c r="G1511" s="11">
        <v>4</v>
      </c>
    </row>
    <row r="1512" spans="1:7" s="11" customFormat="1" ht="16" x14ac:dyDescent="0.2">
      <c r="A1512" s="11" t="s">
        <v>8219</v>
      </c>
      <c r="B1512" s="11">
        <v>27</v>
      </c>
      <c r="F1512" s="11" t="s">
        <v>8221</v>
      </c>
      <c r="G1512" s="11">
        <v>8</v>
      </c>
    </row>
    <row r="1513" spans="1:7" s="11" customFormat="1" ht="16" x14ac:dyDescent="0.2">
      <c r="A1513" s="11" t="s">
        <v>8219</v>
      </c>
      <c r="B1513" s="11">
        <v>93</v>
      </c>
      <c r="F1513" s="11" t="s">
        <v>8221</v>
      </c>
      <c r="G1513" s="11">
        <v>1</v>
      </c>
    </row>
    <row r="1514" spans="1:7" s="11" customFormat="1" ht="16" x14ac:dyDescent="0.2">
      <c r="A1514" s="11" t="s">
        <v>8219</v>
      </c>
      <c r="B1514" s="11">
        <v>64</v>
      </c>
      <c r="F1514" s="11" t="s">
        <v>8221</v>
      </c>
      <c r="G1514" s="11">
        <v>5</v>
      </c>
    </row>
    <row r="1515" spans="1:7" s="11" customFormat="1" ht="16" x14ac:dyDescent="0.2">
      <c r="A1515" s="11" t="s">
        <v>8219</v>
      </c>
      <c r="B1515" s="11">
        <v>22</v>
      </c>
      <c r="F1515" s="11" t="s">
        <v>8221</v>
      </c>
      <c r="G1515" s="11">
        <v>0</v>
      </c>
    </row>
    <row r="1516" spans="1:7" s="11" customFormat="1" ht="16" x14ac:dyDescent="0.2">
      <c r="A1516" s="11" t="s">
        <v>8219</v>
      </c>
      <c r="B1516" s="11">
        <v>59</v>
      </c>
      <c r="F1516" s="11" t="s">
        <v>8221</v>
      </c>
      <c r="G1516" s="11">
        <v>0</v>
      </c>
    </row>
    <row r="1517" spans="1:7" s="11" customFormat="1" ht="16" x14ac:dyDescent="0.2">
      <c r="A1517" s="11" t="s">
        <v>8219</v>
      </c>
      <c r="B1517" s="11">
        <v>249</v>
      </c>
      <c r="F1517" s="11" t="s">
        <v>8221</v>
      </c>
      <c r="G1517" s="11">
        <v>1</v>
      </c>
    </row>
    <row r="1518" spans="1:7" s="11" customFormat="1" ht="16" x14ac:dyDescent="0.2">
      <c r="A1518" s="11" t="s">
        <v>8219</v>
      </c>
      <c r="B1518" s="11">
        <v>392</v>
      </c>
      <c r="F1518" s="11" t="s">
        <v>8221</v>
      </c>
      <c r="G1518" s="11">
        <v>0</v>
      </c>
    </row>
    <row r="1519" spans="1:7" s="11" customFormat="1" ht="16" x14ac:dyDescent="0.2">
      <c r="A1519" s="11" t="s">
        <v>8219</v>
      </c>
      <c r="B1519" s="11">
        <v>115</v>
      </c>
      <c r="F1519" s="11" t="s">
        <v>8221</v>
      </c>
      <c r="G1519" s="11">
        <v>0</v>
      </c>
    </row>
    <row r="1520" spans="1:7" s="11" customFormat="1" ht="16" x14ac:dyDescent="0.2">
      <c r="A1520" s="11" t="s">
        <v>8219</v>
      </c>
      <c r="B1520" s="11">
        <v>433</v>
      </c>
      <c r="F1520" s="11" t="s">
        <v>8221</v>
      </c>
      <c r="G1520" s="11">
        <v>6</v>
      </c>
    </row>
    <row r="1521" spans="1:7" s="11" customFormat="1" ht="16" x14ac:dyDescent="0.2">
      <c r="A1521" s="11" t="s">
        <v>8219</v>
      </c>
      <c r="B1521" s="11">
        <v>20</v>
      </c>
      <c r="F1521" s="11" t="s">
        <v>8221</v>
      </c>
      <c r="G1521" s="11">
        <v>6</v>
      </c>
    </row>
    <row r="1522" spans="1:7" s="11" customFormat="1" ht="16" x14ac:dyDescent="0.2">
      <c r="A1522" s="11" t="s">
        <v>8219</v>
      </c>
      <c r="B1522" s="11">
        <v>8</v>
      </c>
      <c r="F1522" s="11" t="s">
        <v>8221</v>
      </c>
      <c r="G1522" s="11">
        <v>14</v>
      </c>
    </row>
    <row r="1523" spans="1:7" s="11" customFormat="1" ht="16" x14ac:dyDescent="0.2">
      <c r="A1523" s="11" t="s">
        <v>8219</v>
      </c>
      <c r="B1523" s="11">
        <v>175</v>
      </c>
      <c r="F1523" s="11" t="s">
        <v>8221</v>
      </c>
      <c r="G1523" s="11">
        <v>6</v>
      </c>
    </row>
    <row r="1524" spans="1:7" s="11" customFormat="1" ht="16" x14ac:dyDescent="0.2">
      <c r="A1524" s="11" t="s">
        <v>8219</v>
      </c>
      <c r="B1524" s="11">
        <v>104</v>
      </c>
      <c r="F1524" s="11" t="s">
        <v>8221</v>
      </c>
      <c r="G1524" s="11">
        <v>33</v>
      </c>
    </row>
    <row r="1525" spans="1:7" s="11" customFormat="1" ht="16" x14ac:dyDescent="0.2">
      <c r="A1525" s="11" t="s">
        <v>8219</v>
      </c>
      <c r="B1525" s="11">
        <v>17</v>
      </c>
      <c r="F1525" s="11" t="s">
        <v>8221</v>
      </c>
      <c r="G1525" s="11">
        <v>4</v>
      </c>
    </row>
    <row r="1526" spans="1:7" s="11" customFormat="1" ht="16" x14ac:dyDescent="0.2">
      <c r="A1526" s="11" t="s">
        <v>8219</v>
      </c>
      <c r="B1526" s="11">
        <v>277</v>
      </c>
      <c r="F1526" s="11" t="s">
        <v>8221</v>
      </c>
      <c r="G1526" s="11">
        <v>1</v>
      </c>
    </row>
    <row r="1527" spans="1:7" s="11" customFormat="1" ht="16" x14ac:dyDescent="0.2">
      <c r="A1527" s="11" t="s">
        <v>8219</v>
      </c>
      <c r="B1527" s="11">
        <v>118</v>
      </c>
      <c r="F1527" s="11" t="s">
        <v>8221</v>
      </c>
      <c r="G1527" s="11">
        <v>0</v>
      </c>
    </row>
    <row r="1528" spans="1:7" s="11" customFormat="1" ht="16" x14ac:dyDescent="0.2">
      <c r="A1528" s="11" t="s">
        <v>8219</v>
      </c>
      <c r="B1528" s="11">
        <v>97</v>
      </c>
      <c r="F1528" s="11" t="s">
        <v>8221</v>
      </c>
      <c r="G1528" s="11">
        <v>6</v>
      </c>
    </row>
    <row r="1529" spans="1:7" s="11" customFormat="1" ht="16" x14ac:dyDescent="0.2">
      <c r="A1529" s="11" t="s">
        <v>8219</v>
      </c>
      <c r="B1529" s="11">
        <v>20</v>
      </c>
      <c r="F1529" s="11" t="s">
        <v>8221</v>
      </c>
      <c r="G1529" s="11">
        <v>6</v>
      </c>
    </row>
    <row r="1530" spans="1:7" s="11" customFormat="1" ht="16" x14ac:dyDescent="0.2">
      <c r="A1530" s="11" t="s">
        <v>8219</v>
      </c>
      <c r="B1530" s="11">
        <v>26</v>
      </c>
      <c r="F1530" s="11" t="s">
        <v>8221</v>
      </c>
      <c r="G1530" s="11">
        <v>1</v>
      </c>
    </row>
    <row r="1531" spans="1:7" s="11" customFormat="1" ht="16" x14ac:dyDescent="0.2">
      <c r="A1531" s="11" t="s">
        <v>8219</v>
      </c>
      <c r="B1531" s="11">
        <v>128</v>
      </c>
      <c r="F1531" s="11" t="s">
        <v>8221</v>
      </c>
      <c r="G1531" s="11">
        <v>3</v>
      </c>
    </row>
    <row r="1532" spans="1:7" s="11" customFormat="1" ht="16" x14ac:dyDescent="0.2">
      <c r="A1532" s="11" t="s">
        <v>8219</v>
      </c>
      <c r="B1532" s="11">
        <v>15</v>
      </c>
    </row>
    <row r="1533" spans="1:7" s="11" customFormat="1" ht="16" x14ac:dyDescent="0.2">
      <c r="A1533" s="11" t="s">
        <v>8219</v>
      </c>
      <c r="B1533" s="11">
        <v>25</v>
      </c>
    </row>
    <row r="1534" spans="1:7" s="11" customFormat="1" ht="16" x14ac:dyDescent="0.2">
      <c r="A1534" s="11" t="s">
        <v>8219</v>
      </c>
      <c r="B1534" s="11">
        <v>55</v>
      </c>
      <c r="F1534" s="1" t="s">
        <v>8404</v>
      </c>
      <c r="G1534" s="22">
        <f>AVERAGE($G$2:$G$1531)</f>
        <v>17.709803921568628</v>
      </c>
    </row>
    <row r="1535" spans="1:7" s="11" customFormat="1" ht="16" x14ac:dyDescent="0.2">
      <c r="A1535" s="11" t="s">
        <v>8219</v>
      </c>
      <c r="B1535" s="11">
        <v>107</v>
      </c>
      <c r="F1535" s="1" t="s">
        <v>8405</v>
      </c>
      <c r="G1535" s="22">
        <f>MEDIAN($G$2:$G$1531)</f>
        <v>4</v>
      </c>
    </row>
    <row r="1536" spans="1:7" s="11" customFormat="1" ht="16" x14ac:dyDescent="0.2">
      <c r="A1536" s="11" t="s">
        <v>8219</v>
      </c>
      <c r="B1536" s="11">
        <v>557</v>
      </c>
      <c r="F1536" s="1" t="s">
        <v>8406</v>
      </c>
      <c r="G1536" s="22">
        <f>MIN($G$2:$G$1531)</f>
        <v>0</v>
      </c>
    </row>
    <row r="1537" spans="1:7" s="11" customFormat="1" ht="16" x14ac:dyDescent="0.2">
      <c r="A1537" s="11" t="s">
        <v>8219</v>
      </c>
      <c r="B1537" s="11">
        <v>40</v>
      </c>
      <c r="F1537" s="1" t="s">
        <v>8407</v>
      </c>
      <c r="G1537" s="22">
        <f>MAX($G$2:$G$1531)</f>
        <v>1293</v>
      </c>
    </row>
    <row r="1538" spans="1:7" s="11" customFormat="1" ht="16" x14ac:dyDescent="0.2">
      <c r="A1538" s="11" t="s">
        <v>8219</v>
      </c>
      <c r="B1538" s="11">
        <v>36</v>
      </c>
      <c r="F1538" s="1" t="s">
        <v>8408</v>
      </c>
      <c r="G1538" s="22">
        <f>_xlfn.VAR.S($G$2:$G$1531)</f>
        <v>3775.6894394644714</v>
      </c>
    </row>
    <row r="1539" spans="1:7" s="11" customFormat="1" ht="16" x14ac:dyDescent="0.2">
      <c r="A1539" s="11" t="s">
        <v>8219</v>
      </c>
      <c r="B1539" s="11">
        <v>159</v>
      </c>
      <c r="F1539" s="1" t="s">
        <v>8409</v>
      </c>
      <c r="G1539" s="22">
        <f>_xlfn.STDEV.P($G$2:$G$1531)</f>
        <v>61.426555076684906</v>
      </c>
    </row>
    <row r="1540" spans="1:7" s="11" customFormat="1" ht="16" x14ac:dyDescent="0.2">
      <c r="A1540" s="11" t="s">
        <v>8219</v>
      </c>
      <c r="B1540" s="11">
        <v>41</v>
      </c>
    </row>
    <row r="1541" spans="1:7" s="11" customFormat="1" ht="16" x14ac:dyDescent="0.2">
      <c r="A1541" s="11" t="s">
        <v>8219</v>
      </c>
      <c r="B1541" s="11">
        <v>226</v>
      </c>
    </row>
    <row r="1542" spans="1:7" s="11" customFormat="1" ht="16" x14ac:dyDescent="0.2">
      <c r="A1542" s="11" t="s">
        <v>8219</v>
      </c>
      <c r="B1542" s="11">
        <v>30</v>
      </c>
    </row>
    <row r="1543" spans="1:7" s="11" customFormat="1" ht="16" x14ac:dyDescent="0.2">
      <c r="A1543" s="11" t="s">
        <v>8219</v>
      </c>
      <c r="B1543" s="11">
        <v>103</v>
      </c>
    </row>
    <row r="1544" spans="1:7" s="11" customFormat="1" ht="16" x14ac:dyDescent="0.2">
      <c r="A1544" s="11" t="s">
        <v>8219</v>
      </c>
      <c r="B1544" s="11">
        <v>62</v>
      </c>
    </row>
    <row r="1545" spans="1:7" s="11" customFormat="1" ht="16" x14ac:dyDescent="0.2">
      <c r="A1545" s="11" t="s">
        <v>8219</v>
      </c>
      <c r="B1545" s="11">
        <v>6</v>
      </c>
    </row>
    <row r="1546" spans="1:7" s="11" customFormat="1" ht="16" x14ac:dyDescent="0.2">
      <c r="A1546" s="11" t="s">
        <v>8219</v>
      </c>
      <c r="B1546" s="11">
        <v>182</v>
      </c>
    </row>
    <row r="1547" spans="1:7" s="11" customFormat="1" ht="16" x14ac:dyDescent="0.2">
      <c r="A1547" s="11" t="s">
        <v>8219</v>
      </c>
      <c r="B1547" s="11">
        <v>145</v>
      </c>
    </row>
    <row r="1548" spans="1:7" s="11" customFormat="1" ht="16" x14ac:dyDescent="0.2">
      <c r="A1548" s="11" t="s">
        <v>8219</v>
      </c>
      <c r="B1548" s="11">
        <v>25</v>
      </c>
    </row>
    <row r="1549" spans="1:7" s="11" customFormat="1" ht="16" x14ac:dyDescent="0.2">
      <c r="A1549" s="11" t="s">
        <v>8219</v>
      </c>
      <c r="B1549" s="11">
        <v>320</v>
      </c>
    </row>
    <row r="1550" spans="1:7" s="11" customFormat="1" ht="16" x14ac:dyDescent="0.2">
      <c r="A1550" s="11" t="s">
        <v>8219</v>
      </c>
      <c r="B1550" s="11">
        <v>99</v>
      </c>
    </row>
    <row r="1551" spans="1:7" s="11" customFormat="1" ht="16" x14ac:dyDescent="0.2">
      <c r="A1551" s="11" t="s">
        <v>8219</v>
      </c>
      <c r="B1551" s="11">
        <v>348</v>
      </c>
    </row>
    <row r="1552" spans="1:7" s="11" customFormat="1" ht="16" x14ac:dyDescent="0.2">
      <c r="A1552" s="11" t="s">
        <v>8219</v>
      </c>
      <c r="B1552" s="11">
        <v>41</v>
      </c>
    </row>
    <row r="1553" spans="1:2" s="11" customFormat="1" ht="16" x14ac:dyDescent="0.2">
      <c r="A1553" s="11" t="s">
        <v>8219</v>
      </c>
      <c r="B1553" s="11">
        <v>29</v>
      </c>
    </row>
    <row r="1554" spans="1:2" s="11" customFormat="1" ht="16" x14ac:dyDescent="0.2">
      <c r="A1554" s="11" t="s">
        <v>8219</v>
      </c>
      <c r="B1554" s="11">
        <v>25</v>
      </c>
    </row>
    <row r="1555" spans="1:2" s="11" customFormat="1" ht="16" x14ac:dyDescent="0.2">
      <c r="A1555" s="11" t="s">
        <v>8219</v>
      </c>
      <c r="B1555" s="11">
        <v>23</v>
      </c>
    </row>
    <row r="1556" spans="1:2" s="11" customFormat="1" ht="16" x14ac:dyDescent="0.2">
      <c r="A1556" s="11" t="s">
        <v>8219</v>
      </c>
      <c r="B1556" s="11">
        <v>1260</v>
      </c>
    </row>
    <row r="1557" spans="1:2" s="11" customFormat="1" ht="16" x14ac:dyDescent="0.2">
      <c r="A1557" s="11" t="s">
        <v>8219</v>
      </c>
      <c r="B1557" s="11">
        <v>307</v>
      </c>
    </row>
    <row r="1558" spans="1:2" s="11" customFormat="1" ht="16" x14ac:dyDescent="0.2">
      <c r="A1558" s="11" t="s">
        <v>8219</v>
      </c>
      <c r="B1558" s="11">
        <v>329</v>
      </c>
    </row>
    <row r="1559" spans="1:2" s="11" customFormat="1" ht="16" x14ac:dyDescent="0.2">
      <c r="A1559" s="11" t="s">
        <v>8219</v>
      </c>
      <c r="B1559" s="11">
        <v>32</v>
      </c>
    </row>
    <row r="1560" spans="1:2" s="11" customFormat="1" ht="16" x14ac:dyDescent="0.2">
      <c r="A1560" s="11" t="s">
        <v>8219</v>
      </c>
      <c r="B1560" s="11">
        <v>27</v>
      </c>
    </row>
    <row r="1561" spans="1:2" s="11" customFormat="1" ht="16" x14ac:dyDescent="0.2">
      <c r="A1561" s="11" t="s">
        <v>8219</v>
      </c>
      <c r="B1561" s="11">
        <v>236</v>
      </c>
    </row>
    <row r="1562" spans="1:2" s="11" customFormat="1" ht="16" x14ac:dyDescent="0.2">
      <c r="A1562" s="11" t="s">
        <v>8219</v>
      </c>
      <c r="B1562" s="11">
        <v>42</v>
      </c>
    </row>
    <row r="1563" spans="1:2" s="11" customFormat="1" ht="16" x14ac:dyDescent="0.2">
      <c r="A1563" s="11" t="s">
        <v>8219</v>
      </c>
      <c r="B1563" s="11">
        <v>95</v>
      </c>
    </row>
    <row r="1564" spans="1:2" s="11" customFormat="1" ht="16" x14ac:dyDescent="0.2">
      <c r="A1564" s="11" t="s">
        <v>8219</v>
      </c>
      <c r="B1564" s="11">
        <v>37</v>
      </c>
    </row>
    <row r="1565" spans="1:2" s="11" customFormat="1" ht="16" x14ac:dyDescent="0.2">
      <c r="A1565" s="11" t="s">
        <v>8219</v>
      </c>
      <c r="B1565" s="11">
        <v>128</v>
      </c>
    </row>
    <row r="1566" spans="1:2" s="11" customFormat="1" ht="16" x14ac:dyDescent="0.2">
      <c r="A1566" s="11" t="s">
        <v>8219</v>
      </c>
      <c r="B1566" s="11">
        <v>156</v>
      </c>
    </row>
    <row r="1567" spans="1:2" s="11" customFormat="1" ht="16" x14ac:dyDescent="0.2">
      <c r="A1567" s="11" t="s">
        <v>8219</v>
      </c>
      <c r="B1567" s="11">
        <v>64</v>
      </c>
    </row>
    <row r="1568" spans="1:2" s="11" customFormat="1" ht="16" x14ac:dyDescent="0.2">
      <c r="A1568" s="11" t="s">
        <v>8219</v>
      </c>
      <c r="B1568" s="11">
        <v>58</v>
      </c>
    </row>
    <row r="1569" spans="1:2" s="11" customFormat="1" ht="16" x14ac:dyDescent="0.2">
      <c r="A1569" s="11" t="s">
        <v>8219</v>
      </c>
      <c r="B1569" s="11">
        <v>20</v>
      </c>
    </row>
    <row r="1570" spans="1:2" s="11" customFormat="1" ht="16" x14ac:dyDescent="0.2">
      <c r="A1570" s="11" t="s">
        <v>8219</v>
      </c>
      <c r="B1570" s="11">
        <v>47</v>
      </c>
    </row>
    <row r="1571" spans="1:2" s="11" customFormat="1" ht="16" x14ac:dyDescent="0.2">
      <c r="A1571" s="11" t="s">
        <v>8219</v>
      </c>
      <c r="B1571" s="11">
        <v>54</v>
      </c>
    </row>
    <row r="1572" spans="1:2" s="11" customFormat="1" ht="16" x14ac:dyDescent="0.2">
      <c r="A1572" s="11" t="s">
        <v>8219</v>
      </c>
      <c r="B1572" s="11">
        <v>9</v>
      </c>
    </row>
    <row r="1573" spans="1:2" s="11" customFormat="1" ht="16" x14ac:dyDescent="0.2">
      <c r="A1573" s="11" t="s">
        <v>8219</v>
      </c>
      <c r="B1573" s="11">
        <v>213</v>
      </c>
    </row>
    <row r="1574" spans="1:2" s="11" customFormat="1" ht="16" x14ac:dyDescent="0.2">
      <c r="A1574" s="11" t="s">
        <v>8219</v>
      </c>
      <c r="B1574" s="11">
        <v>57</v>
      </c>
    </row>
    <row r="1575" spans="1:2" s="11" customFormat="1" ht="16" x14ac:dyDescent="0.2">
      <c r="A1575" s="11" t="s">
        <v>8219</v>
      </c>
      <c r="B1575" s="11">
        <v>25</v>
      </c>
    </row>
    <row r="1576" spans="1:2" s="11" customFormat="1" ht="16" x14ac:dyDescent="0.2">
      <c r="A1576" s="11" t="s">
        <v>8219</v>
      </c>
      <c r="B1576" s="11">
        <v>104</v>
      </c>
    </row>
    <row r="1577" spans="1:2" s="11" customFormat="1" ht="16" x14ac:dyDescent="0.2">
      <c r="A1577" s="11" t="s">
        <v>8219</v>
      </c>
      <c r="B1577" s="11">
        <v>34</v>
      </c>
    </row>
    <row r="1578" spans="1:2" s="11" customFormat="1" ht="16" x14ac:dyDescent="0.2">
      <c r="A1578" s="11" t="s">
        <v>8219</v>
      </c>
      <c r="B1578" s="11">
        <v>67</v>
      </c>
    </row>
    <row r="1579" spans="1:2" s="11" customFormat="1" ht="16" x14ac:dyDescent="0.2">
      <c r="A1579" s="11" t="s">
        <v>8219</v>
      </c>
      <c r="B1579" s="11">
        <v>241</v>
      </c>
    </row>
    <row r="1580" spans="1:2" s="11" customFormat="1" ht="16" x14ac:dyDescent="0.2">
      <c r="A1580" s="11" t="s">
        <v>8219</v>
      </c>
      <c r="B1580" s="11">
        <v>123</v>
      </c>
    </row>
    <row r="1581" spans="1:2" s="11" customFormat="1" ht="16" x14ac:dyDescent="0.2">
      <c r="A1581" s="11" t="s">
        <v>8219</v>
      </c>
      <c r="B1581" s="11">
        <v>302</v>
      </c>
    </row>
    <row r="1582" spans="1:2" s="11" customFormat="1" ht="16" x14ac:dyDescent="0.2">
      <c r="A1582" s="11" t="s">
        <v>8219</v>
      </c>
      <c r="B1582" s="11">
        <v>89</v>
      </c>
    </row>
    <row r="1583" spans="1:2" s="11" customFormat="1" ht="16" x14ac:dyDescent="0.2">
      <c r="A1583" s="11" t="s">
        <v>8219</v>
      </c>
      <c r="B1583" s="11">
        <v>41</v>
      </c>
    </row>
    <row r="1584" spans="1:2" s="11" customFormat="1" ht="16" x14ac:dyDescent="0.2">
      <c r="A1584" s="11" t="s">
        <v>8219</v>
      </c>
      <c r="B1584" s="11">
        <v>69</v>
      </c>
    </row>
    <row r="1585" spans="1:2" s="11" customFormat="1" ht="16" x14ac:dyDescent="0.2">
      <c r="A1585" s="11" t="s">
        <v>8219</v>
      </c>
      <c r="B1585" s="11">
        <v>52</v>
      </c>
    </row>
    <row r="1586" spans="1:2" s="11" customFormat="1" ht="16" x14ac:dyDescent="0.2">
      <c r="A1586" s="11" t="s">
        <v>8219</v>
      </c>
      <c r="B1586" s="11">
        <v>57</v>
      </c>
    </row>
    <row r="1587" spans="1:2" s="11" customFormat="1" ht="16" x14ac:dyDescent="0.2">
      <c r="A1587" s="11" t="s">
        <v>8219</v>
      </c>
      <c r="B1587" s="11">
        <v>74</v>
      </c>
    </row>
    <row r="1588" spans="1:2" s="11" customFormat="1" ht="16" x14ac:dyDescent="0.2">
      <c r="A1588" s="11" t="s">
        <v>8219</v>
      </c>
      <c r="B1588" s="11">
        <v>63</v>
      </c>
    </row>
    <row r="1589" spans="1:2" s="11" customFormat="1" ht="16" x14ac:dyDescent="0.2">
      <c r="A1589" s="11" t="s">
        <v>8219</v>
      </c>
      <c r="B1589" s="11">
        <v>72</v>
      </c>
    </row>
    <row r="1590" spans="1:2" s="11" customFormat="1" ht="16" x14ac:dyDescent="0.2">
      <c r="A1590" s="11" t="s">
        <v>8219</v>
      </c>
      <c r="B1590" s="11">
        <v>71</v>
      </c>
    </row>
    <row r="1591" spans="1:2" s="11" customFormat="1" ht="16" x14ac:dyDescent="0.2">
      <c r="A1591" s="11" t="s">
        <v>8219</v>
      </c>
      <c r="B1591" s="11">
        <v>21</v>
      </c>
    </row>
    <row r="1592" spans="1:2" s="11" customFormat="1" ht="16" x14ac:dyDescent="0.2">
      <c r="A1592" s="11" t="s">
        <v>8219</v>
      </c>
      <c r="B1592" s="11">
        <v>930</v>
      </c>
    </row>
    <row r="1593" spans="1:2" s="11" customFormat="1" ht="16" x14ac:dyDescent="0.2">
      <c r="A1593" s="11" t="s">
        <v>8219</v>
      </c>
      <c r="B1593" s="11">
        <v>55</v>
      </c>
    </row>
    <row r="1594" spans="1:2" s="11" customFormat="1" ht="16" x14ac:dyDescent="0.2">
      <c r="A1594" s="11" t="s">
        <v>8219</v>
      </c>
      <c r="B1594" s="11">
        <v>61</v>
      </c>
    </row>
    <row r="1595" spans="1:2" s="11" customFormat="1" ht="16" x14ac:dyDescent="0.2">
      <c r="A1595" s="11" t="s">
        <v>8219</v>
      </c>
      <c r="B1595" s="11">
        <v>82</v>
      </c>
    </row>
    <row r="1596" spans="1:2" s="11" customFormat="1" ht="16" x14ac:dyDescent="0.2">
      <c r="A1596" s="11" t="s">
        <v>8219</v>
      </c>
      <c r="B1596" s="11">
        <v>71</v>
      </c>
    </row>
    <row r="1597" spans="1:2" s="11" customFormat="1" ht="16" x14ac:dyDescent="0.2">
      <c r="A1597" s="11" t="s">
        <v>8219</v>
      </c>
      <c r="B1597" s="11">
        <v>117</v>
      </c>
    </row>
    <row r="1598" spans="1:2" s="11" customFormat="1" ht="16" x14ac:dyDescent="0.2">
      <c r="A1598" s="11" t="s">
        <v>8219</v>
      </c>
      <c r="B1598" s="11">
        <v>29</v>
      </c>
    </row>
    <row r="1599" spans="1:2" s="11" customFormat="1" ht="16" x14ac:dyDescent="0.2">
      <c r="A1599" s="11" t="s">
        <v>8219</v>
      </c>
      <c r="B1599" s="11">
        <v>74</v>
      </c>
    </row>
    <row r="1600" spans="1:2" s="11" customFormat="1" ht="16" x14ac:dyDescent="0.2">
      <c r="A1600" s="11" t="s">
        <v>8219</v>
      </c>
      <c r="B1600" s="11">
        <v>23</v>
      </c>
    </row>
    <row r="1601" spans="1:2" s="11" customFormat="1" ht="16" x14ac:dyDescent="0.2">
      <c r="A1601" s="11" t="s">
        <v>8219</v>
      </c>
      <c r="B1601" s="11">
        <v>60</v>
      </c>
    </row>
    <row r="1602" spans="1:2" s="11" customFormat="1" ht="16" x14ac:dyDescent="0.2">
      <c r="A1602" s="11" t="s">
        <v>8219</v>
      </c>
      <c r="B1602" s="11">
        <v>55</v>
      </c>
    </row>
    <row r="1603" spans="1:2" s="11" customFormat="1" ht="16" x14ac:dyDescent="0.2">
      <c r="A1603" s="11" t="s">
        <v>8219</v>
      </c>
      <c r="B1603" s="11">
        <v>51</v>
      </c>
    </row>
    <row r="1604" spans="1:2" s="11" customFormat="1" ht="16" x14ac:dyDescent="0.2">
      <c r="A1604" s="11" t="s">
        <v>8219</v>
      </c>
      <c r="B1604" s="11">
        <v>78</v>
      </c>
    </row>
    <row r="1605" spans="1:2" s="11" customFormat="1" ht="16" x14ac:dyDescent="0.2">
      <c r="A1605" s="11" t="s">
        <v>8219</v>
      </c>
      <c r="B1605" s="11">
        <v>62</v>
      </c>
    </row>
    <row r="1606" spans="1:2" s="11" customFormat="1" ht="16" x14ac:dyDescent="0.2">
      <c r="A1606" s="11" t="s">
        <v>8219</v>
      </c>
      <c r="B1606" s="11">
        <v>45</v>
      </c>
    </row>
    <row r="1607" spans="1:2" s="11" customFormat="1" ht="16" x14ac:dyDescent="0.2">
      <c r="A1607" s="11" t="s">
        <v>8219</v>
      </c>
      <c r="B1607" s="11">
        <v>15</v>
      </c>
    </row>
    <row r="1608" spans="1:2" s="11" customFormat="1" ht="16" x14ac:dyDescent="0.2">
      <c r="A1608" s="11" t="s">
        <v>8219</v>
      </c>
      <c r="B1608" s="11">
        <v>151</v>
      </c>
    </row>
    <row r="1609" spans="1:2" s="11" customFormat="1" ht="16" x14ac:dyDescent="0.2">
      <c r="A1609" s="11" t="s">
        <v>8219</v>
      </c>
      <c r="B1609" s="11">
        <v>68</v>
      </c>
    </row>
    <row r="1610" spans="1:2" s="11" customFormat="1" ht="16" x14ac:dyDescent="0.2">
      <c r="A1610" s="11" t="s">
        <v>8219</v>
      </c>
      <c r="B1610" s="11">
        <v>46</v>
      </c>
    </row>
    <row r="1611" spans="1:2" s="11" customFormat="1" ht="16" x14ac:dyDescent="0.2">
      <c r="A1611" s="11" t="s">
        <v>8219</v>
      </c>
      <c r="B1611" s="11">
        <v>24</v>
      </c>
    </row>
    <row r="1612" spans="1:2" s="11" customFormat="1" ht="16" x14ac:dyDescent="0.2">
      <c r="A1612" s="11" t="s">
        <v>8219</v>
      </c>
      <c r="B1612" s="11">
        <v>70</v>
      </c>
    </row>
    <row r="1613" spans="1:2" s="11" customFormat="1" ht="16" x14ac:dyDescent="0.2">
      <c r="A1613" s="11" t="s">
        <v>8219</v>
      </c>
      <c r="B1613" s="11">
        <v>244</v>
      </c>
    </row>
    <row r="1614" spans="1:2" s="11" customFormat="1" ht="16" x14ac:dyDescent="0.2">
      <c r="A1614" s="11" t="s">
        <v>8219</v>
      </c>
      <c r="B1614" s="11">
        <v>82</v>
      </c>
    </row>
    <row r="1615" spans="1:2" s="11" customFormat="1" ht="16" x14ac:dyDescent="0.2">
      <c r="A1615" s="11" t="s">
        <v>8219</v>
      </c>
      <c r="B1615" s="11">
        <v>226</v>
      </c>
    </row>
    <row r="1616" spans="1:2" s="11" customFormat="1" ht="16" x14ac:dyDescent="0.2">
      <c r="A1616" s="11" t="s">
        <v>8219</v>
      </c>
      <c r="B1616" s="11">
        <v>60</v>
      </c>
    </row>
    <row r="1617" spans="1:2" s="11" customFormat="1" ht="16" x14ac:dyDescent="0.2">
      <c r="A1617" s="11" t="s">
        <v>8219</v>
      </c>
      <c r="B1617" s="11">
        <v>322</v>
      </c>
    </row>
    <row r="1618" spans="1:2" s="11" customFormat="1" ht="16" x14ac:dyDescent="0.2">
      <c r="A1618" s="11" t="s">
        <v>8219</v>
      </c>
      <c r="B1618" s="11">
        <v>94</v>
      </c>
    </row>
    <row r="1619" spans="1:2" s="11" customFormat="1" ht="16" x14ac:dyDescent="0.2">
      <c r="A1619" s="11" t="s">
        <v>8219</v>
      </c>
      <c r="B1619" s="11">
        <v>47</v>
      </c>
    </row>
    <row r="1620" spans="1:2" s="11" customFormat="1" ht="16" x14ac:dyDescent="0.2">
      <c r="A1620" s="11" t="s">
        <v>8219</v>
      </c>
      <c r="B1620" s="11">
        <v>115</v>
      </c>
    </row>
    <row r="1621" spans="1:2" s="11" customFormat="1" ht="16" x14ac:dyDescent="0.2">
      <c r="A1621" s="11" t="s">
        <v>8219</v>
      </c>
      <c r="B1621" s="11">
        <v>134</v>
      </c>
    </row>
    <row r="1622" spans="1:2" s="11" customFormat="1" ht="16" x14ac:dyDescent="0.2">
      <c r="A1622" s="11" t="s">
        <v>8219</v>
      </c>
      <c r="B1622" s="11">
        <v>35</v>
      </c>
    </row>
    <row r="1623" spans="1:2" s="11" customFormat="1" ht="16" x14ac:dyDescent="0.2">
      <c r="A1623" s="11" t="s">
        <v>8219</v>
      </c>
      <c r="B1623" s="11">
        <v>104</v>
      </c>
    </row>
    <row r="1624" spans="1:2" s="11" customFormat="1" ht="16" x14ac:dyDescent="0.2">
      <c r="A1624" s="11" t="s">
        <v>8219</v>
      </c>
      <c r="B1624" s="11">
        <v>184</v>
      </c>
    </row>
    <row r="1625" spans="1:2" s="11" customFormat="1" ht="16" x14ac:dyDescent="0.2">
      <c r="A1625" s="11" t="s">
        <v>8219</v>
      </c>
      <c r="B1625" s="11">
        <v>119</v>
      </c>
    </row>
    <row r="1626" spans="1:2" s="11" customFormat="1" ht="16" x14ac:dyDescent="0.2">
      <c r="A1626" s="11" t="s">
        <v>8219</v>
      </c>
      <c r="B1626" s="11">
        <v>59</v>
      </c>
    </row>
    <row r="1627" spans="1:2" s="11" customFormat="1" ht="16" x14ac:dyDescent="0.2">
      <c r="A1627" s="11" t="s">
        <v>8219</v>
      </c>
      <c r="B1627" s="11">
        <v>113</v>
      </c>
    </row>
    <row r="1628" spans="1:2" s="11" customFormat="1" ht="16" x14ac:dyDescent="0.2">
      <c r="A1628" s="11" t="s">
        <v>8219</v>
      </c>
      <c r="B1628" s="11">
        <v>84</v>
      </c>
    </row>
    <row r="1629" spans="1:2" s="11" customFormat="1" ht="16" x14ac:dyDescent="0.2">
      <c r="A1629" s="11" t="s">
        <v>8219</v>
      </c>
      <c r="B1629" s="11">
        <v>74</v>
      </c>
    </row>
    <row r="1630" spans="1:2" s="11" customFormat="1" ht="16" x14ac:dyDescent="0.2">
      <c r="A1630" s="11" t="s">
        <v>8219</v>
      </c>
      <c r="B1630" s="11">
        <v>216</v>
      </c>
    </row>
    <row r="1631" spans="1:2" s="11" customFormat="1" ht="16" x14ac:dyDescent="0.2">
      <c r="A1631" s="11" t="s">
        <v>8219</v>
      </c>
      <c r="B1631" s="11">
        <v>39</v>
      </c>
    </row>
    <row r="1632" spans="1:2" s="11" customFormat="1" ht="16" x14ac:dyDescent="0.2">
      <c r="A1632" s="11" t="s">
        <v>8219</v>
      </c>
      <c r="B1632" s="11">
        <v>21</v>
      </c>
    </row>
    <row r="1633" spans="1:2" s="11" customFormat="1" ht="16" x14ac:dyDescent="0.2">
      <c r="A1633" s="11" t="s">
        <v>8219</v>
      </c>
      <c r="B1633" s="11">
        <v>30</v>
      </c>
    </row>
    <row r="1634" spans="1:2" s="11" customFormat="1" ht="16" x14ac:dyDescent="0.2">
      <c r="A1634" s="11" t="s">
        <v>8219</v>
      </c>
      <c r="B1634" s="11">
        <v>37</v>
      </c>
    </row>
    <row r="1635" spans="1:2" s="11" customFormat="1" ht="16" x14ac:dyDescent="0.2">
      <c r="A1635" s="11" t="s">
        <v>8219</v>
      </c>
      <c r="B1635" s="11">
        <v>202</v>
      </c>
    </row>
    <row r="1636" spans="1:2" s="11" customFormat="1" ht="16" x14ac:dyDescent="0.2">
      <c r="A1636" s="11" t="s">
        <v>8219</v>
      </c>
      <c r="B1636" s="11">
        <v>37</v>
      </c>
    </row>
    <row r="1637" spans="1:2" s="11" customFormat="1" ht="16" x14ac:dyDescent="0.2">
      <c r="A1637" s="11" t="s">
        <v>8219</v>
      </c>
      <c r="B1637" s="11">
        <v>28</v>
      </c>
    </row>
    <row r="1638" spans="1:2" s="11" customFormat="1" ht="16" x14ac:dyDescent="0.2">
      <c r="A1638" s="11" t="s">
        <v>8219</v>
      </c>
      <c r="B1638" s="11">
        <v>26</v>
      </c>
    </row>
    <row r="1639" spans="1:2" s="11" customFormat="1" ht="16" x14ac:dyDescent="0.2">
      <c r="A1639" s="11" t="s">
        <v>8219</v>
      </c>
      <c r="B1639" s="11">
        <v>61</v>
      </c>
    </row>
    <row r="1640" spans="1:2" s="11" customFormat="1" ht="16" x14ac:dyDescent="0.2">
      <c r="A1640" s="11" t="s">
        <v>8219</v>
      </c>
      <c r="B1640" s="11">
        <v>115</v>
      </c>
    </row>
    <row r="1641" spans="1:2" s="11" customFormat="1" ht="16" x14ac:dyDescent="0.2">
      <c r="A1641" s="11" t="s">
        <v>8219</v>
      </c>
      <c r="B1641" s="11">
        <v>181</v>
      </c>
    </row>
    <row r="1642" spans="1:2" s="11" customFormat="1" ht="16" x14ac:dyDescent="0.2">
      <c r="A1642" s="11" t="s">
        <v>8219</v>
      </c>
      <c r="B1642" s="11">
        <v>110</v>
      </c>
    </row>
    <row r="1643" spans="1:2" s="11" customFormat="1" ht="16" x14ac:dyDescent="0.2">
      <c r="A1643" s="11" t="s">
        <v>8219</v>
      </c>
      <c r="B1643" s="11">
        <v>269</v>
      </c>
    </row>
    <row r="1644" spans="1:2" s="11" customFormat="1" ht="16" x14ac:dyDescent="0.2">
      <c r="A1644" s="11" t="s">
        <v>8219</v>
      </c>
      <c r="B1644" s="11">
        <v>79</v>
      </c>
    </row>
    <row r="1645" spans="1:2" s="11" customFormat="1" ht="16" x14ac:dyDescent="0.2">
      <c r="A1645" s="11" t="s">
        <v>8219</v>
      </c>
      <c r="B1645" s="11">
        <v>104</v>
      </c>
    </row>
    <row r="1646" spans="1:2" s="11" customFormat="1" ht="16" x14ac:dyDescent="0.2">
      <c r="A1646" s="11" t="s">
        <v>8219</v>
      </c>
      <c r="B1646" s="11">
        <v>34</v>
      </c>
    </row>
    <row r="1647" spans="1:2" s="11" customFormat="1" ht="16" x14ac:dyDescent="0.2">
      <c r="A1647" s="11" t="s">
        <v>8219</v>
      </c>
      <c r="B1647" s="11">
        <v>167</v>
      </c>
    </row>
    <row r="1648" spans="1:2" s="11" customFormat="1" ht="16" x14ac:dyDescent="0.2">
      <c r="A1648" s="11" t="s">
        <v>8219</v>
      </c>
      <c r="B1648" s="11">
        <v>183</v>
      </c>
    </row>
    <row r="1649" spans="1:2" s="11" customFormat="1" ht="16" x14ac:dyDescent="0.2">
      <c r="A1649" s="11" t="s">
        <v>8219</v>
      </c>
      <c r="B1649" s="11">
        <v>71</v>
      </c>
    </row>
    <row r="1650" spans="1:2" s="11" customFormat="1" ht="16" x14ac:dyDescent="0.2">
      <c r="A1650" s="11" t="s">
        <v>8219</v>
      </c>
      <c r="B1650" s="11">
        <v>69</v>
      </c>
    </row>
    <row r="1651" spans="1:2" s="11" customFormat="1" ht="16" x14ac:dyDescent="0.2">
      <c r="A1651" s="11" t="s">
        <v>8219</v>
      </c>
      <c r="B1651" s="11">
        <v>270</v>
      </c>
    </row>
    <row r="1652" spans="1:2" s="11" customFormat="1" ht="16" x14ac:dyDescent="0.2">
      <c r="A1652" s="11" t="s">
        <v>8219</v>
      </c>
      <c r="B1652" s="11">
        <v>193</v>
      </c>
    </row>
    <row r="1653" spans="1:2" s="11" customFormat="1" ht="16" x14ac:dyDescent="0.2">
      <c r="A1653" s="11" t="s">
        <v>8219</v>
      </c>
      <c r="B1653" s="11">
        <v>57</v>
      </c>
    </row>
    <row r="1654" spans="1:2" s="11" customFormat="1" ht="16" x14ac:dyDescent="0.2">
      <c r="A1654" s="11" t="s">
        <v>8219</v>
      </c>
      <c r="B1654" s="11">
        <v>200</v>
      </c>
    </row>
    <row r="1655" spans="1:2" s="11" customFormat="1" ht="16" x14ac:dyDescent="0.2">
      <c r="A1655" s="11" t="s">
        <v>8219</v>
      </c>
      <c r="B1655" s="11">
        <v>88</v>
      </c>
    </row>
    <row r="1656" spans="1:2" s="11" customFormat="1" ht="16" x14ac:dyDescent="0.2">
      <c r="A1656" s="11" t="s">
        <v>8219</v>
      </c>
      <c r="B1656" s="11">
        <v>213</v>
      </c>
    </row>
    <row r="1657" spans="1:2" s="11" customFormat="1" ht="16" x14ac:dyDescent="0.2">
      <c r="A1657" s="11" t="s">
        <v>8219</v>
      </c>
      <c r="B1657" s="11">
        <v>20</v>
      </c>
    </row>
    <row r="1658" spans="1:2" s="11" customFormat="1" ht="16" x14ac:dyDescent="0.2">
      <c r="A1658" s="11" t="s">
        <v>8219</v>
      </c>
      <c r="B1658" s="11">
        <v>50</v>
      </c>
    </row>
    <row r="1659" spans="1:2" s="11" customFormat="1" ht="16" x14ac:dyDescent="0.2">
      <c r="A1659" s="11" t="s">
        <v>8219</v>
      </c>
      <c r="B1659" s="11">
        <v>115</v>
      </c>
    </row>
    <row r="1660" spans="1:2" s="11" customFormat="1" ht="16" x14ac:dyDescent="0.2">
      <c r="A1660" s="11" t="s">
        <v>8219</v>
      </c>
      <c r="B1660" s="11">
        <v>186</v>
      </c>
    </row>
    <row r="1661" spans="1:2" s="11" customFormat="1" ht="16" x14ac:dyDescent="0.2">
      <c r="A1661" s="11" t="s">
        <v>8219</v>
      </c>
      <c r="B1661" s="11">
        <v>18</v>
      </c>
    </row>
    <row r="1662" spans="1:2" s="11" customFormat="1" ht="16" x14ac:dyDescent="0.2">
      <c r="A1662" s="11" t="s">
        <v>8219</v>
      </c>
      <c r="B1662" s="11">
        <v>176</v>
      </c>
    </row>
    <row r="1663" spans="1:2" s="11" customFormat="1" ht="16" x14ac:dyDescent="0.2">
      <c r="A1663" s="11" t="s">
        <v>8219</v>
      </c>
      <c r="B1663" s="11">
        <v>41</v>
      </c>
    </row>
    <row r="1664" spans="1:2" s="11" customFormat="1" ht="16" x14ac:dyDescent="0.2">
      <c r="A1664" s="11" t="s">
        <v>8219</v>
      </c>
      <c r="B1664" s="11">
        <v>75</v>
      </c>
    </row>
    <row r="1665" spans="1:2" s="11" customFormat="1" ht="16" x14ac:dyDescent="0.2">
      <c r="A1665" s="11" t="s">
        <v>8219</v>
      </c>
      <c r="B1665" s="11">
        <v>97</v>
      </c>
    </row>
    <row r="1666" spans="1:2" s="11" customFormat="1" ht="16" x14ac:dyDescent="0.2">
      <c r="A1666" s="11" t="s">
        <v>8219</v>
      </c>
      <c r="B1666" s="11">
        <v>73</v>
      </c>
    </row>
    <row r="1667" spans="1:2" s="11" customFormat="1" ht="16" x14ac:dyDescent="0.2">
      <c r="A1667" s="11" t="s">
        <v>8219</v>
      </c>
      <c r="B1667" s="11">
        <v>49</v>
      </c>
    </row>
    <row r="1668" spans="1:2" s="11" customFormat="1" ht="16" x14ac:dyDescent="0.2">
      <c r="A1668" s="11" t="s">
        <v>8219</v>
      </c>
      <c r="B1668" s="11">
        <v>134</v>
      </c>
    </row>
    <row r="1669" spans="1:2" s="11" customFormat="1" ht="16" x14ac:dyDescent="0.2">
      <c r="A1669" s="11" t="s">
        <v>8219</v>
      </c>
      <c r="B1669" s="11">
        <v>68</v>
      </c>
    </row>
    <row r="1670" spans="1:2" s="11" customFormat="1" ht="16" x14ac:dyDescent="0.2">
      <c r="A1670" s="11" t="s">
        <v>8219</v>
      </c>
      <c r="B1670" s="11">
        <v>49</v>
      </c>
    </row>
    <row r="1671" spans="1:2" s="11" customFormat="1" ht="16" x14ac:dyDescent="0.2">
      <c r="A1671" s="11" t="s">
        <v>8219</v>
      </c>
      <c r="B1671" s="11">
        <v>63</v>
      </c>
    </row>
    <row r="1672" spans="1:2" s="11" customFormat="1" ht="16" x14ac:dyDescent="0.2">
      <c r="A1672" s="11" t="s">
        <v>8219</v>
      </c>
      <c r="B1672" s="11">
        <v>163</v>
      </c>
    </row>
    <row r="1673" spans="1:2" s="11" customFormat="1" ht="16" x14ac:dyDescent="0.2">
      <c r="A1673" s="11" t="s">
        <v>8219</v>
      </c>
      <c r="B1673" s="11">
        <v>288</v>
      </c>
    </row>
    <row r="1674" spans="1:2" s="11" customFormat="1" ht="16" x14ac:dyDescent="0.2">
      <c r="A1674" s="11" t="s">
        <v>8219</v>
      </c>
      <c r="B1674" s="11">
        <v>42</v>
      </c>
    </row>
    <row r="1675" spans="1:2" s="11" customFormat="1" ht="16" x14ac:dyDescent="0.2">
      <c r="A1675" s="11" t="s">
        <v>8219</v>
      </c>
      <c r="B1675" s="11">
        <v>70</v>
      </c>
    </row>
    <row r="1676" spans="1:2" s="11" customFormat="1" ht="16" x14ac:dyDescent="0.2">
      <c r="A1676" s="11" t="s">
        <v>8219</v>
      </c>
      <c r="B1676" s="11">
        <v>30</v>
      </c>
    </row>
    <row r="1677" spans="1:2" s="11" customFormat="1" ht="16" x14ac:dyDescent="0.2">
      <c r="A1677" s="11" t="s">
        <v>8219</v>
      </c>
      <c r="B1677" s="11">
        <v>51</v>
      </c>
    </row>
    <row r="1678" spans="1:2" s="11" customFormat="1" ht="16" x14ac:dyDescent="0.2">
      <c r="A1678" s="11" t="s">
        <v>8219</v>
      </c>
      <c r="B1678" s="11">
        <v>145</v>
      </c>
    </row>
    <row r="1679" spans="1:2" s="11" customFormat="1" ht="16" x14ac:dyDescent="0.2">
      <c r="A1679" s="11" t="s">
        <v>8219</v>
      </c>
      <c r="B1679" s="11">
        <v>21</v>
      </c>
    </row>
    <row r="1680" spans="1:2" s="11" customFormat="1" ht="16" x14ac:dyDescent="0.2">
      <c r="A1680" s="11" t="s">
        <v>8219</v>
      </c>
      <c r="B1680" s="11">
        <v>286</v>
      </c>
    </row>
    <row r="1681" spans="1:2" s="11" customFormat="1" ht="16" x14ac:dyDescent="0.2">
      <c r="A1681" s="11" t="s">
        <v>8219</v>
      </c>
      <c r="B1681" s="11">
        <v>12</v>
      </c>
    </row>
    <row r="1682" spans="1:2" s="11" customFormat="1" ht="16" x14ac:dyDescent="0.2">
      <c r="A1682" s="11" t="s">
        <v>8219</v>
      </c>
      <c r="B1682" s="11">
        <v>100</v>
      </c>
    </row>
    <row r="1683" spans="1:2" s="11" customFormat="1" ht="16" x14ac:dyDescent="0.2">
      <c r="A1683" s="11" t="s">
        <v>8219</v>
      </c>
      <c r="B1683" s="11">
        <v>100</v>
      </c>
    </row>
    <row r="1684" spans="1:2" s="11" customFormat="1" ht="16" x14ac:dyDescent="0.2">
      <c r="A1684" s="11" t="s">
        <v>8219</v>
      </c>
      <c r="B1684" s="11">
        <v>34</v>
      </c>
    </row>
    <row r="1685" spans="1:2" s="11" customFormat="1" ht="16" x14ac:dyDescent="0.2">
      <c r="A1685" s="11" t="s">
        <v>8219</v>
      </c>
      <c r="B1685" s="11">
        <v>63</v>
      </c>
    </row>
    <row r="1686" spans="1:2" s="11" customFormat="1" ht="16" x14ac:dyDescent="0.2">
      <c r="A1686" s="11" t="s">
        <v>8219</v>
      </c>
      <c r="B1686" s="11">
        <v>30</v>
      </c>
    </row>
    <row r="1687" spans="1:2" s="11" customFormat="1" ht="16" x14ac:dyDescent="0.2">
      <c r="A1687" s="11" t="s">
        <v>8219</v>
      </c>
      <c r="B1687" s="11">
        <v>47</v>
      </c>
    </row>
    <row r="1688" spans="1:2" s="11" customFormat="1" ht="16" x14ac:dyDescent="0.2">
      <c r="A1688" s="11" t="s">
        <v>8219</v>
      </c>
      <c r="B1688" s="11">
        <v>237</v>
      </c>
    </row>
    <row r="1689" spans="1:2" s="11" customFormat="1" ht="16" x14ac:dyDescent="0.2">
      <c r="A1689" s="11" t="s">
        <v>8219</v>
      </c>
      <c r="B1689" s="11">
        <v>47</v>
      </c>
    </row>
    <row r="1690" spans="1:2" s="11" customFormat="1" ht="16" x14ac:dyDescent="0.2">
      <c r="A1690" s="11" t="s">
        <v>8219</v>
      </c>
      <c r="B1690" s="11">
        <v>15</v>
      </c>
    </row>
    <row r="1691" spans="1:2" s="11" customFormat="1" ht="16" x14ac:dyDescent="0.2">
      <c r="A1691" s="11" t="s">
        <v>8219</v>
      </c>
      <c r="B1691" s="11">
        <v>81</v>
      </c>
    </row>
    <row r="1692" spans="1:2" s="11" customFormat="1" ht="16" x14ac:dyDescent="0.2">
      <c r="A1692" s="11" t="s">
        <v>8219</v>
      </c>
      <c r="B1692" s="11">
        <v>122</v>
      </c>
    </row>
    <row r="1693" spans="1:2" s="11" customFormat="1" ht="16" x14ac:dyDescent="0.2">
      <c r="A1693" s="11" t="s">
        <v>8219</v>
      </c>
      <c r="B1693" s="11">
        <v>34</v>
      </c>
    </row>
    <row r="1694" spans="1:2" s="11" customFormat="1" ht="16" x14ac:dyDescent="0.2">
      <c r="A1694" s="11" t="s">
        <v>8219</v>
      </c>
      <c r="B1694" s="11">
        <v>207</v>
      </c>
    </row>
    <row r="1695" spans="1:2" s="11" customFormat="1" ht="16" x14ac:dyDescent="0.2">
      <c r="A1695" s="11" t="s">
        <v>8219</v>
      </c>
      <c r="B1695" s="11">
        <v>25</v>
      </c>
    </row>
    <row r="1696" spans="1:2" s="11" customFormat="1" ht="16" x14ac:dyDescent="0.2">
      <c r="A1696" s="11" t="s">
        <v>8219</v>
      </c>
      <c r="B1696" s="11">
        <v>72</v>
      </c>
    </row>
    <row r="1697" spans="1:2" s="11" customFormat="1" ht="16" x14ac:dyDescent="0.2">
      <c r="A1697" s="11" t="s">
        <v>8219</v>
      </c>
      <c r="B1697" s="11">
        <v>14</v>
      </c>
    </row>
    <row r="1698" spans="1:2" s="11" customFormat="1" ht="16" x14ac:dyDescent="0.2">
      <c r="A1698" s="11" t="s">
        <v>8219</v>
      </c>
      <c r="B1698" s="11">
        <v>15</v>
      </c>
    </row>
    <row r="1699" spans="1:2" s="11" customFormat="1" ht="16" x14ac:dyDescent="0.2">
      <c r="A1699" s="11" t="s">
        <v>8219</v>
      </c>
      <c r="B1699" s="11">
        <v>91</v>
      </c>
    </row>
    <row r="1700" spans="1:2" s="11" customFormat="1" ht="16" x14ac:dyDescent="0.2">
      <c r="A1700" s="11" t="s">
        <v>8219</v>
      </c>
      <c r="B1700" s="11">
        <v>24</v>
      </c>
    </row>
    <row r="1701" spans="1:2" s="11" customFormat="1" ht="16" x14ac:dyDescent="0.2">
      <c r="A1701" s="11" t="s">
        <v>8219</v>
      </c>
      <c r="B1701" s="11">
        <v>27</v>
      </c>
    </row>
    <row r="1702" spans="1:2" s="11" customFormat="1" ht="16" x14ac:dyDescent="0.2">
      <c r="A1702" s="11" t="s">
        <v>8219</v>
      </c>
      <c r="B1702" s="11">
        <v>47</v>
      </c>
    </row>
    <row r="1703" spans="1:2" s="11" customFormat="1" ht="16" x14ac:dyDescent="0.2">
      <c r="A1703" s="11" t="s">
        <v>8219</v>
      </c>
      <c r="B1703" s="11">
        <v>44</v>
      </c>
    </row>
    <row r="1704" spans="1:2" s="11" customFormat="1" ht="16" x14ac:dyDescent="0.2">
      <c r="A1704" s="11" t="s">
        <v>8219</v>
      </c>
      <c r="B1704" s="11">
        <v>72</v>
      </c>
    </row>
    <row r="1705" spans="1:2" s="11" customFormat="1" ht="16" x14ac:dyDescent="0.2">
      <c r="A1705" s="11" t="s">
        <v>8219</v>
      </c>
      <c r="B1705" s="11">
        <v>63</v>
      </c>
    </row>
    <row r="1706" spans="1:2" s="11" customFormat="1" ht="16" x14ac:dyDescent="0.2">
      <c r="A1706" s="11" t="s">
        <v>8219</v>
      </c>
      <c r="B1706" s="11">
        <v>88</v>
      </c>
    </row>
    <row r="1707" spans="1:2" s="11" customFormat="1" ht="16" x14ac:dyDescent="0.2">
      <c r="A1707" s="11" t="s">
        <v>8219</v>
      </c>
      <c r="B1707" s="11">
        <v>70</v>
      </c>
    </row>
    <row r="1708" spans="1:2" s="11" customFormat="1" ht="16" x14ac:dyDescent="0.2">
      <c r="A1708" s="11" t="s">
        <v>8219</v>
      </c>
      <c r="B1708" s="11">
        <v>50</v>
      </c>
    </row>
    <row r="1709" spans="1:2" s="11" customFormat="1" ht="16" x14ac:dyDescent="0.2">
      <c r="A1709" s="11" t="s">
        <v>8219</v>
      </c>
      <c r="B1709" s="11">
        <v>35</v>
      </c>
    </row>
    <row r="1710" spans="1:2" s="11" customFormat="1" ht="16" x14ac:dyDescent="0.2">
      <c r="A1710" s="11" t="s">
        <v>8219</v>
      </c>
      <c r="B1710" s="11">
        <v>175</v>
      </c>
    </row>
    <row r="1711" spans="1:2" s="11" customFormat="1" ht="16" x14ac:dyDescent="0.2">
      <c r="A1711" s="11" t="s">
        <v>8219</v>
      </c>
      <c r="B1711" s="11">
        <v>20</v>
      </c>
    </row>
    <row r="1712" spans="1:2" s="11" customFormat="1" ht="16" x14ac:dyDescent="0.2">
      <c r="A1712" s="11" t="s">
        <v>8219</v>
      </c>
      <c r="B1712" s="11">
        <v>54</v>
      </c>
    </row>
    <row r="1713" spans="1:2" s="11" customFormat="1" ht="16" x14ac:dyDescent="0.2">
      <c r="A1713" s="11" t="s">
        <v>8219</v>
      </c>
      <c r="B1713" s="11">
        <v>20</v>
      </c>
    </row>
    <row r="1714" spans="1:2" s="11" customFormat="1" ht="16" x14ac:dyDescent="0.2">
      <c r="A1714" s="11" t="s">
        <v>8219</v>
      </c>
      <c r="B1714" s="11">
        <v>57</v>
      </c>
    </row>
    <row r="1715" spans="1:2" s="11" customFormat="1" ht="16" x14ac:dyDescent="0.2">
      <c r="A1715" s="11" t="s">
        <v>8219</v>
      </c>
      <c r="B1715" s="11">
        <v>31</v>
      </c>
    </row>
    <row r="1716" spans="1:2" s="11" customFormat="1" ht="16" x14ac:dyDescent="0.2">
      <c r="A1716" s="11" t="s">
        <v>8219</v>
      </c>
      <c r="B1716" s="11">
        <v>31</v>
      </c>
    </row>
    <row r="1717" spans="1:2" s="11" customFormat="1" ht="16" x14ac:dyDescent="0.2">
      <c r="A1717" s="11" t="s">
        <v>8219</v>
      </c>
      <c r="B1717" s="11">
        <v>45</v>
      </c>
    </row>
    <row r="1718" spans="1:2" s="11" customFormat="1" ht="16" x14ac:dyDescent="0.2">
      <c r="A1718" s="11" t="s">
        <v>8219</v>
      </c>
      <c r="B1718" s="11">
        <v>41</v>
      </c>
    </row>
    <row r="1719" spans="1:2" s="11" customFormat="1" ht="16" x14ac:dyDescent="0.2">
      <c r="A1719" s="11" t="s">
        <v>8219</v>
      </c>
      <c r="B1719" s="11">
        <v>29</v>
      </c>
    </row>
    <row r="1720" spans="1:2" s="11" customFormat="1" ht="16" x14ac:dyDescent="0.2">
      <c r="A1720" s="11" t="s">
        <v>8219</v>
      </c>
      <c r="B1720" s="11">
        <v>58</v>
      </c>
    </row>
    <row r="1721" spans="1:2" s="11" customFormat="1" ht="16" x14ac:dyDescent="0.2">
      <c r="A1721" s="11" t="s">
        <v>8219</v>
      </c>
      <c r="B1721" s="11">
        <v>89</v>
      </c>
    </row>
    <row r="1722" spans="1:2" s="11" customFormat="1" ht="16" x14ac:dyDescent="0.2">
      <c r="A1722" s="11" t="s">
        <v>8219</v>
      </c>
      <c r="B1722" s="11">
        <v>125</v>
      </c>
    </row>
    <row r="1723" spans="1:2" s="11" customFormat="1" ht="16" x14ac:dyDescent="0.2">
      <c r="A1723" s="11" t="s">
        <v>8219</v>
      </c>
      <c r="B1723" s="11">
        <v>18</v>
      </c>
    </row>
    <row r="1724" spans="1:2" s="11" customFormat="1" ht="16" x14ac:dyDescent="0.2">
      <c r="A1724" s="11" t="s">
        <v>8219</v>
      </c>
      <c r="B1724" s="11">
        <v>32</v>
      </c>
    </row>
    <row r="1725" spans="1:2" s="11" customFormat="1" ht="16" x14ac:dyDescent="0.2">
      <c r="A1725" s="11" t="s">
        <v>8219</v>
      </c>
      <c r="B1725" s="11">
        <v>16</v>
      </c>
    </row>
    <row r="1726" spans="1:2" s="11" customFormat="1" ht="16" x14ac:dyDescent="0.2">
      <c r="A1726" s="11" t="s">
        <v>8219</v>
      </c>
      <c r="B1726" s="11">
        <v>38</v>
      </c>
    </row>
    <row r="1727" spans="1:2" s="11" customFormat="1" ht="16" x14ac:dyDescent="0.2">
      <c r="A1727" s="11" t="s">
        <v>8219</v>
      </c>
      <c r="B1727" s="11">
        <v>15</v>
      </c>
    </row>
    <row r="1728" spans="1:2" s="11" customFormat="1" ht="16" x14ac:dyDescent="0.2">
      <c r="A1728" s="11" t="s">
        <v>8219</v>
      </c>
      <c r="B1728" s="11">
        <v>23</v>
      </c>
    </row>
    <row r="1729" spans="1:2" s="11" customFormat="1" ht="16" x14ac:dyDescent="0.2">
      <c r="A1729" s="11" t="s">
        <v>8219</v>
      </c>
      <c r="B1729" s="11">
        <v>49</v>
      </c>
    </row>
    <row r="1730" spans="1:2" s="11" customFormat="1" ht="16" x14ac:dyDescent="0.2">
      <c r="A1730" s="11" t="s">
        <v>8219</v>
      </c>
      <c r="B1730" s="11">
        <v>10</v>
      </c>
    </row>
    <row r="1731" spans="1:2" s="11" customFormat="1" ht="16" x14ac:dyDescent="0.2">
      <c r="A1731" s="11" t="s">
        <v>8219</v>
      </c>
      <c r="B1731" s="11">
        <v>15</v>
      </c>
    </row>
    <row r="1732" spans="1:2" s="11" customFormat="1" ht="16" x14ac:dyDescent="0.2">
      <c r="A1732" s="11" t="s">
        <v>8219</v>
      </c>
      <c r="B1732" s="11">
        <v>57</v>
      </c>
    </row>
    <row r="1733" spans="1:2" s="11" customFormat="1" ht="16" x14ac:dyDescent="0.2">
      <c r="A1733" s="11" t="s">
        <v>8219</v>
      </c>
      <c r="B1733" s="11">
        <v>33</v>
      </c>
    </row>
    <row r="1734" spans="1:2" s="11" customFormat="1" ht="16" x14ac:dyDescent="0.2">
      <c r="A1734" s="11" t="s">
        <v>8219</v>
      </c>
      <c r="B1734" s="11">
        <v>9</v>
      </c>
    </row>
    <row r="1735" spans="1:2" s="11" customFormat="1" ht="16" x14ac:dyDescent="0.2">
      <c r="A1735" s="11" t="s">
        <v>8219</v>
      </c>
      <c r="B1735" s="11">
        <v>26</v>
      </c>
    </row>
    <row r="1736" spans="1:2" s="11" customFormat="1" ht="16" x14ac:dyDescent="0.2">
      <c r="A1736" s="11" t="s">
        <v>8219</v>
      </c>
      <c r="B1736" s="11">
        <v>69</v>
      </c>
    </row>
    <row r="1737" spans="1:2" s="11" customFormat="1" ht="16" x14ac:dyDescent="0.2">
      <c r="A1737" s="11" t="s">
        <v>8219</v>
      </c>
      <c r="B1737" s="11">
        <v>65</v>
      </c>
    </row>
    <row r="1738" spans="1:2" s="11" customFormat="1" ht="16" x14ac:dyDescent="0.2">
      <c r="A1738" s="11" t="s">
        <v>8219</v>
      </c>
      <c r="B1738" s="11">
        <v>83</v>
      </c>
    </row>
    <row r="1739" spans="1:2" s="11" customFormat="1" ht="16" x14ac:dyDescent="0.2">
      <c r="A1739" s="11" t="s">
        <v>8219</v>
      </c>
      <c r="B1739" s="11">
        <v>111</v>
      </c>
    </row>
    <row r="1740" spans="1:2" s="11" customFormat="1" ht="16" x14ac:dyDescent="0.2">
      <c r="A1740" s="11" t="s">
        <v>8219</v>
      </c>
      <c r="B1740" s="11">
        <v>46</v>
      </c>
    </row>
    <row r="1741" spans="1:2" s="11" customFormat="1" ht="16" x14ac:dyDescent="0.2">
      <c r="A1741" s="11" t="s">
        <v>8219</v>
      </c>
      <c r="B1741" s="11">
        <v>63</v>
      </c>
    </row>
    <row r="1742" spans="1:2" s="11" customFormat="1" ht="16" x14ac:dyDescent="0.2">
      <c r="A1742" s="11" t="s">
        <v>8219</v>
      </c>
      <c r="B1742" s="11">
        <v>9</v>
      </c>
    </row>
    <row r="1743" spans="1:2" s="11" customFormat="1" ht="16" x14ac:dyDescent="0.2">
      <c r="A1743" s="11" t="s">
        <v>8219</v>
      </c>
      <c r="B1743" s="11">
        <v>34</v>
      </c>
    </row>
    <row r="1744" spans="1:2" s="11" customFormat="1" ht="16" x14ac:dyDescent="0.2">
      <c r="A1744" s="11" t="s">
        <v>8219</v>
      </c>
      <c r="B1744" s="11">
        <v>112</v>
      </c>
    </row>
    <row r="1745" spans="1:2" s="11" customFormat="1" ht="16" x14ac:dyDescent="0.2">
      <c r="A1745" s="11" t="s">
        <v>8219</v>
      </c>
      <c r="B1745" s="11">
        <v>47</v>
      </c>
    </row>
    <row r="1746" spans="1:2" s="11" customFormat="1" ht="16" x14ac:dyDescent="0.2">
      <c r="A1746" s="11" t="s">
        <v>8219</v>
      </c>
      <c r="B1746" s="11">
        <v>38</v>
      </c>
    </row>
    <row r="1747" spans="1:2" s="11" customFormat="1" ht="16" x14ac:dyDescent="0.2">
      <c r="A1747" s="11" t="s">
        <v>8219</v>
      </c>
      <c r="B1747" s="11">
        <v>28</v>
      </c>
    </row>
    <row r="1748" spans="1:2" s="11" customFormat="1" ht="16" x14ac:dyDescent="0.2">
      <c r="A1748" s="11" t="s">
        <v>8219</v>
      </c>
      <c r="B1748" s="11">
        <v>78</v>
      </c>
    </row>
    <row r="1749" spans="1:2" s="11" customFormat="1" ht="16" x14ac:dyDescent="0.2">
      <c r="A1749" s="11" t="s">
        <v>8219</v>
      </c>
      <c r="B1749" s="11">
        <v>23</v>
      </c>
    </row>
    <row r="1750" spans="1:2" s="11" customFormat="1" ht="16" x14ac:dyDescent="0.2">
      <c r="A1750" s="11" t="s">
        <v>8219</v>
      </c>
      <c r="B1750" s="11">
        <v>40</v>
      </c>
    </row>
    <row r="1751" spans="1:2" s="11" customFormat="1" ht="16" x14ac:dyDescent="0.2">
      <c r="A1751" s="11" t="s">
        <v>8219</v>
      </c>
      <c r="B1751" s="11">
        <v>13</v>
      </c>
    </row>
    <row r="1752" spans="1:2" s="11" customFormat="1" ht="16" x14ac:dyDescent="0.2">
      <c r="A1752" s="11" t="s">
        <v>8219</v>
      </c>
      <c r="B1752" s="11">
        <v>18</v>
      </c>
    </row>
    <row r="1753" spans="1:2" s="11" customFormat="1" ht="16" x14ac:dyDescent="0.2">
      <c r="A1753" s="11" t="s">
        <v>8219</v>
      </c>
      <c r="B1753" s="11">
        <v>22</v>
      </c>
    </row>
    <row r="1754" spans="1:2" s="11" customFormat="1" ht="16" x14ac:dyDescent="0.2">
      <c r="A1754" s="11" t="s">
        <v>8219</v>
      </c>
      <c r="B1754" s="11">
        <v>79</v>
      </c>
    </row>
    <row r="1755" spans="1:2" s="11" customFormat="1" ht="16" x14ac:dyDescent="0.2">
      <c r="A1755" s="11" t="s">
        <v>8219</v>
      </c>
      <c r="B1755" s="11">
        <v>14</v>
      </c>
    </row>
    <row r="1756" spans="1:2" s="11" customFormat="1" ht="16" x14ac:dyDescent="0.2">
      <c r="A1756" s="11" t="s">
        <v>8219</v>
      </c>
      <c r="B1756" s="11">
        <v>51</v>
      </c>
    </row>
    <row r="1757" spans="1:2" s="11" customFormat="1" ht="16" x14ac:dyDescent="0.2">
      <c r="A1757" s="11" t="s">
        <v>8219</v>
      </c>
      <c r="B1757" s="11">
        <v>54</v>
      </c>
    </row>
    <row r="1758" spans="1:2" s="11" customFormat="1" ht="16" x14ac:dyDescent="0.2">
      <c r="A1758" s="11" t="s">
        <v>8219</v>
      </c>
      <c r="B1758" s="11">
        <v>70</v>
      </c>
    </row>
    <row r="1759" spans="1:2" s="11" customFormat="1" ht="16" x14ac:dyDescent="0.2">
      <c r="A1759" s="11" t="s">
        <v>8219</v>
      </c>
      <c r="B1759" s="11">
        <v>44</v>
      </c>
    </row>
    <row r="1760" spans="1:2" s="11" customFormat="1" ht="16" x14ac:dyDescent="0.2">
      <c r="A1760" s="11" t="s">
        <v>8219</v>
      </c>
      <c r="B1760" s="11">
        <v>55</v>
      </c>
    </row>
    <row r="1761" spans="1:2" s="11" customFormat="1" ht="16" x14ac:dyDescent="0.2">
      <c r="A1761" s="11" t="s">
        <v>8219</v>
      </c>
      <c r="B1761" s="11">
        <v>15</v>
      </c>
    </row>
    <row r="1762" spans="1:2" s="11" customFormat="1" ht="16" x14ac:dyDescent="0.2">
      <c r="A1762" s="11" t="s">
        <v>8219</v>
      </c>
      <c r="B1762" s="11">
        <v>27</v>
      </c>
    </row>
    <row r="1763" spans="1:2" s="11" customFormat="1" ht="16" x14ac:dyDescent="0.2">
      <c r="A1763" s="11" t="s">
        <v>8219</v>
      </c>
      <c r="B1763" s="11">
        <v>21</v>
      </c>
    </row>
    <row r="1764" spans="1:2" s="11" customFormat="1" ht="16" x14ac:dyDescent="0.2">
      <c r="A1764" s="11" t="s">
        <v>8219</v>
      </c>
      <c r="B1764" s="11">
        <v>162</v>
      </c>
    </row>
    <row r="1765" spans="1:2" s="11" customFormat="1" ht="16" x14ac:dyDescent="0.2">
      <c r="A1765" s="11" t="s">
        <v>8219</v>
      </c>
      <c r="B1765" s="11">
        <v>23</v>
      </c>
    </row>
    <row r="1766" spans="1:2" s="11" customFormat="1" ht="16" x14ac:dyDescent="0.2">
      <c r="A1766" s="11" t="s">
        <v>8219</v>
      </c>
      <c r="B1766" s="11">
        <v>72</v>
      </c>
    </row>
    <row r="1767" spans="1:2" s="11" customFormat="1" ht="16" x14ac:dyDescent="0.2">
      <c r="A1767" s="11" t="s">
        <v>8219</v>
      </c>
      <c r="B1767" s="11">
        <v>68</v>
      </c>
    </row>
    <row r="1768" spans="1:2" s="11" customFormat="1" ht="16" x14ac:dyDescent="0.2">
      <c r="A1768" s="11" t="s">
        <v>8219</v>
      </c>
      <c r="B1768" s="11">
        <v>20</v>
      </c>
    </row>
    <row r="1769" spans="1:2" s="11" customFormat="1" ht="16" x14ac:dyDescent="0.2">
      <c r="A1769" s="11" t="s">
        <v>8219</v>
      </c>
      <c r="B1769" s="11">
        <v>26</v>
      </c>
    </row>
    <row r="1770" spans="1:2" s="11" customFormat="1" ht="16" x14ac:dyDescent="0.2">
      <c r="A1770" s="11" t="s">
        <v>8219</v>
      </c>
      <c r="B1770" s="11">
        <v>72</v>
      </c>
    </row>
    <row r="1771" spans="1:2" s="11" customFormat="1" ht="16" x14ac:dyDescent="0.2">
      <c r="A1771" s="11" t="s">
        <v>8219</v>
      </c>
      <c r="B1771" s="11">
        <v>3</v>
      </c>
    </row>
    <row r="1772" spans="1:2" s="11" customFormat="1" ht="16" x14ac:dyDescent="0.2">
      <c r="A1772" s="11" t="s">
        <v>8219</v>
      </c>
      <c r="B1772" s="11">
        <v>18</v>
      </c>
    </row>
    <row r="1773" spans="1:2" s="11" customFormat="1" ht="16" x14ac:dyDescent="0.2">
      <c r="A1773" s="11" t="s">
        <v>8219</v>
      </c>
      <c r="B1773" s="11">
        <v>30</v>
      </c>
    </row>
    <row r="1774" spans="1:2" s="11" customFormat="1" ht="16" x14ac:dyDescent="0.2">
      <c r="A1774" s="11" t="s">
        <v>8219</v>
      </c>
      <c r="B1774" s="11">
        <v>23</v>
      </c>
    </row>
    <row r="1775" spans="1:2" s="11" customFormat="1" ht="16" x14ac:dyDescent="0.2">
      <c r="A1775" s="11" t="s">
        <v>8219</v>
      </c>
      <c r="B1775" s="11">
        <v>54</v>
      </c>
    </row>
    <row r="1776" spans="1:2" s="11" customFormat="1" ht="16" x14ac:dyDescent="0.2">
      <c r="A1776" s="11" t="s">
        <v>8219</v>
      </c>
      <c r="B1776" s="11">
        <v>26</v>
      </c>
    </row>
    <row r="1777" spans="1:2" s="11" customFormat="1" ht="16" x14ac:dyDescent="0.2">
      <c r="A1777" s="11" t="s">
        <v>8219</v>
      </c>
      <c r="B1777" s="11">
        <v>9</v>
      </c>
    </row>
    <row r="1778" spans="1:2" s="11" customFormat="1" ht="16" x14ac:dyDescent="0.2">
      <c r="A1778" s="11" t="s">
        <v>8219</v>
      </c>
      <c r="B1778" s="11">
        <v>27</v>
      </c>
    </row>
    <row r="1779" spans="1:2" s="11" customFormat="1" ht="16" x14ac:dyDescent="0.2">
      <c r="A1779" s="11" t="s">
        <v>8219</v>
      </c>
      <c r="B1779" s="11">
        <v>30</v>
      </c>
    </row>
    <row r="1780" spans="1:2" s="11" customFormat="1" ht="16" x14ac:dyDescent="0.2">
      <c r="A1780" s="11" t="s">
        <v>8219</v>
      </c>
      <c r="B1780" s="11">
        <v>52</v>
      </c>
    </row>
    <row r="1781" spans="1:2" s="11" customFormat="1" ht="16" x14ac:dyDescent="0.2">
      <c r="A1781" s="11" t="s">
        <v>8219</v>
      </c>
      <c r="B1781" s="11">
        <v>17</v>
      </c>
    </row>
    <row r="1782" spans="1:2" s="11" customFormat="1" ht="16" x14ac:dyDescent="0.2">
      <c r="A1782" s="11" t="s">
        <v>8219</v>
      </c>
      <c r="B1782" s="11">
        <v>19</v>
      </c>
    </row>
    <row r="1783" spans="1:2" s="11" customFormat="1" ht="16" x14ac:dyDescent="0.2">
      <c r="A1783" s="11" t="s">
        <v>8219</v>
      </c>
      <c r="B1783" s="11">
        <v>77</v>
      </c>
    </row>
    <row r="1784" spans="1:2" s="11" customFormat="1" ht="16" x14ac:dyDescent="0.2">
      <c r="A1784" s="11" t="s">
        <v>8219</v>
      </c>
      <c r="B1784" s="11">
        <v>21</v>
      </c>
    </row>
    <row r="1785" spans="1:2" s="11" customFormat="1" ht="16" x14ac:dyDescent="0.2">
      <c r="A1785" s="11" t="s">
        <v>8219</v>
      </c>
      <c r="B1785" s="11">
        <v>38</v>
      </c>
    </row>
    <row r="1786" spans="1:2" s="11" customFormat="1" ht="16" x14ac:dyDescent="0.2">
      <c r="A1786" s="11" t="s">
        <v>8219</v>
      </c>
      <c r="B1786" s="11">
        <v>28</v>
      </c>
    </row>
    <row r="1787" spans="1:2" s="11" customFormat="1" ht="16" x14ac:dyDescent="0.2">
      <c r="A1787" s="11" t="s">
        <v>8219</v>
      </c>
      <c r="B1787" s="11">
        <v>48</v>
      </c>
    </row>
    <row r="1788" spans="1:2" s="11" customFormat="1" ht="16" x14ac:dyDescent="0.2">
      <c r="A1788" s="11" t="s">
        <v>8219</v>
      </c>
      <c r="B1788" s="11">
        <v>46</v>
      </c>
    </row>
    <row r="1789" spans="1:2" s="11" customFormat="1" ht="16" x14ac:dyDescent="0.2">
      <c r="A1789" s="11" t="s">
        <v>8219</v>
      </c>
      <c r="B1789" s="11">
        <v>30</v>
      </c>
    </row>
    <row r="1790" spans="1:2" s="11" customFormat="1" ht="16" x14ac:dyDescent="0.2">
      <c r="A1790" s="11" t="s">
        <v>8219</v>
      </c>
      <c r="B1790" s="11">
        <v>64</v>
      </c>
    </row>
    <row r="1791" spans="1:2" s="11" customFormat="1" ht="16" x14ac:dyDescent="0.2">
      <c r="A1791" s="11" t="s">
        <v>8219</v>
      </c>
      <c r="B1791" s="11">
        <v>15</v>
      </c>
    </row>
    <row r="1792" spans="1:2" s="11" customFormat="1" ht="16" x14ac:dyDescent="0.2">
      <c r="A1792" s="11" t="s">
        <v>8219</v>
      </c>
      <c r="B1792" s="11">
        <v>41</v>
      </c>
    </row>
    <row r="1793" spans="1:2" s="11" customFormat="1" ht="16" x14ac:dyDescent="0.2">
      <c r="A1793" s="11" t="s">
        <v>8219</v>
      </c>
      <c r="B1793" s="11">
        <v>35</v>
      </c>
    </row>
    <row r="1794" spans="1:2" s="11" customFormat="1" ht="16" x14ac:dyDescent="0.2">
      <c r="A1794" s="11" t="s">
        <v>8219</v>
      </c>
      <c r="B1794" s="11">
        <v>45</v>
      </c>
    </row>
    <row r="1795" spans="1:2" s="11" customFormat="1" ht="16" x14ac:dyDescent="0.2">
      <c r="A1795" s="11" t="s">
        <v>8219</v>
      </c>
      <c r="B1795" s="11">
        <v>62</v>
      </c>
    </row>
    <row r="1796" spans="1:2" s="11" customFormat="1" ht="16" x14ac:dyDescent="0.2">
      <c r="A1796" s="11" t="s">
        <v>8219</v>
      </c>
      <c r="B1796" s="11">
        <v>22</v>
      </c>
    </row>
    <row r="1797" spans="1:2" s="11" customFormat="1" ht="16" x14ac:dyDescent="0.2">
      <c r="A1797" s="11" t="s">
        <v>8219</v>
      </c>
      <c r="B1797" s="11">
        <v>18</v>
      </c>
    </row>
    <row r="1798" spans="1:2" s="11" customFormat="1" ht="16" x14ac:dyDescent="0.2">
      <c r="A1798" s="11" t="s">
        <v>8219</v>
      </c>
      <c r="B1798" s="11">
        <v>12</v>
      </c>
    </row>
    <row r="1799" spans="1:2" s="11" customFormat="1" ht="16" x14ac:dyDescent="0.2">
      <c r="A1799" s="11" t="s">
        <v>8219</v>
      </c>
      <c r="B1799" s="11">
        <v>44</v>
      </c>
    </row>
    <row r="1800" spans="1:2" s="11" customFormat="1" ht="16" x14ac:dyDescent="0.2">
      <c r="A1800" s="11" t="s">
        <v>8219</v>
      </c>
      <c r="B1800" s="11">
        <v>27</v>
      </c>
    </row>
    <row r="1801" spans="1:2" s="11" customFormat="1" ht="16" x14ac:dyDescent="0.2">
      <c r="A1801" s="11" t="s">
        <v>8219</v>
      </c>
      <c r="B1801" s="11">
        <v>38</v>
      </c>
    </row>
    <row r="1802" spans="1:2" s="11" customFormat="1" ht="16" x14ac:dyDescent="0.2">
      <c r="A1802" s="11" t="s">
        <v>8219</v>
      </c>
      <c r="B1802" s="11">
        <v>28</v>
      </c>
    </row>
    <row r="1803" spans="1:2" s="11" customFormat="1" ht="16" x14ac:dyDescent="0.2">
      <c r="A1803" s="11" t="s">
        <v>8219</v>
      </c>
      <c r="B1803" s="11">
        <v>24</v>
      </c>
    </row>
    <row r="1804" spans="1:2" s="11" customFormat="1" ht="16" x14ac:dyDescent="0.2">
      <c r="A1804" s="11" t="s">
        <v>8219</v>
      </c>
      <c r="B1804" s="11">
        <v>65</v>
      </c>
    </row>
    <row r="1805" spans="1:2" s="11" customFormat="1" ht="16" x14ac:dyDescent="0.2">
      <c r="A1805" s="11" t="s">
        <v>8219</v>
      </c>
      <c r="B1805" s="11">
        <v>46</v>
      </c>
    </row>
    <row r="1806" spans="1:2" s="11" customFormat="1" ht="16" x14ac:dyDescent="0.2">
      <c r="A1806" s="11" t="s">
        <v>8219</v>
      </c>
      <c r="B1806" s="11">
        <v>85</v>
      </c>
    </row>
    <row r="1807" spans="1:2" s="11" customFormat="1" ht="16" x14ac:dyDescent="0.2">
      <c r="A1807" s="11" t="s">
        <v>8219</v>
      </c>
      <c r="B1807" s="11">
        <v>66</v>
      </c>
    </row>
    <row r="1808" spans="1:2" s="11" customFormat="1" ht="16" x14ac:dyDescent="0.2">
      <c r="A1808" s="11" t="s">
        <v>8219</v>
      </c>
      <c r="B1808" s="11">
        <v>165</v>
      </c>
    </row>
    <row r="1809" spans="1:2" s="11" customFormat="1" ht="16" x14ac:dyDescent="0.2">
      <c r="A1809" s="11" t="s">
        <v>8219</v>
      </c>
      <c r="B1809" s="11">
        <v>17</v>
      </c>
    </row>
    <row r="1810" spans="1:2" s="11" customFormat="1" ht="16" x14ac:dyDescent="0.2">
      <c r="A1810" s="11" t="s">
        <v>8219</v>
      </c>
      <c r="B1810" s="11">
        <v>3</v>
      </c>
    </row>
    <row r="1811" spans="1:2" s="11" customFormat="1" ht="16" x14ac:dyDescent="0.2">
      <c r="A1811" s="11" t="s">
        <v>8219</v>
      </c>
      <c r="B1811" s="11">
        <v>17</v>
      </c>
    </row>
    <row r="1812" spans="1:2" s="11" customFormat="1" ht="16" x14ac:dyDescent="0.2">
      <c r="A1812" s="11" t="s">
        <v>8219</v>
      </c>
      <c r="B1812" s="11">
        <v>91</v>
      </c>
    </row>
    <row r="1813" spans="1:2" s="11" customFormat="1" ht="16" x14ac:dyDescent="0.2">
      <c r="A1813" s="11" t="s">
        <v>8219</v>
      </c>
      <c r="B1813" s="11">
        <v>67</v>
      </c>
    </row>
    <row r="1814" spans="1:2" s="11" customFormat="1" ht="16" x14ac:dyDescent="0.2">
      <c r="A1814" s="11" t="s">
        <v>8219</v>
      </c>
      <c r="B1814" s="11">
        <v>18</v>
      </c>
    </row>
    <row r="1815" spans="1:2" s="11" customFormat="1" ht="16" x14ac:dyDescent="0.2">
      <c r="A1815" s="11" t="s">
        <v>8219</v>
      </c>
      <c r="B1815" s="11">
        <v>21</v>
      </c>
    </row>
    <row r="1816" spans="1:2" s="11" customFormat="1" ht="16" x14ac:dyDescent="0.2">
      <c r="A1816" s="11" t="s">
        <v>8219</v>
      </c>
      <c r="B1816" s="11">
        <v>40</v>
      </c>
    </row>
    <row r="1817" spans="1:2" s="11" customFormat="1" ht="16" x14ac:dyDescent="0.2">
      <c r="A1817" s="11" t="s">
        <v>8219</v>
      </c>
      <c r="B1817" s="11">
        <v>78</v>
      </c>
    </row>
    <row r="1818" spans="1:2" s="11" customFormat="1" ht="16" x14ac:dyDescent="0.2">
      <c r="A1818" s="11" t="s">
        <v>8219</v>
      </c>
      <c r="B1818" s="11">
        <v>26</v>
      </c>
    </row>
    <row r="1819" spans="1:2" s="11" customFormat="1" ht="16" x14ac:dyDescent="0.2">
      <c r="A1819" s="11" t="s">
        <v>8219</v>
      </c>
      <c r="B1819" s="11">
        <v>14</v>
      </c>
    </row>
    <row r="1820" spans="1:2" s="11" customFormat="1" ht="16" x14ac:dyDescent="0.2">
      <c r="A1820" s="11" t="s">
        <v>8219</v>
      </c>
      <c r="B1820" s="11">
        <v>44</v>
      </c>
    </row>
    <row r="1821" spans="1:2" s="11" customFormat="1" ht="16" x14ac:dyDescent="0.2">
      <c r="A1821" s="11" t="s">
        <v>8219</v>
      </c>
      <c r="B1821" s="11">
        <v>9</v>
      </c>
    </row>
    <row r="1822" spans="1:2" s="11" customFormat="1" ht="16" x14ac:dyDescent="0.2">
      <c r="A1822" s="11" t="s">
        <v>8219</v>
      </c>
      <c r="B1822" s="11">
        <v>30</v>
      </c>
    </row>
    <row r="1823" spans="1:2" s="11" customFormat="1" ht="16" x14ac:dyDescent="0.2">
      <c r="A1823" s="11" t="s">
        <v>8219</v>
      </c>
      <c r="B1823" s="11">
        <v>45</v>
      </c>
    </row>
    <row r="1824" spans="1:2" s="11" customFormat="1" ht="16" x14ac:dyDescent="0.2">
      <c r="A1824" s="11" t="s">
        <v>8219</v>
      </c>
      <c r="B1824" s="11">
        <v>56</v>
      </c>
    </row>
    <row r="1825" spans="1:2" s="11" customFormat="1" ht="16" x14ac:dyDescent="0.2">
      <c r="A1825" s="11" t="s">
        <v>8219</v>
      </c>
      <c r="B1825" s="11">
        <v>46</v>
      </c>
    </row>
    <row r="1826" spans="1:2" s="11" customFormat="1" ht="16" x14ac:dyDescent="0.2">
      <c r="A1826" s="11" t="s">
        <v>8219</v>
      </c>
      <c r="B1826" s="11">
        <v>34</v>
      </c>
    </row>
    <row r="1827" spans="1:2" s="11" customFormat="1" ht="16" x14ac:dyDescent="0.2">
      <c r="A1827" s="11" t="s">
        <v>8219</v>
      </c>
      <c r="B1827" s="11">
        <v>98</v>
      </c>
    </row>
    <row r="1828" spans="1:2" s="11" customFormat="1" ht="16" x14ac:dyDescent="0.2">
      <c r="A1828" s="11" t="s">
        <v>8219</v>
      </c>
      <c r="B1828" s="11">
        <v>46</v>
      </c>
    </row>
    <row r="1829" spans="1:2" s="11" customFormat="1" ht="16" x14ac:dyDescent="0.2">
      <c r="A1829" s="11" t="s">
        <v>8219</v>
      </c>
      <c r="B1829" s="11">
        <v>10</v>
      </c>
    </row>
    <row r="1830" spans="1:2" s="11" customFormat="1" ht="16" x14ac:dyDescent="0.2">
      <c r="A1830" s="11" t="s">
        <v>8219</v>
      </c>
      <c r="B1830" s="11">
        <v>76</v>
      </c>
    </row>
    <row r="1831" spans="1:2" s="11" customFormat="1" ht="16" x14ac:dyDescent="0.2">
      <c r="A1831" s="11" t="s">
        <v>8219</v>
      </c>
      <c r="B1831" s="11">
        <v>104</v>
      </c>
    </row>
    <row r="1832" spans="1:2" s="11" customFormat="1" ht="16" x14ac:dyDescent="0.2">
      <c r="A1832" s="11" t="s">
        <v>8219</v>
      </c>
      <c r="B1832" s="11">
        <v>87</v>
      </c>
    </row>
    <row r="1833" spans="1:2" s="11" customFormat="1" ht="16" x14ac:dyDescent="0.2">
      <c r="A1833" s="11" t="s">
        <v>8219</v>
      </c>
      <c r="B1833" s="11">
        <v>29</v>
      </c>
    </row>
    <row r="1834" spans="1:2" s="11" customFormat="1" ht="16" x14ac:dyDescent="0.2">
      <c r="A1834" s="11" t="s">
        <v>8219</v>
      </c>
      <c r="B1834" s="11">
        <v>51</v>
      </c>
    </row>
    <row r="1835" spans="1:2" s="11" customFormat="1" ht="16" x14ac:dyDescent="0.2">
      <c r="A1835" s="11" t="s">
        <v>8219</v>
      </c>
      <c r="B1835" s="11">
        <v>12</v>
      </c>
    </row>
    <row r="1836" spans="1:2" s="11" customFormat="1" ht="16" x14ac:dyDescent="0.2">
      <c r="A1836" s="11" t="s">
        <v>8219</v>
      </c>
      <c r="B1836" s="11">
        <v>72</v>
      </c>
    </row>
    <row r="1837" spans="1:2" s="11" customFormat="1" ht="16" x14ac:dyDescent="0.2">
      <c r="A1837" s="11" t="s">
        <v>8219</v>
      </c>
      <c r="B1837" s="11">
        <v>21</v>
      </c>
    </row>
    <row r="1838" spans="1:2" s="11" customFormat="1" ht="16" x14ac:dyDescent="0.2">
      <c r="A1838" s="11" t="s">
        <v>8219</v>
      </c>
      <c r="B1838" s="11">
        <v>42</v>
      </c>
    </row>
    <row r="1839" spans="1:2" s="11" customFormat="1" ht="16" x14ac:dyDescent="0.2">
      <c r="A1839" s="11" t="s">
        <v>8219</v>
      </c>
      <c r="B1839" s="11">
        <v>71</v>
      </c>
    </row>
    <row r="1840" spans="1:2" s="11" customFormat="1" ht="16" x14ac:dyDescent="0.2">
      <c r="A1840" s="11" t="s">
        <v>8219</v>
      </c>
      <c r="B1840" s="11">
        <v>168</v>
      </c>
    </row>
    <row r="1841" spans="1:2" s="11" customFormat="1" ht="16" x14ac:dyDescent="0.2">
      <c r="A1841" s="11" t="s">
        <v>8219</v>
      </c>
      <c r="B1841" s="11">
        <v>19</v>
      </c>
    </row>
    <row r="1842" spans="1:2" s="11" customFormat="1" ht="16" x14ac:dyDescent="0.2">
      <c r="A1842" s="11" t="s">
        <v>8219</v>
      </c>
      <c r="B1842" s="11">
        <v>37</v>
      </c>
    </row>
    <row r="1843" spans="1:2" s="11" customFormat="1" ht="16" x14ac:dyDescent="0.2">
      <c r="A1843" s="11" t="s">
        <v>8219</v>
      </c>
      <c r="B1843" s="11">
        <v>36</v>
      </c>
    </row>
    <row r="1844" spans="1:2" s="11" customFormat="1" ht="16" x14ac:dyDescent="0.2">
      <c r="A1844" s="11" t="s">
        <v>8219</v>
      </c>
      <c r="B1844" s="11">
        <v>14</v>
      </c>
    </row>
    <row r="1845" spans="1:2" s="11" customFormat="1" ht="16" x14ac:dyDescent="0.2">
      <c r="A1845" s="11" t="s">
        <v>8219</v>
      </c>
      <c r="B1845" s="11">
        <v>18</v>
      </c>
    </row>
    <row r="1846" spans="1:2" s="11" customFormat="1" ht="16" x14ac:dyDescent="0.2">
      <c r="A1846" s="11" t="s">
        <v>8219</v>
      </c>
      <c r="B1846" s="11">
        <v>82</v>
      </c>
    </row>
    <row r="1847" spans="1:2" s="11" customFormat="1" ht="16" x14ac:dyDescent="0.2">
      <c r="A1847" s="11" t="s">
        <v>8219</v>
      </c>
      <c r="B1847" s="11">
        <v>43</v>
      </c>
    </row>
    <row r="1848" spans="1:2" s="11" customFormat="1" ht="16" x14ac:dyDescent="0.2">
      <c r="A1848" s="11" t="s">
        <v>8219</v>
      </c>
      <c r="B1848" s="11">
        <v>8</v>
      </c>
    </row>
    <row r="1849" spans="1:2" s="11" customFormat="1" ht="16" x14ac:dyDescent="0.2">
      <c r="A1849" s="11" t="s">
        <v>8219</v>
      </c>
      <c r="B1849" s="11">
        <v>45</v>
      </c>
    </row>
    <row r="1850" spans="1:2" s="11" customFormat="1" ht="16" x14ac:dyDescent="0.2">
      <c r="A1850" s="11" t="s">
        <v>8219</v>
      </c>
      <c r="B1850" s="11">
        <v>20</v>
      </c>
    </row>
    <row r="1851" spans="1:2" s="11" customFormat="1" ht="16" x14ac:dyDescent="0.2">
      <c r="A1851" s="11" t="s">
        <v>8219</v>
      </c>
      <c r="B1851" s="11">
        <v>31</v>
      </c>
    </row>
    <row r="1852" spans="1:2" s="11" customFormat="1" ht="16" x14ac:dyDescent="0.2">
      <c r="A1852" s="11" t="s">
        <v>8219</v>
      </c>
      <c r="B1852" s="11">
        <v>25</v>
      </c>
    </row>
    <row r="1853" spans="1:2" s="11" customFormat="1" ht="16" x14ac:dyDescent="0.2">
      <c r="A1853" s="11" t="s">
        <v>8219</v>
      </c>
      <c r="B1853" s="11">
        <v>14</v>
      </c>
    </row>
    <row r="1854" spans="1:2" s="11" customFormat="1" ht="16" x14ac:dyDescent="0.2">
      <c r="A1854" s="11" t="s">
        <v>8219</v>
      </c>
      <c r="B1854" s="11">
        <v>45</v>
      </c>
    </row>
    <row r="1855" spans="1:2" s="11" customFormat="1" ht="16" x14ac:dyDescent="0.2">
      <c r="A1855" s="11" t="s">
        <v>8219</v>
      </c>
      <c r="B1855" s="11">
        <v>20</v>
      </c>
    </row>
    <row r="1856" spans="1:2" s="11" customFormat="1" ht="16" x14ac:dyDescent="0.2">
      <c r="A1856" s="11" t="s">
        <v>8219</v>
      </c>
      <c r="B1856" s="11">
        <v>39</v>
      </c>
    </row>
    <row r="1857" spans="1:2" s="11" customFormat="1" ht="16" x14ac:dyDescent="0.2">
      <c r="A1857" s="11" t="s">
        <v>8219</v>
      </c>
      <c r="B1857" s="11">
        <v>16</v>
      </c>
    </row>
    <row r="1858" spans="1:2" s="11" customFormat="1" ht="16" x14ac:dyDescent="0.2">
      <c r="A1858" s="11" t="s">
        <v>8219</v>
      </c>
      <c r="B1858" s="11">
        <v>37</v>
      </c>
    </row>
    <row r="1859" spans="1:2" s="11" customFormat="1" ht="16" x14ac:dyDescent="0.2">
      <c r="A1859" s="11" t="s">
        <v>8219</v>
      </c>
      <c r="B1859" s="11">
        <v>14</v>
      </c>
    </row>
    <row r="1860" spans="1:2" s="11" customFormat="1" ht="16" x14ac:dyDescent="0.2">
      <c r="A1860" s="11" t="s">
        <v>8219</v>
      </c>
      <c r="B1860" s="11">
        <v>21</v>
      </c>
    </row>
    <row r="1861" spans="1:2" s="11" customFormat="1" ht="16" x14ac:dyDescent="0.2">
      <c r="A1861" s="11" t="s">
        <v>8219</v>
      </c>
      <c r="B1861" s="11">
        <v>69</v>
      </c>
    </row>
    <row r="1862" spans="1:2" s="11" customFormat="1" ht="16" x14ac:dyDescent="0.2">
      <c r="A1862" s="11" t="s">
        <v>8219</v>
      </c>
      <c r="B1862" s="11">
        <v>16</v>
      </c>
    </row>
    <row r="1863" spans="1:2" s="11" customFormat="1" ht="16" x14ac:dyDescent="0.2">
      <c r="A1863" s="11" t="s">
        <v>8219</v>
      </c>
      <c r="B1863" s="11">
        <v>55</v>
      </c>
    </row>
    <row r="1864" spans="1:2" s="11" customFormat="1" ht="16" x14ac:dyDescent="0.2">
      <c r="A1864" s="11" t="s">
        <v>8219</v>
      </c>
      <c r="B1864" s="11">
        <v>27</v>
      </c>
    </row>
    <row r="1865" spans="1:2" s="11" customFormat="1" ht="16" x14ac:dyDescent="0.2">
      <c r="A1865" s="11" t="s">
        <v>8219</v>
      </c>
      <c r="B1865" s="11">
        <v>36</v>
      </c>
    </row>
    <row r="1866" spans="1:2" s="11" customFormat="1" ht="16" x14ac:dyDescent="0.2">
      <c r="A1866" s="11" t="s">
        <v>8219</v>
      </c>
      <c r="B1866" s="11">
        <v>19</v>
      </c>
    </row>
    <row r="1867" spans="1:2" s="11" customFormat="1" ht="16" x14ac:dyDescent="0.2">
      <c r="A1867" s="11" t="s">
        <v>8219</v>
      </c>
      <c r="B1867" s="11">
        <v>12</v>
      </c>
    </row>
    <row r="1868" spans="1:2" s="11" customFormat="1" ht="16" x14ac:dyDescent="0.2">
      <c r="A1868" s="11" t="s">
        <v>8219</v>
      </c>
      <c r="B1868" s="11">
        <v>17</v>
      </c>
    </row>
    <row r="1869" spans="1:2" s="11" customFormat="1" ht="16" x14ac:dyDescent="0.2">
      <c r="A1869" s="11" t="s">
        <v>8219</v>
      </c>
      <c r="B1869" s="11">
        <v>114</v>
      </c>
    </row>
    <row r="1870" spans="1:2" s="11" customFormat="1" ht="16" x14ac:dyDescent="0.2">
      <c r="A1870" s="11" t="s">
        <v>8219</v>
      </c>
      <c r="B1870" s="11">
        <v>93</v>
      </c>
    </row>
    <row r="1871" spans="1:2" s="11" customFormat="1" ht="16" x14ac:dyDescent="0.2">
      <c r="A1871" s="11" t="s">
        <v>8219</v>
      </c>
      <c r="B1871" s="11">
        <v>36</v>
      </c>
    </row>
    <row r="1872" spans="1:2" s="11" customFormat="1" ht="16" x14ac:dyDescent="0.2">
      <c r="A1872" s="11" t="s">
        <v>8219</v>
      </c>
      <c r="B1872" s="11">
        <v>61</v>
      </c>
    </row>
    <row r="1873" spans="1:2" s="11" customFormat="1" ht="16" x14ac:dyDescent="0.2">
      <c r="A1873" s="11" t="s">
        <v>8219</v>
      </c>
      <c r="B1873" s="11">
        <v>47</v>
      </c>
    </row>
    <row r="1874" spans="1:2" s="11" customFormat="1" ht="16" x14ac:dyDescent="0.2">
      <c r="A1874" s="11" t="s">
        <v>8219</v>
      </c>
      <c r="B1874" s="11">
        <v>17</v>
      </c>
    </row>
    <row r="1875" spans="1:2" s="11" customFormat="1" ht="16" x14ac:dyDescent="0.2">
      <c r="A1875" s="11" t="s">
        <v>8219</v>
      </c>
      <c r="B1875" s="11">
        <v>63</v>
      </c>
    </row>
    <row r="1876" spans="1:2" s="11" customFormat="1" ht="16" x14ac:dyDescent="0.2">
      <c r="A1876" s="11" t="s">
        <v>8219</v>
      </c>
      <c r="B1876" s="11">
        <v>9</v>
      </c>
    </row>
    <row r="1877" spans="1:2" s="11" customFormat="1" ht="16" x14ac:dyDescent="0.2">
      <c r="A1877" s="11" t="s">
        <v>8219</v>
      </c>
      <c r="B1877" s="11">
        <v>30</v>
      </c>
    </row>
    <row r="1878" spans="1:2" s="11" customFormat="1" ht="16" x14ac:dyDescent="0.2">
      <c r="A1878" s="11" t="s">
        <v>8219</v>
      </c>
      <c r="B1878" s="11">
        <v>23</v>
      </c>
    </row>
    <row r="1879" spans="1:2" s="11" customFormat="1" ht="16" x14ac:dyDescent="0.2">
      <c r="A1879" s="11" t="s">
        <v>8219</v>
      </c>
      <c r="B1879" s="11">
        <v>33</v>
      </c>
    </row>
    <row r="1880" spans="1:2" s="11" customFormat="1" ht="16" x14ac:dyDescent="0.2">
      <c r="A1880" s="11" t="s">
        <v>8219</v>
      </c>
      <c r="B1880" s="11">
        <v>39</v>
      </c>
    </row>
    <row r="1881" spans="1:2" s="11" customFormat="1" ht="16" x14ac:dyDescent="0.2">
      <c r="A1881" s="11" t="s">
        <v>8219</v>
      </c>
      <c r="B1881" s="11">
        <v>17</v>
      </c>
    </row>
    <row r="1882" spans="1:2" s="11" customFormat="1" ht="16" x14ac:dyDescent="0.2">
      <c r="A1882" s="11" t="s">
        <v>8219</v>
      </c>
      <c r="B1882" s="11">
        <v>6</v>
      </c>
    </row>
    <row r="1883" spans="1:2" s="11" customFormat="1" ht="16" x14ac:dyDescent="0.2">
      <c r="A1883" s="11" t="s">
        <v>8219</v>
      </c>
      <c r="B1883" s="11">
        <v>39</v>
      </c>
    </row>
    <row r="1884" spans="1:2" s="11" customFormat="1" ht="16" x14ac:dyDescent="0.2">
      <c r="A1884" s="11" t="s">
        <v>8219</v>
      </c>
      <c r="B1884" s="11">
        <v>57</v>
      </c>
    </row>
    <row r="1885" spans="1:2" s="11" customFormat="1" ht="16" x14ac:dyDescent="0.2">
      <c r="A1885" s="11" t="s">
        <v>8219</v>
      </c>
      <c r="B1885" s="11">
        <v>56</v>
      </c>
    </row>
    <row r="1886" spans="1:2" s="11" customFormat="1" ht="16" x14ac:dyDescent="0.2">
      <c r="A1886" s="11" t="s">
        <v>8219</v>
      </c>
      <c r="B1886" s="11">
        <v>13</v>
      </c>
    </row>
    <row r="1887" spans="1:2" s="11" customFormat="1" ht="16" x14ac:dyDescent="0.2">
      <c r="A1887" s="11" t="s">
        <v>8219</v>
      </c>
      <c r="B1887" s="11">
        <v>95</v>
      </c>
    </row>
    <row r="1888" spans="1:2" s="11" customFormat="1" ht="16" x14ac:dyDescent="0.2">
      <c r="A1888" s="11" t="s">
        <v>8219</v>
      </c>
      <c r="B1888" s="11">
        <v>80</v>
      </c>
    </row>
    <row r="1889" spans="1:2" s="11" customFormat="1" ht="16" x14ac:dyDescent="0.2">
      <c r="A1889" s="11" t="s">
        <v>8219</v>
      </c>
      <c r="B1889" s="11">
        <v>133</v>
      </c>
    </row>
    <row r="1890" spans="1:2" s="11" customFormat="1" ht="16" x14ac:dyDescent="0.2">
      <c r="A1890" s="11" t="s">
        <v>8219</v>
      </c>
      <c r="B1890" s="11">
        <v>44</v>
      </c>
    </row>
    <row r="1891" spans="1:2" s="11" customFormat="1" ht="16" x14ac:dyDescent="0.2">
      <c r="A1891" s="11" t="s">
        <v>8219</v>
      </c>
      <c r="B1891" s="11">
        <v>30</v>
      </c>
    </row>
    <row r="1892" spans="1:2" s="11" customFormat="1" ht="16" x14ac:dyDescent="0.2">
      <c r="A1892" s="11" t="s">
        <v>8219</v>
      </c>
      <c r="B1892" s="11">
        <v>56</v>
      </c>
    </row>
    <row r="1893" spans="1:2" s="11" customFormat="1" ht="16" x14ac:dyDescent="0.2">
      <c r="A1893" s="11" t="s">
        <v>8219</v>
      </c>
      <c r="B1893" s="11">
        <v>66</v>
      </c>
    </row>
    <row r="1894" spans="1:2" s="11" customFormat="1" ht="16" x14ac:dyDescent="0.2">
      <c r="A1894" s="11" t="s">
        <v>8219</v>
      </c>
      <c r="B1894" s="11">
        <v>29</v>
      </c>
    </row>
    <row r="1895" spans="1:2" s="11" customFormat="1" ht="16" x14ac:dyDescent="0.2">
      <c r="A1895" s="11" t="s">
        <v>8219</v>
      </c>
      <c r="B1895" s="11">
        <v>72</v>
      </c>
    </row>
    <row r="1896" spans="1:2" s="11" customFormat="1" ht="16" x14ac:dyDescent="0.2">
      <c r="A1896" s="11" t="s">
        <v>8219</v>
      </c>
      <c r="B1896" s="11">
        <v>27</v>
      </c>
    </row>
    <row r="1897" spans="1:2" s="11" customFormat="1" ht="16" x14ac:dyDescent="0.2">
      <c r="A1897" s="11" t="s">
        <v>8219</v>
      </c>
      <c r="B1897" s="11">
        <v>10</v>
      </c>
    </row>
    <row r="1898" spans="1:2" s="11" customFormat="1" ht="16" x14ac:dyDescent="0.2">
      <c r="A1898" s="11" t="s">
        <v>8219</v>
      </c>
      <c r="B1898" s="11">
        <v>35</v>
      </c>
    </row>
    <row r="1899" spans="1:2" s="11" customFormat="1" ht="16" x14ac:dyDescent="0.2">
      <c r="A1899" s="11" t="s">
        <v>8219</v>
      </c>
      <c r="B1899" s="11">
        <v>29</v>
      </c>
    </row>
    <row r="1900" spans="1:2" s="11" customFormat="1" ht="16" x14ac:dyDescent="0.2">
      <c r="A1900" s="11" t="s">
        <v>8219</v>
      </c>
      <c r="B1900" s="11">
        <v>13</v>
      </c>
    </row>
    <row r="1901" spans="1:2" s="11" customFormat="1" ht="16" x14ac:dyDescent="0.2">
      <c r="A1901" s="11" t="s">
        <v>8219</v>
      </c>
      <c r="B1901" s="11">
        <v>72</v>
      </c>
    </row>
    <row r="1902" spans="1:2" s="11" customFormat="1" ht="16" x14ac:dyDescent="0.2">
      <c r="A1902" s="11" t="s">
        <v>8219</v>
      </c>
      <c r="B1902" s="11">
        <v>78</v>
      </c>
    </row>
    <row r="1903" spans="1:2" s="11" customFormat="1" ht="16" x14ac:dyDescent="0.2">
      <c r="A1903" s="11" t="s">
        <v>8219</v>
      </c>
      <c r="B1903" s="11">
        <v>49</v>
      </c>
    </row>
    <row r="1904" spans="1:2" s="11" customFormat="1" ht="16" x14ac:dyDescent="0.2">
      <c r="A1904" s="11" t="s">
        <v>8219</v>
      </c>
      <c r="B1904" s="11">
        <v>42</v>
      </c>
    </row>
    <row r="1905" spans="1:2" s="11" customFormat="1" ht="16" x14ac:dyDescent="0.2">
      <c r="A1905" s="11" t="s">
        <v>8219</v>
      </c>
      <c r="B1905" s="11">
        <v>35</v>
      </c>
    </row>
    <row r="1906" spans="1:2" s="11" customFormat="1" ht="16" x14ac:dyDescent="0.2">
      <c r="A1906" s="11" t="s">
        <v>8219</v>
      </c>
      <c r="B1906" s="11">
        <v>42</v>
      </c>
    </row>
    <row r="1907" spans="1:2" s="11" customFormat="1" ht="16" x14ac:dyDescent="0.2">
      <c r="A1907" s="11" t="s">
        <v>8219</v>
      </c>
      <c r="B1907" s="11">
        <v>42</v>
      </c>
    </row>
    <row r="1908" spans="1:2" s="11" customFormat="1" ht="16" x14ac:dyDescent="0.2">
      <c r="A1908" s="11" t="s">
        <v>8219</v>
      </c>
      <c r="B1908" s="11">
        <v>31</v>
      </c>
    </row>
    <row r="1909" spans="1:2" s="11" customFormat="1" ht="16" x14ac:dyDescent="0.2">
      <c r="A1909" s="11" t="s">
        <v>8219</v>
      </c>
      <c r="B1909" s="11">
        <v>38</v>
      </c>
    </row>
    <row r="1910" spans="1:2" s="11" customFormat="1" ht="16" x14ac:dyDescent="0.2">
      <c r="A1910" s="11" t="s">
        <v>8219</v>
      </c>
      <c r="B1910" s="11">
        <v>8</v>
      </c>
    </row>
    <row r="1911" spans="1:2" s="11" customFormat="1" ht="16" x14ac:dyDescent="0.2">
      <c r="A1911" s="11" t="s">
        <v>8219</v>
      </c>
      <c r="B1911" s="11">
        <v>39</v>
      </c>
    </row>
    <row r="1912" spans="1:2" s="11" customFormat="1" ht="16" x14ac:dyDescent="0.2">
      <c r="A1912" s="11" t="s">
        <v>8219</v>
      </c>
      <c r="B1912" s="11">
        <v>29</v>
      </c>
    </row>
    <row r="1913" spans="1:2" s="11" customFormat="1" ht="16" x14ac:dyDescent="0.2">
      <c r="A1913" s="11" t="s">
        <v>8219</v>
      </c>
      <c r="B1913" s="11">
        <v>72</v>
      </c>
    </row>
    <row r="1914" spans="1:2" s="11" customFormat="1" ht="16" x14ac:dyDescent="0.2">
      <c r="A1914" s="11" t="s">
        <v>8219</v>
      </c>
      <c r="B1914" s="11">
        <v>15</v>
      </c>
    </row>
    <row r="1915" spans="1:2" s="11" customFormat="1" ht="16" x14ac:dyDescent="0.2">
      <c r="A1915" s="11" t="s">
        <v>8219</v>
      </c>
      <c r="B1915" s="11">
        <v>33</v>
      </c>
    </row>
    <row r="1916" spans="1:2" s="11" customFormat="1" ht="16" x14ac:dyDescent="0.2">
      <c r="A1916" s="11" t="s">
        <v>8219</v>
      </c>
      <c r="B1916" s="11">
        <v>15</v>
      </c>
    </row>
    <row r="1917" spans="1:2" s="11" customFormat="1" ht="16" x14ac:dyDescent="0.2">
      <c r="A1917" s="11" t="s">
        <v>8219</v>
      </c>
      <c r="B1917" s="11">
        <v>19</v>
      </c>
    </row>
    <row r="1918" spans="1:2" s="11" customFormat="1" ht="16" x14ac:dyDescent="0.2">
      <c r="A1918" s="11" t="s">
        <v>8219</v>
      </c>
      <c r="B1918" s="11">
        <v>17</v>
      </c>
    </row>
    <row r="1919" spans="1:2" s="11" customFormat="1" ht="16" x14ac:dyDescent="0.2">
      <c r="A1919" s="11" t="s">
        <v>8219</v>
      </c>
      <c r="B1919" s="11">
        <v>44</v>
      </c>
    </row>
    <row r="1920" spans="1:2" s="11" customFormat="1" ht="16" x14ac:dyDescent="0.2">
      <c r="A1920" s="11" t="s">
        <v>8219</v>
      </c>
      <c r="B1920" s="11">
        <v>10</v>
      </c>
    </row>
    <row r="1921" spans="1:2" s="11" customFormat="1" ht="16" x14ac:dyDescent="0.2">
      <c r="A1921" s="11" t="s">
        <v>8219</v>
      </c>
      <c r="B1921" s="11">
        <v>46</v>
      </c>
    </row>
    <row r="1922" spans="1:2" s="11" customFormat="1" ht="16" x14ac:dyDescent="0.2">
      <c r="A1922" s="11" t="s">
        <v>8219</v>
      </c>
      <c r="B1922" s="11">
        <v>11</v>
      </c>
    </row>
    <row r="1923" spans="1:2" s="11" customFormat="1" ht="16" x14ac:dyDescent="0.2">
      <c r="A1923" s="11" t="s">
        <v>8219</v>
      </c>
      <c r="B1923" s="11">
        <v>13</v>
      </c>
    </row>
    <row r="1924" spans="1:2" s="11" customFormat="1" ht="16" x14ac:dyDescent="0.2">
      <c r="A1924" s="11" t="s">
        <v>8219</v>
      </c>
      <c r="B1924" s="11">
        <v>33</v>
      </c>
    </row>
    <row r="1925" spans="1:2" s="11" customFormat="1" ht="16" x14ac:dyDescent="0.2">
      <c r="A1925" s="11" t="s">
        <v>8219</v>
      </c>
      <c r="B1925" s="11">
        <v>28</v>
      </c>
    </row>
    <row r="1926" spans="1:2" s="11" customFormat="1" ht="16" x14ac:dyDescent="0.2">
      <c r="A1926" s="11" t="s">
        <v>8219</v>
      </c>
      <c r="B1926" s="11">
        <v>21</v>
      </c>
    </row>
    <row r="1927" spans="1:2" s="11" customFormat="1" ht="16" x14ac:dyDescent="0.2">
      <c r="A1927" s="11" t="s">
        <v>8219</v>
      </c>
      <c r="B1927" s="11">
        <v>13</v>
      </c>
    </row>
    <row r="1928" spans="1:2" s="11" customFormat="1" ht="16" x14ac:dyDescent="0.2">
      <c r="A1928" s="11" t="s">
        <v>8219</v>
      </c>
      <c r="B1928" s="11">
        <v>34</v>
      </c>
    </row>
    <row r="1929" spans="1:2" s="11" customFormat="1" ht="16" x14ac:dyDescent="0.2">
      <c r="A1929" s="11" t="s">
        <v>8219</v>
      </c>
      <c r="B1929" s="11">
        <v>80</v>
      </c>
    </row>
    <row r="1930" spans="1:2" s="11" customFormat="1" ht="16" x14ac:dyDescent="0.2">
      <c r="A1930" s="11" t="s">
        <v>8219</v>
      </c>
      <c r="B1930" s="11">
        <v>74</v>
      </c>
    </row>
    <row r="1931" spans="1:2" s="11" customFormat="1" ht="16" x14ac:dyDescent="0.2">
      <c r="A1931" s="11" t="s">
        <v>8219</v>
      </c>
      <c r="B1931" s="11">
        <v>7</v>
      </c>
    </row>
    <row r="1932" spans="1:2" s="11" customFormat="1" ht="16" x14ac:dyDescent="0.2">
      <c r="A1932" s="11" t="s">
        <v>8219</v>
      </c>
      <c r="B1932" s="11">
        <v>34</v>
      </c>
    </row>
    <row r="1933" spans="1:2" s="11" customFormat="1" ht="16" x14ac:dyDescent="0.2">
      <c r="A1933" s="11" t="s">
        <v>8219</v>
      </c>
      <c r="B1933" s="11">
        <v>86</v>
      </c>
    </row>
    <row r="1934" spans="1:2" s="11" customFormat="1" ht="16" x14ac:dyDescent="0.2">
      <c r="A1934" s="11" t="s">
        <v>8219</v>
      </c>
      <c r="B1934" s="11">
        <v>37</v>
      </c>
    </row>
    <row r="1935" spans="1:2" s="11" customFormat="1" ht="16" x14ac:dyDescent="0.2">
      <c r="A1935" s="11" t="s">
        <v>8219</v>
      </c>
      <c r="B1935" s="11">
        <v>18</v>
      </c>
    </row>
    <row r="1936" spans="1:2" s="11" customFormat="1" ht="16" x14ac:dyDescent="0.2">
      <c r="A1936" s="11" t="s">
        <v>8219</v>
      </c>
      <c r="B1936" s="11">
        <v>22</v>
      </c>
    </row>
    <row r="1937" spans="1:2" s="11" customFormat="1" ht="16" x14ac:dyDescent="0.2">
      <c r="A1937" s="11" t="s">
        <v>8219</v>
      </c>
      <c r="B1937" s="11">
        <v>26</v>
      </c>
    </row>
    <row r="1938" spans="1:2" s="11" customFormat="1" ht="16" x14ac:dyDescent="0.2">
      <c r="A1938" s="11" t="s">
        <v>8219</v>
      </c>
      <c r="B1938" s="11">
        <v>27</v>
      </c>
    </row>
    <row r="1939" spans="1:2" s="11" customFormat="1" ht="16" x14ac:dyDescent="0.2">
      <c r="A1939" s="11" t="s">
        <v>8219</v>
      </c>
      <c r="B1939" s="11">
        <v>8</v>
      </c>
    </row>
    <row r="1940" spans="1:2" s="11" customFormat="1" ht="16" x14ac:dyDescent="0.2">
      <c r="A1940" s="11" t="s">
        <v>8219</v>
      </c>
      <c r="B1940" s="11">
        <v>204</v>
      </c>
    </row>
    <row r="1941" spans="1:2" s="11" customFormat="1" ht="16" x14ac:dyDescent="0.2">
      <c r="A1941" s="11" t="s">
        <v>8219</v>
      </c>
      <c r="B1941" s="11">
        <v>46</v>
      </c>
    </row>
    <row r="1942" spans="1:2" s="11" customFormat="1" ht="16" x14ac:dyDescent="0.2">
      <c r="A1942" s="11" t="s">
        <v>8219</v>
      </c>
      <c r="B1942" s="11">
        <v>17</v>
      </c>
    </row>
    <row r="1943" spans="1:2" s="11" customFormat="1" ht="16" x14ac:dyDescent="0.2">
      <c r="A1943" s="11" t="s">
        <v>8219</v>
      </c>
      <c r="B1943" s="11">
        <v>28</v>
      </c>
    </row>
    <row r="1944" spans="1:2" s="11" customFormat="1" ht="16" x14ac:dyDescent="0.2">
      <c r="A1944" s="11" t="s">
        <v>8219</v>
      </c>
      <c r="B1944" s="11">
        <v>83</v>
      </c>
    </row>
    <row r="1945" spans="1:2" s="11" customFormat="1" ht="16" x14ac:dyDescent="0.2">
      <c r="A1945" s="11" t="s">
        <v>8219</v>
      </c>
      <c r="B1945" s="11">
        <v>13</v>
      </c>
    </row>
    <row r="1946" spans="1:2" s="11" customFormat="1" ht="16" x14ac:dyDescent="0.2">
      <c r="A1946" s="11" t="s">
        <v>8219</v>
      </c>
      <c r="B1946" s="11">
        <v>8</v>
      </c>
    </row>
    <row r="1947" spans="1:2" s="11" customFormat="1" ht="16" x14ac:dyDescent="0.2">
      <c r="A1947" s="11" t="s">
        <v>8219</v>
      </c>
      <c r="B1947" s="11">
        <v>32</v>
      </c>
    </row>
    <row r="1948" spans="1:2" s="11" customFormat="1" ht="16" x14ac:dyDescent="0.2">
      <c r="A1948" s="11" t="s">
        <v>8219</v>
      </c>
      <c r="B1948" s="11">
        <v>85</v>
      </c>
    </row>
    <row r="1949" spans="1:2" s="11" customFormat="1" ht="16" x14ac:dyDescent="0.2">
      <c r="A1949" s="11" t="s">
        <v>8219</v>
      </c>
      <c r="B1949" s="11">
        <v>29</v>
      </c>
    </row>
    <row r="1950" spans="1:2" s="11" customFormat="1" ht="16" x14ac:dyDescent="0.2">
      <c r="A1950" s="11" t="s">
        <v>8219</v>
      </c>
      <c r="B1950" s="11">
        <v>24</v>
      </c>
    </row>
    <row r="1951" spans="1:2" s="11" customFormat="1" ht="16" x14ac:dyDescent="0.2">
      <c r="A1951" s="11" t="s">
        <v>8219</v>
      </c>
      <c r="B1951" s="11">
        <v>8</v>
      </c>
    </row>
    <row r="1952" spans="1:2" s="11" customFormat="1" ht="16" x14ac:dyDescent="0.2">
      <c r="A1952" s="11" t="s">
        <v>8219</v>
      </c>
      <c r="B1952" s="11">
        <v>19</v>
      </c>
    </row>
    <row r="1953" spans="1:2" s="11" customFormat="1" ht="16" x14ac:dyDescent="0.2">
      <c r="A1953" s="11" t="s">
        <v>8219</v>
      </c>
      <c r="B1953" s="11">
        <v>336</v>
      </c>
    </row>
    <row r="1954" spans="1:2" s="11" customFormat="1" ht="16" x14ac:dyDescent="0.2">
      <c r="A1954" s="11" t="s">
        <v>8219</v>
      </c>
      <c r="B1954" s="11">
        <v>13</v>
      </c>
    </row>
    <row r="1955" spans="1:2" s="11" customFormat="1" ht="16" x14ac:dyDescent="0.2">
      <c r="A1955" s="11" t="s">
        <v>8219</v>
      </c>
      <c r="B1955" s="11">
        <v>42</v>
      </c>
    </row>
    <row r="1956" spans="1:2" s="11" customFormat="1" ht="16" x14ac:dyDescent="0.2">
      <c r="A1956" s="11" t="s">
        <v>8219</v>
      </c>
      <c r="B1956" s="11">
        <v>64</v>
      </c>
    </row>
    <row r="1957" spans="1:2" s="11" customFormat="1" ht="16" x14ac:dyDescent="0.2">
      <c r="A1957" s="11" t="s">
        <v>8219</v>
      </c>
      <c r="B1957" s="11">
        <v>25</v>
      </c>
    </row>
    <row r="1958" spans="1:2" s="11" customFormat="1" ht="16" x14ac:dyDescent="0.2">
      <c r="A1958" s="11" t="s">
        <v>8219</v>
      </c>
      <c r="B1958" s="11">
        <v>20</v>
      </c>
    </row>
    <row r="1959" spans="1:2" s="11" customFormat="1" ht="16" x14ac:dyDescent="0.2">
      <c r="A1959" s="11" t="s">
        <v>8219</v>
      </c>
      <c r="B1959" s="11">
        <v>104</v>
      </c>
    </row>
    <row r="1960" spans="1:2" s="11" customFormat="1" ht="16" x14ac:dyDescent="0.2">
      <c r="A1960" s="11" t="s">
        <v>8219</v>
      </c>
      <c r="B1960" s="11">
        <v>53</v>
      </c>
    </row>
    <row r="1961" spans="1:2" s="11" customFormat="1" ht="16" x14ac:dyDescent="0.2">
      <c r="A1961" s="11" t="s">
        <v>8219</v>
      </c>
      <c r="B1961" s="11">
        <v>14</v>
      </c>
    </row>
    <row r="1962" spans="1:2" s="11" customFormat="1" ht="16" x14ac:dyDescent="0.2">
      <c r="A1962" s="11" t="s">
        <v>8219</v>
      </c>
      <c r="B1962" s="11">
        <v>20</v>
      </c>
    </row>
    <row r="1963" spans="1:2" s="11" customFormat="1" ht="16" x14ac:dyDescent="0.2">
      <c r="A1963" s="11" t="s">
        <v>8219</v>
      </c>
      <c r="B1963" s="11">
        <v>558</v>
      </c>
    </row>
    <row r="1964" spans="1:2" s="11" customFormat="1" ht="16" x14ac:dyDescent="0.2">
      <c r="A1964" s="11" t="s">
        <v>8219</v>
      </c>
      <c r="B1964" s="11">
        <v>22</v>
      </c>
    </row>
    <row r="1965" spans="1:2" s="11" customFormat="1" ht="16" x14ac:dyDescent="0.2">
      <c r="A1965" s="11" t="s">
        <v>8219</v>
      </c>
      <c r="B1965" s="11">
        <v>24</v>
      </c>
    </row>
    <row r="1966" spans="1:2" s="11" customFormat="1" ht="16" x14ac:dyDescent="0.2">
      <c r="A1966" s="11" t="s">
        <v>8219</v>
      </c>
      <c r="B1966" s="11">
        <v>74</v>
      </c>
    </row>
    <row r="1967" spans="1:2" s="11" customFormat="1" ht="16" x14ac:dyDescent="0.2">
      <c r="A1967" s="11" t="s">
        <v>8219</v>
      </c>
      <c r="B1967" s="11">
        <v>54</v>
      </c>
    </row>
    <row r="1968" spans="1:2" s="11" customFormat="1" ht="16" x14ac:dyDescent="0.2">
      <c r="A1968" s="11" t="s">
        <v>8219</v>
      </c>
      <c r="B1968" s="11">
        <v>31</v>
      </c>
    </row>
    <row r="1969" spans="1:2" s="11" customFormat="1" ht="16" x14ac:dyDescent="0.2">
      <c r="A1969" s="11" t="s">
        <v>8219</v>
      </c>
      <c r="B1969" s="11">
        <v>25</v>
      </c>
    </row>
    <row r="1970" spans="1:2" s="11" customFormat="1" ht="16" x14ac:dyDescent="0.2">
      <c r="A1970" s="11" t="s">
        <v>8219</v>
      </c>
      <c r="B1970" s="11">
        <v>17</v>
      </c>
    </row>
    <row r="1971" spans="1:2" s="11" customFormat="1" ht="16" x14ac:dyDescent="0.2">
      <c r="A1971" s="11" t="s">
        <v>8219</v>
      </c>
      <c r="B1971" s="11">
        <v>12</v>
      </c>
    </row>
    <row r="1972" spans="1:2" s="11" customFormat="1" ht="16" x14ac:dyDescent="0.2">
      <c r="A1972" s="11" t="s">
        <v>8219</v>
      </c>
      <c r="B1972" s="11">
        <v>38</v>
      </c>
    </row>
    <row r="1973" spans="1:2" s="11" customFormat="1" ht="16" x14ac:dyDescent="0.2">
      <c r="A1973" s="11" t="s">
        <v>8219</v>
      </c>
      <c r="B1973" s="11">
        <v>41</v>
      </c>
    </row>
    <row r="1974" spans="1:2" s="11" customFormat="1" ht="16" x14ac:dyDescent="0.2">
      <c r="A1974" s="11" t="s">
        <v>8219</v>
      </c>
      <c r="B1974" s="11">
        <v>19</v>
      </c>
    </row>
    <row r="1975" spans="1:2" s="11" customFormat="1" ht="16" x14ac:dyDescent="0.2">
      <c r="A1975" s="11" t="s">
        <v>8219</v>
      </c>
      <c r="B1975" s="11">
        <v>41</v>
      </c>
    </row>
    <row r="1976" spans="1:2" s="11" customFormat="1" ht="16" x14ac:dyDescent="0.2">
      <c r="A1976" s="11" t="s">
        <v>8219</v>
      </c>
      <c r="B1976" s="11">
        <v>26</v>
      </c>
    </row>
    <row r="1977" spans="1:2" s="11" customFormat="1" ht="16" x14ac:dyDescent="0.2">
      <c r="A1977" s="11" t="s">
        <v>8219</v>
      </c>
      <c r="B1977" s="11">
        <v>25</v>
      </c>
    </row>
    <row r="1978" spans="1:2" s="11" customFormat="1" ht="16" x14ac:dyDescent="0.2">
      <c r="A1978" s="11" t="s">
        <v>8219</v>
      </c>
      <c r="B1978" s="11">
        <v>9</v>
      </c>
    </row>
    <row r="1979" spans="1:2" s="11" customFormat="1" ht="16" x14ac:dyDescent="0.2">
      <c r="A1979" s="11" t="s">
        <v>8219</v>
      </c>
      <c r="B1979" s="11">
        <v>78</v>
      </c>
    </row>
    <row r="1980" spans="1:2" s="11" customFormat="1" ht="16" x14ac:dyDescent="0.2">
      <c r="A1980" s="11" t="s">
        <v>8219</v>
      </c>
      <c r="B1980" s="11">
        <v>45</v>
      </c>
    </row>
    <row r="1981" spans="1:2" s="11" customFormat="1" ht="16" x14ac:dyDescent="0.2">
      <c r="A1981" s="11" t="s">
        <v>8219</v>
      </c>
      <c r="B1981" s="11">
        <v>102</v>
      </c>
    </row>
    <row r="1982" spans="1:2" s="11" customFormat="1" ht="16" x14ac:dyDescent="0.2">
      <c r="A1982" s="11" t="s">
        <v>8219</v>
      </c>
      <c r="B1982" s="11">
        <v>5</v>
      </c>
    </row>
    <row r="1983" spans="1:2" s="11" customFormat="1" ht="16" x14ac:dyDescent="0.2">
      <c r="A1983" s="11" t="s">
        <v>8219</v>
      </c>
      <c r="B1983" s="11">
        <v>27</v>
      </c>
    </row>
    <row r="1984" spans="1:2" s="11" customFormat="1" ht="16" x14ac:dyDescent="0.2">
      <c r="A1984" s="11" t="s">
        <v>8219</v>
      </c>
      <c r="B1984" s="11">
        <v>37</v>
      </c>
    </row>
    <row r="1985" spans="1:2" s="11" customFormat="1" ht="16" x14ac:dyDescent="0.2">
      <c r="A1985" s="11" t="s">
        <v>8219</v>
      </c>
      <c r="B1985" s="11">
        <v>14</v>
      </c>
    </row>
    <row r="1986" spans="1:2" s="11" customFormat="1" ht="16" x14ac:dyDescent="0.2">
      <c r="A1986" s="11" t="s">
        <v>8219</v>
      </c>
      <c r="B1986" s="11">
        <v>27</v>
      </c>
    </row>
    <row r="1987" spans="1:2" s="11" customFormat="1" ht="16" x14ac:dyDescent="0.2">
      <c r="A1987" s="11" t="s">
        <v>8219</v>
      </c>
      <c r="B1987" s="11">
        <v>45</v>
      </c>
    </row>
    <row r="1988" spans="1:2" s="11" customFormat="1" ht="16" x14ac:dyDescent="0.2">
      <c r="A1988" s="11" t="s">
        <v>8219</v>
      </c>
      <c r="B1988" s="11">
        <v>49</v>
      </c>
    </row>
    <row r="1989" spans="1:2" s="11" customFormat="1" ht="16" x14ac:dyDescent="0.2">
      <c r="A1989" s="11" t="s">
        <v>8219</v>
      </c>
      <c r="B1989" s="11">
        <v>24</v>
      </c>
    </row>
    <row r="1990" spans="1:2" s="11" customFormat="1" ht="16" x14ac:dyDescent="0.2">
      <c r="A1990" s="11" t="s">
        <v>8219</v>
      </c>
      <c r="B1990" s="11">
        <v>112</v>
      </c>
    </row>
    <row r="1991" spans="1:2" s="11" customFormat="1" ht="16" x14ac:dyDescent="0.2">
      <c r="A1991" s="11" t="s">
        <v>8219</v>
      </c>
      <c r="B1991" s="11">
        <v>23</v>
      </c>
    </row>
    <row r="1992" spans="1:2" s="11" customFormat="1" ht="16" x14ac:dyDescent="0.2">
      <c r="A1992" s="11" t="s">
        <v>8219</v>
      </c>
      <c r="B1992" s="11">
        <v>54</v>
      </c>
    </row>
    <row r="1993" spans="1:2" s="11" customFormat="1" ht="16" x14ac:dyDescent="0.2">
      <c r="A1993" s="11" t="s">
        <v>8219</v>
      </c>
      <c r="B1993" s="11">
        <v>28</v>
      </c>
    </row>
    <row r="1994" spans="1:2" s="11" customFormat="1" ht="16" x14ac:dyDescent="0.2">
      <c r="A1994" s="11" t="s">
        <v>8219</v>
      </c>
      <c r="B1994" s="11">
        <v>11</v>
      </c>
    </row>
    <row r="1995" spans="1:2" s="11" customFormat="1" ht="16" x14ac:dyDescent="0.2">
      <c r="A1995" s="11" t="s">
        <v>8219</v>
      </c>
      <c r="B1995" s="11">
        <v>62</v>
      </c>
    </row>
    <row r="1996" spans="1:2" s="11" customFormat="1" ht="16" x14ac:dyDescent="0.2">
      <c r="A1996" s="11" t="s">
        <v>8219</v>
      </c>
      <c r="B1996" s="11">
        <v>73</v>
      </c>
    </row>
    <row r="1997" spans="1:2" s="11" customFormat="1" ht="16" x14ac:dyDescent="0.2">
      <c r="A1997" s="11" t="s">
        <v>8219</v>
      </c>
      <c r="B1997" s="11">
        <v>18</v>
      </c>
    </row>
    <row r="1998" spans="1:2" s="11" customFormat="1" ht="16" x14ac:dyDescent="0.2">
      <c r="A1998" s="11" t="s">
        <v>8219</v>
      </c>
      <c r="B1998" s="11">
        <v>35</v>
      </c>
    </row>
    <row r="1999" spans="1:2" s="11" customFormat="1" ht="16" x14ac:dyDescent="0.2">
      <c r="A1999" s="11" t="s">
        <v>8219</v>
      </c>
      <c r="B1999" s="11">
        <v>43</v>
      </c>
    </row>
    <row r="2000" spans="1:2" s="11" customFormat="1" ht="16" x14ac:dyDescent="0.2">
      <c r="A2000" s="11" t="s">
        <v>8219</v>
      </c>
      <c r="B2000" s="11">
        <v>36</v>
      </c>
    </row>
    <row r="2001" spans="1:2" s="11" customFormat="1" ht="16" x14ac:dyDescent="0.2">
      <c r="A2001" s="11" t="s">
        <v>8219</v>
      </c>
      <c r="B2001" s="11">
        <v>62</v>
      </c>
    </row>
    <row r="2002" spans="1:2" s="11" customFormat="1" ht="16" x14ac:dyDescent="0.2">
      <c r="A2002" s="11" t="s">
        <v>8219</v>
      </c>
      <c r="B2002" s="11">
        <v>15</v>
      </c>
    </row>
    <row r="2003" spans="1:2" s="11" customFormat="1" ht="16" x14ac:dyDescent="0.2">
      <c r="A2003" s="11" t="s">
        <v>8219</v>
      </c>
      <c r="B2003" s="11">
        <v>33</v>
      </c>
    </row>
    <row r="2004" spans="1:2" s="11" customFormat="1" ht="16" x14ac:dyDescent="0.2">
      <c r="A2004" s="11" t="s">
        <v>8219</v>
      </c>
      <c r="B2004" s="11">
        <v>27</v>
      </c>
    </row>
    <row r="2005" spans="1:2" s="11" customFormat="1" ht="16" x14ac:dyDescent="0.2">
      <c r="A2005" s="11" t="s">
        <v>8219</v>
      </c>
      <c r="B2005" s="11">
        <v>17</v>
      </c>
    </row>
    <row r="2006" spans="1:2" s="11" customFormat="1" ht="16" x14ac:dyDescent="0.2">
      <c r="A2006" s="11" t="s">
        <v>8219</v>
      </c>
      <c r="B2006" s="11">
        <v>4</v>
      </c>
    </row>
    <row r="2007" spans="1:2" s="11" customFormat="1" ht="16" x14ac:dyDescent="0.2">
      <c r="A2007" s="11" t="s">
        <v>8219</v>
      </c>
      <c r="B2007" s="11">
        <v>53</v>
      </c>
    </row>
    <row r="2008" spans="1:2" s="11" customFormat="1" ht="16" x14ac:dyDescent="0.2">
      <c r="A2008" s="11" t="s">
        <v>8219</v>
      </c>
      <c r="B2008" s="11">
        <v>49</v>
      </c>
    </row>
    <row r="2009" spans="1:2" s="11" customFormat="1" ht="16" x14ac:dyDescent="0.2">
      <c r="A2009" s="11" t="s">
        <v>8219</v>
      </c>
      <c r="B2009" s="11">
        <v>57</v>
      </c>
    </row>
    <row r="2010" spans="1:2" s="11" customFormat="1" ht="16" x14ac:dyDescent="0.2">
      <c r="A2010" s="11" t="s">
        <v>8219</v>
      </c>
      <c r="B2010" s="11">
        <v>69</v>
      </c>
    </row>
    <row r="2011" spans="1:2" s="11" customFormat="1" ht="16" x14ac:dyDescent="0.2">
      <c r="A2011" s="11" t="s">
        <v>8219</v>
      </c>
      <c r="B2011" s="11">
        <v>15</v>
      </c>
    </row>
    <row r="2012" spans="1:2" s="11" customFormat="1" ht="16" x14ac:dyDescent="0.2">
      <c r="A2012" s="11" t="s">
        <v>8219</v>
      </c>
      <c r="B2012" s="11">
        <v>64</v>
      </c>
    </row>
    <row r="2013" spans="1:2" s="11" customFormat="1" ht="16" x14ac:dyDescent="0.2">
      <c r="A2013" s="11" t="s">
        <v>8219</v>
      </c>
      <c r="B2013" s="11">
        <v>20</v>
      </c>
    </row>
    <row r="2014" spans="1:2" s="11" customFormat="1" ht="16" x14ac:dyDescent="0.2">
      <c r="A2014" s="11" t="s">
        <v>8219</v>
      </c>
      <c r="B2014" s="11">
        <v>27</v>
      </c>
    </row>
    <row r="2015" spans="1:2" s="11" customFormat="1" ht="16" x14ac:dyDescent="0.2">
      <c r="A2015" s="11" t="s">
        <v>8219</v>
      </c>
      <c r="B2015" s="11">
        <v>21</v>
      </c>
    </row>
    <row r="2016" spans="1:2" s="11" customFormat="1" ht="16" x14ac:dyDescent="0.2">
      <c r="A2016" s="11" t="s">
        <v>8219</v>
      </c>
      <c r="B2016" s="11">
        <v>31</v>
      </c>
    </row>
    <row r="2017" spans="1:2" s="11" customFormat="1" ht="16" x14ac:dyDescent="0.2">
      <c r="A2017" s="11" t="s">
        <v>8219</v>
      </c>
      <c r="B2017" s="11">
        <v>51</v>
      </c>
    </row>
    <row r="2018" spans="1:2" s="11" customFormat="1" ht="16" x14ac:dyDescent="0.2">
      <c r="A2018" s="11" t="s">
        <v>8219</v>
      </c>
      <c r="B2018" s="11">
        <v>57</v>
      </c>
    </row>
    <row r="2019" spans="1:2" s="11" customFormat="1" ht="16" x14ac:dyDescent="0.2">
      <c r="A2019" s="11" t="s">
        <v>8219</v>
      </c>
      <c r="B2019" s="11">
        <v>20</v>
      </c>
    </row>
    <row r="2020" spans="1:2" s="11" customFormat="1" ht="16" x14ac:dyDescent="0.2">
      <c r="A2020" s="11" t="s">
        <v>8219</v>
      </c>
      <c r="B2020" s="11">
        <v>71</v>
      </c>
    </row>
    <row r="2021" spans="1:2" s="11" customFormat="1" ht="16" x14ac:dyDescent="0.2">
      <c r="A2021" s="11" t="s">
        <v>8219</v>
      </c>
      <c r="B2021" s="11">
        <v>72</v>
      </c>
    </row>
    <row r="2022" spans="1:2" s="11" customFormat="1" ht="16" x14ac:dyDescent="0.2">
      <c r="A2022" s="11" t="s">
        <v>8219</v>
      </c>
      <c r="B2022" s="11">
        <v>45</v>
      </c>
    </row>
    <row r="2023" spans="1:2" s="11" customFormat="1" ht="16" x14ac:dyDescent="0.2">
      <c r="A2023" s="11" t="s">
        <v>8219</v>
      </c>
      <c r="B2023" s="11">
        <v>51</v>
      </c>
    </row>
    <row r="2024" spans="1:2" s="11" customFormat="1" ht="16" x14ac:dyDescent="0.2">
      <c r="A2024" s="11" t="s">
        <v>8219</v>
      </c>
      <c r="B2024" s="11">
        <v>56</v>
      </c>
    </row>
    <row r="2025" spans="1:2" s="11" customFormat="1" ht="16" x14ac:dyDescent="0.2">
      <c r="A2025" s="11" t="s">
        <v>8219</v>
      </c>
      <c r="B2025" s="11">
        <v>17</v>
      </c>
    </row>
    <row r="2026" spans="1:2" s="11" customFormat="1" ht="16" x14ac:dyDescent="0.2">
      <c r="A2026" s="11" t="s">
        <v>8219</v>
      </c>
      <c r="B2026" s="11">
        <v>197</v>
      </c>
    </row>
    <row r="2027" spans="1:2" s="11" customFormat="1" ht="16" x14ac:dyDescent="0.2">
      <c r="A2027" s="11" t="s">
        <v>8219</v>
      </c>
      <c r="B2027" s="11">
        <v>70</v>
      </c>
    </row>
    <row r="2028" spans="1:2" s="11" customFormat="1" ht="16" x14ac:dyDescent="0.2">
      <c r="A2028" s="11" t="s">
        <v>8219</v>
      </c>
      <c r="B2028" s="11">
        <v>21</v>
      </c>
    </row>
    <row r="2029" spans="1:2" s="11" customFormat="1" ht="16" x14ac:dyDescent="0.2">
      <c r="A2029" s="11" t="s">
        <v>8219</v>
      </c>
      <c r="B2029" s="11">
        <v>34</v>
      </c>
    </row>
    <row r="2030" spans="1:2" s="11" customFormat="1" ht="16" x14ac:dyDescent="0.2">
      <c r="A2030" s="11" t="s">
        <v>8219</v>
      </c>
      <c r="B2030" s="11">
        <v>39</v>
      </c>
    </row>
    <row r="2031" spans="1:2" s="11" customFormat="1" ht="16" x14ac:dyDescent="0.2">
      <c r="A2031" s="11" t="s">
        <v>8219</v>
      </c>
      <c r="B2031" s="11">
        <v>78</v>
      </c>
    </row>
    <row r="2032" spans="1:2" s="11" customFormat="1" ht="16" x14ac:dyDescent="0.2">
      <c r="A2032" s="11" t="s">
        <v>8219</v>
      </c>
      <c r="B2032" s="11">
        <v>48</v>
      </c>
    </row>
    <row r="2033" spans="1:2" s="11" customFormat="1" ht="16" x14ac:dyDescent="0.2">
      <c r="A2033" s="11" t="s">
        <v>8219</v>
      </c>
      <c r="B2033" s="11">
        <v>29</v>
      </c>
    </row>
    <row r="2034" spans="1:2" s="11" customFormat="1" ht="16" x14ac:dyDescent="0.2">
      <c r="A2034" s="11" t="s">
        <v>8219</v>
      </c>
      <c r="B2034" s="11">
        <v>73</v>
      </c>
    </row>
    <row r="2035" spans="1:2" s="11" customFormat="1" ht="16" x14ac:dyDescent="0.2">
      <c r="A2035" s="11" t="s">
        <v>8219</v>
      </c>
      <c r="B2035" s="11">
        <v>8</v>
      </c>
    </row>
    <row r="2036" spans="1:2" s="11" customFormat="1" ht="16" x14ac:dyDescent="0.2">
      <c r="A2036" s="11" t="s">
        <v>8219</v>
      </c>
      <c r="B2036" s="11">
        <v>17</v>
      </c>
    </row>
    <row r="2037" spans="1:2" s="11" customFormat="1" ht="16" x14ac:dyDescent="0.2">
      <c r="A2037" s="11" t="s">
        <v>8219</v>
      </c>
      <c r="B2037" s="11">
        <v>9</v>
      </c>
    </row>
    <row r="2038" spans="1:2" s="11" customFormat="1" ht="16" x14ac:dyDescent="0.2">
      <c r="A2038" s="11" t="s">
        <v>8219</v>
      </c>
      <c r="B2038" s="11">
        <v>17</v>
      </c>
    </row>
    <row r="2039" spans="1:2" s="11" customFormat="1" ht="16" x14ac:dyDescent="0.2">
      <c r="A2039" s="11" t="s">
        <v>8219</v>
      </c>
      <c r="B2039" s="11">
        <v>33</v>
      </c>
    </row>
    <row r="2040" spans="1:2" s="11" customFormat="1" ht="16" x14ac:dyDescent="0.2">
      <c r="A2040" s="11" t="s">
        <v>8219</v>
      </c>
      <c r="B2040" s="11">
        <v>38</v>
      </c>
    </row>
    <row r="2041" spans="1:2" s="11" customFormat="1" ht="16" x14ac:dyDescent="0.2">
      <c r="A2041" s="11" t="s">
        <v>8219</v>
      </c>
      <c r="B2041" s="11">
        <v>79</v>
      </c>
    </row>
    <row r="2042" spans="1:2" s="11" customFormat="1" ht="16" x14ac:dyDescent="0.2">
      <c r="A2042" s="11" t="s">
        <v>8219</v>
      </c>
      <c r="B2042" s="11">
        <v>46</v>
      </c>
    </row>
    <row r="2043" spans="1:2" s="11" customFormat="1" ht="16" x14ac:dyDescent="0.2">
      <c r="A2043" s="11" t="s">
        <v>8219</v>
      </c>
      <c r="B2043" s="11">
        <v>20</v>
      </c>
    </row>
    <row r="2044" spans="1:2" s="11" customFormat="1" ht="16" x14ac:dyDescent="0.2">
      <c r="A2044" s="11" t="s">
        <v>8219</v>
      </c>
      <c r="B2044" s="11">
        <v>20</v>
      </c>
    </row>
    <row r="2045" spans="1:2" s="11" customFormat="1" ht="16" x14ac:dyDescent="0.2">
      <c r="A2045" s="11" t="s">
        <v>8219</v>
      </c>
      <c r="B2045" s="11">
        <v>13</v>
      </c>
    </row>
    <row r="2046" spans="1:2" s="11" customFormat="1" ht="16" x14ac:dyDescent="0.2">
      <c r="A2046" s="11" t="s">
        <v>8219</v>
      </c>
      <c r="B2046" s="11">
        <v>22</v>
      </c>
    </row>
    <row r="2047" spans="1:2" s="11" customFormat="1" ht="16" x14ac:dyDescent="0.2">
      <c r="A2047" s="11" t="s">
        <v>8219</v>
      </c>
      <c r="B2047" s="11">
        <v>36</v>
      </c>
    </row>
    <row r="2048" spans="1:2" s="11" customFormat="1" ht="16" x14ac:dyDescent="0.2">
      <c r="A2048" s="11" t="s">
        <v>8219</v>
      </c>
      <c r="B2048" s="11">
        <v>40</v>
      </c>
    </row>
    <row r="2049" spans="1:2" s="11" customFormat="1" ht="16" x14ac:dyDescent="0.2">
      <c r="A2049" s="11" t="s">
        <v>8219</v>
      </c>
      <c r="B2049" s="11">
        <v>9</v>
      </c>
    </row>
    <row r="2050" spans="1:2" s="11" customFormat="1" ht="16" x14ac:dyDescent="0.2">
      <c r="A2050" s="11" t="s">
        <v>8219</v>
      </c>
      <c r="B2050" s="11">
        <v>19</v>
      </c>
    </row>
    <row r="2051" spans="1:2" s="11" customFormat="1" ht="16" x14ac:dyDescent="0.2">
      <c r="A2051" s="11" t="s">
        <v>8219</v>
      </c>
      <c r="B2051" s="11">
        <v>14</v>
      </c>
    </row>
    <row r="2052" spans="1:2" s="11" customFormat="1" ht="16" x14ac:dyDescent="0.2">
      <c r="A2052" s="11" t="s">
        <v>8219</v>
      </c>
      <c r="B2052" s="11">
        <v>38</v>
      </c>
    </row>
    <row r="2053" spans="1:2" s="11" customFormat="1" ht="16" x14ac:dyDescent="0.2">
      <c r="A2053" s="11" t="s">
        <v>8219</v>
      </c>
      <c r="B2053" s="11">
        <v>58</v>
      </c>
    </row>
    <row r="2054" spans="1:2" s="11" customFormat="1" ht="16" x14ac:dyDescent="0.2">
      <c r="A2054" s="11" t="s">
        <v>8219</v>
      </c>
      <c r="B2054" s="11">
        <v>28</v>
      </c>
    </row>
    <row r="2055" spans="1:2" s="11" customFormat="1" ht="16" x14ac:dyDescent="0.2">
      <c r="A2055" s="11" t="s">
        <v>8219</v>
      </c>
      <c r="B2055" s="11">
        <v>17</v>
      </c>
    </row>
    <row r="2056" spans="1:2" s="11" customFormat="1" ht="16" x14ac:dyDescent="0.2">
      <c r="A2056" s="11" t="s">
        <v>8219</v>
      </c>
      <c r="B2056" s="11">
        <v>12</v>
      </c>
    </row>
    <row r="2057" spans="1:2" s="11" customFormat="1" ht="16" x14ac:dyDescent="0.2">
      <c r="A2057" s="11" t="s">
        <v>8219</v>
      </c>
      <c r="B2057" s="11">
        <v>40</v>
      </c>
    </row>
    <row r="2058" spans="1:2" s="11" customFormat="1" ht="16" x14ac:dyDescent="0.2">
      <c r="A2058" s="11" t="s">
        <v>8219</v>
      </c>
      <c r="B2058" s="11">
        <v>57</v>
      </c>
    </row>
    <row r="2059" spans="1:2" s="11" customFormat="1" ht="16" x14ac:dyDescent="0.2">
      <c r="A2059" s="11" t="s">
        <v>8219</v>
      </c>
      <c r="B2059" s="11">
        <v>114</v>
      </c>
    </row>
    <row r="2060" spans="1:2" s="11" customFormat="1" ht="16" x14ac:dyDescent="0.2">
      <c r="A2060" s="11" t="s">
        <v>8219</v>
      </c>
      <c r="B2060" s="11">
        <v>31</v>
      </c>
    </row>
    <row r="2061" spans="1:2" s="11" customFormat="1" ht="16" x14ac:dyDescent="0.2">
      <c r="A2061" s="11" t="s">
        <v>8219</v>
      </c>
      <c r="B2061" s="11">
        <v>3</v>
      </c>
    </row>
    <row r="2062" spans="1:2" s="11" customFormat="1" ht="16" x14ac:dyDescent="0.2">
      <c r="A2062" s="11" t="s">
        <v>8219</v>
      </c>
      <c r="B2062" s="11">
        <v>16</v>
      </c>
    </row>
    <row r="2063" spans="1:2" s="11" customFormat="1" ht="16" x14ac:dyDescent="0.2">
      <c r="A2063" s="11" t="s">
        <v>8219</v>
      </c>
      <c r="B2063" s="11">
        <v>199</v>
      </c>
    </row>
    <row r="2064" spans="1:2" s="11" customFormat="1" ht="16" x14ac:dyDescent="0.2">
      <c r="A2064" s="11" t="s">
        <v>8219</v>
      </c>
      <c r="B2064" s="11">
        <v>31</v>
      </c>
    </row>
    <row r="2065" spans="1:2" s="11" customFormat="1" ht="16" x14ac:dyDescent="0.2">
      <c r="A2065" s="11" t="s">
        <v>8219</v>
      </c>
      <c r="B2065" s="11">
        <v>30</v>
      </c>
    </row>
    <row r="2066" spans="1:2" s="11" customFormat="1" ht="16" x14ac:dyDescent="0.2">
      <c r="A2066" s="11" t="s">
        <v>8219</v>
      </c>
      <c r="B2066" s="11">
        <v>34</v>
      </c>
    </row>
    <row r="2067" spans="1:2" s="11" customFormat="1" ht="16" x14ac:dyDescent="0.2">
      <c r="A2067" s="11" t="s">
        <v>8219</v>
      </c>
      <c r="B2067" s="11">
        <v>18</v>
      </c>
    </row>
    <row r="2068" spans="1:2" s="11" customFormat="1" ht="16" x14ac:dyDescent="0.2">
      <c r="A2068" s="11" t="s">
        <v>8219</v>
      </c>
      <c r="B2068" s="11">
        <v>67</v>
      </c>
    </row>
    <row r="2069" spans="1:2" s="11" customFormat="1" ht="16" x14ac:dyDescent="0.2">
      <c r="A2069" s="11" t="s">
        <v>8219</v>
      </c>
      <c r="B2069" s="11">
        <v>66</v>
      </c>
    </row>
    <row r="2070" spans="1:2" s="11" customFormat="1" ht="16" x14ac:dyDescent="0.2">
      <c r="A2070" s="11" t="s">
        <v>8219</v>
      </c>
      <c r="B2070" s="11">
        <v>23</v>
      </c>
    </row>
    <row r="2071" spans="1:2" s="11" customFormat="1" ht="16" x14ac:dyDescent="0.2">
      <c r="A2071" s="11" t="s">
        <v>8219</v>
      </c>
      <c r="B2071" s="11">
        <v>126</v>
      </c>
    </row>
    <row r="2072" spans="1:2" s="11" customFormat="1" ht="16" x14ac:dyDescent="0.2">
      <c r="A2072" s="11" t="s">
        <v>8219</v>
      </c>
      <c r="B2072" s="11">
        <v>6</v>
      </c>
    </row>
    <row r="2073" spans="1:2" s="11" customFormat="1" ht="16" x14ac:dyDescent="0.2">
      <c r="A2073" s="11" t="s">
        <v>8219</v>
      </c>
      <c r="B2073" s="11">
        <v>25</v>
      </c>
    </row>
    <row r="2074" spans="1:2" s="11" customFormat="1" ht="16" x14ac:dyDescent="0.2">
      <c r="A2074" s="11" t="s">
        <v>8219</v>
      </c>
      <c r="B2074" s="11">
        <v>39</v>
      </c>
    </row>
    <row r="2075" spans="1:2" s="11" customFormat="1" ht="16" x14ac:dyDescent="0.2">
      <c r="A2075" s="11" t="s">
        <v>8219</v>
      </c>
      <c r="B2075" s="11">
        <v>62</v>
      </c>
    </row>
    <row r="2076" spans="1:2" s="11" customFormat="1" ht="16" x14ac:dyDescent="0.2">
      <c r="A2076" s="11" t="s">
        <v>8219</v>
      </c>
      <c r="B2076" s="11">
        <v>31</v>
      </c>
    </row>
    <row r="2077" spans="1:2" s="11" customFormat="1" ht="16" x14ac:dyDescent="0.2">
      <c r="A2077" s="11" t="s">
        <v>8219</v>
      </c>
      <c r="B2077" s="11">
        <v>274</v>
      </c>
    </row>
    <row r="2078" spans="1:2" s="11" customFormat="1" ht="16" x14ac:dyDescent="0.2">
      <c r="A2078" s="11" t="s">
        <v>8219</v>
      </c>
      <c r="B2078" s="11">
        <v>17</v>
      </c>
    </row>
    <row r="2079" spans="1:2" s="11" customFormat="1" ht="16" x14ac:dyDescent="0.2">
      <c r="A2079" s="11" t="s">
        <v>8219</v>
      </c>
      <c r="B2079" s="11">
        <v>14</v>
      </c>
    </row>
    <row r="2080" spans="1:2" s="11" customFormat="1" ht="16" x14ac:dyDescent="0.2">
      <c r="A2080" s="11" t="s">
        <v>8219</v>
      </c>
      <c r="B2080" s="11">
        <v>60</v>
      </c>
    </row>
    <row r="2081" spans="1:2" s="11" customFormat="1" ht="16" x14ac:dyDescent="0.2">
      <c r="A2081" s="11" t="s">
        <v>8219</v>
      </c>
      <c r="B2081" s="11">
        <v>33</v>
      </c>
    </row>
    <row r="2082" spans="1:2" s="11" customFormat="1" ht="16" x14ac:dyDescent="0.2">
      <c r="A2082" s="11" t="s">
        <v>8219</v>
      </c>
      <c r="B2082" s="11">
        <v>78</v>
      </c>
    </row>
    <row r="2083" spans="1:2" s="11" customFormat="1" ht="16" x14ac:dyDescent="0.2">
      <c r="A2083" s="11" t="s">
        <v>8219</v>
      </c>
      <c r="B2083" s="11">
        <v>30</v>
      </c>
    </row>
    <row r="2084" spans="1:2" s="11" customFormat="1" ht="16" x14ac:dyDescent="0.2">
      <c r="A2084" s="11" t="s">
        <v>8219</v>
      </c>
      <c r="B2084" s="11">
        <v>136</v>
      </c>
    </row>
    <row r="2085" spans="1:2" s="11" customFormat="1" ht="16" x14ac:dyDescent="0.2">
      <c r="A2085" s="11" t="s">
        <v>8219</v>
      </c>
      <c r="B2085" s="11">
        <v>40</v>
      </c>
    </row>
    <row r="2086" spans="1:2" s="11" customFormat="1" ht="16" x14ac:dyDescent="0.2">
      <c r="A2086" s="11" t="s">
        <v>8219</v>
      </c>
      <c r="B2086" s="11">
        <v>18</v>
      </c>
    </row>
    <row r="2087" spans="1:2" s="11" customFormat="1" ht="16" x14ac:dyDescent="0.2">
      <c r="A2087" s="11" t="s">
        <v>8219</v>
      </c>
      <c r="B2087" s="11">
        <v>39</v>
      </c>
    </row>
    <row r="2088" spans="1:2" s="11" customFormat="1" ht="16" x14ac:dyDescent="0.2">
      <c r="A2088" s="11" t="s">
        <v>8219</v>
      </c>
      <c r="B2088" s="11">
        <v>21</v>
      </c>
    </row>
    <row r="2089" spans="1:2" s="11" customFormat="1" ht="16" x14ac:dyDescent="0.2">
      <c r="A2089" s="11" t="s">
        <v>8219</v>
      </c>
      <c r="B2089" s="11">
        <v>30</v>
      </c>
    </row>
    <row r="2090" spans="1:2" s="11" customFormat="1" ht="16" x14ac:dyDescent="0.2">
      <c r="A2090" s="11" t="s">
        <v>8219</v>
      </c>
      <c r="B2090" s="11">
        <v>27</v>
      </c>
    </row>
    <row r="2091" spans="1:2" s="11" customFormat="1" ht="16" x14ac:dyDescent="0.2">
      <c r="A2091" s="11" t="s">
        <v>8219</v>
      </c>
      <c r="B2091" s="11">
        <v>35</v>
      </c>
    </row>
    <row r="2092" spans="1:2" s="11" customFormat="1" ht="16" x14ac:dyDescent="0.2">
      <c r="A2092" s="11" t="s">
        <v>8219</v>
      </c>
      <c r="B2092" s="11">
        <v>13</v>
      </c>
    </row>
    <row r="2093" spans="1:2" s="11" customFormat="1" ht="16" x14ac:dyDescent="0.2">
      <c r="A2093" s="11" t="s">
        <v>8219</v>
      </c>
      <c r="B2093" s="11">
        <v>23</v>
      </c>
    </row>
    <row r="2094" spans="1:2" s="11" customFormat="1" ht="16" x14ac:dyDescent="0.2">
      <c r="A2094" s="11" t="s">
        <v>8219</v>
      </c>
      <c r="B2094" s="11">
        <v>39</v>
      </c>
    </row>
    <row r="2095" spans="1:2" s="11" customFormat="1" ht="16" x14ac:dyDescent="0.2">
      <c r="A2095" s="11" t="s">
        <v>8219</v>
      </c>
      <c r="B2095" s="11">
        <v>35</v>
      </c>
    </row>
    <row r="2096" spans="1:2" s="11" customFormat="1" ht="16" x14ac:dyDescent="0.2">
      <c r="A2096" s="11" t="s">
        <v>8219</v>
      </c>
      <c r="B2096" s="11">
        <v>27</v>
      </c>
    </row>
    <row r="2097" spans="1:2" s="11" customFormat="1" ht="16" x14ac:dyDescent="0.2">
      <c r="A2097" s="11" t="s">
        <v>8219</v>
      </c>
      <c r="B2097" s="11">
        <v>21</v>
      </c>
    </row>
    <row r="2098" spans="1:2" s="11" customFormat="1" ht="16" x14ac:dyDescent="0.2">
      <c r="A2098" s="11" t="s">
        <v>8219</v>
      </c>
      <c r="B2098" s="11">
        <v>104</v>
      </c>
    </row>
    <row r="2099" spans="1:2" s="11" customFormat="1" ht="16" x14ac:dyDescent="0.2">
      <c r="A2099" s="11" t="s">
        <v>8219</v>
      </c>
      <c r="B2099" s="11">
        <v>19</v>
      </c>
    </row>
    <row r="2100" spans="1:2" s="11" customFormat="1" ht="16" x14ac:dyDescent="0.2">
      <c r="A2100" s="11" t="s">
        <v>8219</v>
      </c>
      <c r="B2100" s="11">
        <v>97</v>
      </c>
    </row>
    <row r="2101" spans="1:2" s="11" customFormat="1" ht="16" x14ac:dyDescent="0.2">
      <c r="A2101" s="11" t="s">
        <v>8219</v>
      </c>
      <c r="B2101" s="11">
        <v>27</v>
      </c>
    </row>
    <row r="2102" spans="1:2" s="11" customFormat="1" ht="16" x14ac:dyDescent="0.2">
      <c r="A2102" s="11" t="s">
        <v>8219</v>
      </c>
      <c r="B2102" s="11">
        <v>24</v>
      </c>
    </row>
    <row r="2103" spans="1:2" s="11" customFormat="1" ht="16" x14ac:dyDescent="0.2">
      <c r="A2103" s="11" t="s">
        <v>8219</v>
      </c>
      <c r="B2103" s="11">
        <v>13</v>
      </c>
    </row>
    <row r="2104" spans="1:2" s="11" customFormat="1" ht="16" x14ac:dyDescent="0.2">
      <c r="A2104" s="11" t="s">
        <v>8219</v>
      </c>
      <c r="B2104" s="11">
        <v>46</v>
      </c>
    </row>
    <row r="2105" spans="1:2" s="11" customFormat="1" ht="16" x14ac:dyDescent="0.2">
      <c r="A2105" s="11" t="s">
        <v>8219</v>
      </c>
      <c r="B2105" s="11">
        <v>4</v>
      </c>
    </row>
    <row r="2106" spans="1:2" s="11" customFormat="1" ht="16" x14ac:dyDescent="0.2">
      <c r="A2106" s="11" t="s">
        <v>8219</v>
      </c>
      <c r="B2106" s="11">
        <v>40</v>
      </c>
    </row>
    <row r="2107" spans="1:2" s="11" customFormat="1" ht="16" x14ac:dyDescent="0.2">
      <c r="A2107" s="11" t="s">
        <v>8219</v>
      </c>
      <c r="B2107" s="11">
        <v>44</v>
      </c>
    </row>
    <row r="2108" spans="1:2" s="11" customFormat="1" ht="16" x14ac:dyDescent="0.2">
      <c r="A2108" s="11" t="s">
        <v>8219</v>
      </c>
      <c r="B2108" s="11">
        <v>35</v>
      </c>
    </row>
    <row r="2109" spans="1:2" s="11" customFormat="1" ht="16" x14ac:dyDescent="0.2">
      <c r="A2109" s="11" t="s">
        <v>8219</v>
      </c>
      <c r="B2109" s="11">
        <v>63</v>
      </c>
    </row>
    <row r="2110" spans="1:2" s="11" customFormat="1" ht="16" x14ac:dyDescent="0.2">
      <c r="A2110" s="11" t="s">
        <v>8219</v>
      </c>
      <c r="B2110" s="11">
        <v>89</v>
      </c>
    </row>
    <row r="2111" spans="1:2" s="11" customFormat="1" ht="16" x14ac:dyDescent="0.2">
      <c r="A2111" s="11" t="s">
        <v>8219</v>
      </c>
      <c r="B2111" s="11">
        <v>15</v>
      </c>
    </row>
    <row r="2112" spans="1:2" s="11" customFormat="1" ht="16" x14ac:dyDescent="0.2">
      <c r="A2112" s="11" t="s">
        <v>8219</v>
      </c>
      <c r="B2112" s="11">
        <v>46</v>
      </c>
    </row>
    <row r="2113" spans="1:2" s="11" customFormat="1" ht="16" x14ac:dyDescent="0.2">
      <c r="A2113" s="11" t="s">
        <v>8219</v>
      </c>
      <c r="B2113" s="11">
        <v>33</v>
      </c>
    </row>
    <row r="2114" spans="1:2" s="11" customFormat="1" ht="16" x14ac:dyDescent="0.2">
      <c r="A2114" s="11" t="s">
        <v>8219</v>
      </c>
      <c r="B2114" s="11">
        <v>52</v>
      </c>
    </row>
    <row r="2115" spans="1:2" s="11" customFormat="1" ht="16" x14ac:dyDescent="0.2">
      <c r="A2115" s="11" t="s">
        <v>8219</v>
      </c>
      <c r="B2115" s="11">
        <v>7</v>
      </c>
    </row>
    <row r="2116" spans="1:2" s="11" customFormat="1" ht="16" x14ac:dyDescent="0.2">
      <c r="A2116" s="11" t="s">
        <v>8219</v>
      </c>
      <c r="B2116" s="11">
        <v>28</v>
      </c>
    </row>
    <row r="2117" spans="1:2" s="11" customFormat="1" ht="16" x14ac:dyDescent="0.2">
      <c r="A2117" s="11" t="s">
        <v>8219</v>
      </c>
      <c r="B2117" s="11">
        <v>11</v>
      </c>
    </row>
    <row r="2118" spans="1:2" s="11" customFormat="1" ht="16" x14ac:dyDescent="0.2">
      <c r="A2118" s="11" t="s">
        <v>8219</v>
      </c>
      <c r="B2118" s="11">
        <v>15</v>
      </c>
    </row>
    <row r="2119" spans="1:2" s="11" customFormat="1" ht="16" x14ac:dyDescent="0.2">
      <c r="A2119" s="11" t="s">
        <v>8219</v>
      </c>
      <c r="B2119" s="11">
        <v>30</v>
      </c>
    </row>
    <row r="2120" spans="1:2" s="11" customFormat="1" ht="16" x14ac:dyDescent="0.2">
      <c r="A2120" s="11" t="s">
        <v>8219</v>
      </c>
      <c r="B2120" s="11">
        <v>27</v>
      </c>
    </row>
    <row r="2121" spans="1:2" s="11" customFormat="1" ht="16" x14ac:dyDescent="0.2">
      <c r="A2121" s="11" t="s">
        <v>8219</v>
      </c>
      <c r="B2121" s="11">
        <v>28</v>
      </c>
    </row>
    <row r="2122" spans="1:2" s="11" customFormat="1" ht="16" x14ac:dyDescent="0.2">
      <c r="A2122" s="11" t="s">
        <v>8219</v>
      </c>
      <c r="B2122" s="11">
        <v>17</v>
      </c>
    </row>
    <row r="2123" spans="1:2" s="11" customFormat="1" ht="16" x14ac:dyDescent="0.2">
      <c r="A2123" s="11" t="s">
        <v>8219</v>
      </c>
      <c r="B2123" s="11">
        <v>50</v>
      </c>
    </row>
    <row r="2124" spans="1:2" s="11" customFormat="1" ht="16" x14ac:dyDescent="0.2">
      <c r="A2124" s="11" t="s">
        <v>8219</v>
      </c>
      <c r="B2124" s="11">
        <v>26</v>
      </c>
    </row>
    <row r="2125" spans="1:2" s="11" customFormat="1" ht="16" x14ac:dyDescent="0.2">
      <c r="A2125" s="11" t="s">
        <v>8219</v>
      </c>
      <c r="B2125" s="11">
        <v>88</v>
      </c>
    </row>
    <row r="2126" spans="1:2" s="11" customFormat="1" ht="16" x14ac:dyDescent="0.2">
      <c r="A2126" s="11" t="s">
        <v>8219</v>
      </c>
      <c r="B2126" s="11">
        <v>91</v>
      </c>
    </row>
    <row r="2127" spans="1:2" s="11" customFormat="1" ht="16" x14ac:dyDescent="0.2">
      <c r="A2127" s="11" t="s">
        <v>8219</v>
      </c>
      <c r="B2127" s="11">
        <v>3</v>
      </c>
    </row>
    <row r="2128" spans="1:2" s="11" customFormat="1" ht="16" x14ac:dyDescent="0.2">
      <c r="A2128" s="11" t="s">
        <v>8219</v>
      </c>
      <c r="B2128" s="11">
        <v>28</v>
      </c>
    </row>
    <row r="2129" spans="1:2" s="11" customFormat="1" ht="16" x14ac:dyDescent="0.2">
      <c r="A2129" s="11" t="s">
        <v>8219</v>
      </c>
      <c r="B2129" s="11">
        <v>77</v>
      </c>
    </row>
    <row r="2130" spans="1:2" s="11" customFormat="1" ht="16" x14ac:dyDescent="0.2">
      <c r="A2130" s="11" t="s">
        <v>8219</v>
      </c>
      <c r="B2130" s="11">
        <v>27</v>
      </c>
    </row>
    <row r="2131" spans="1:2" s="11" customFormat="1" ht="16" x14ac:dyDescent="0.2">
      <c r="A2131" s="11" t="s">
        <v>8219</v>
      </c>
      <c r="B2131" s="11">
        <v>107</v>
      </c>
    </row>
    <row r="2132" spans="1:2" s="11" customFormat="1" ht="16" x14ac:dyDescent="0.2">
      <c r="A2132" s="11" t="s">
        <v>8219</v>
      </c>
      <c r="B2132" s="11">
        <v>96</v>
      </c>
    </row>
    <row r="2133" spans="1:2" s="11" customFormat="1" ht="16" x14ac:dyDescent="0.2">
      <c r="A2133" s="11" t="s">
        <v>8219</v>
      </c>
      <c r="B2133" s="11">
        <v>56</v>
      </c>
    </row>
    <row r="2134" spans="1:2" s="11" customFormat="1" ht="16" x14ac:dyDescent="0.2">
      <c r="A2134" s="11" t="s">
        <v>8219</v>
      </c>
      <c r="B2134" s="11">
        <v>58</v>
      </c>
    </row>
    <row r="2135" spans="1:2" s="11" customFormat="1" ht="16" x14ac:dyDescent="0.2">
      <c r="A2135" s="11" t="s">
        <v>8219</v>
      </c>
      <c r="B2135" s="11">
        <v>15</v>
      </c>
    </row>
    <row r="2136" spans="1:2" s="11" customFormat="1" ht="16" x14ac:dyDescent="0.2">
      <c r="A2136" s="11" t="s">
        <v>8219</v>
      </c>
      <c r="B2136" s="11">
        <v>20</v>
      </c>
    </row>
    <row r="2137" spans="1:2" s="11" customFormat="1" ht="16" x14ac:dyDescent="0.2">
      <c r="A2137" s="11" t="s">
        <v>8219</v>
      </c>
      <c r="B2137" s="11">
        <v>38</v>
      </c>
    </row>
    <row r="2138" spans="1:2" s="11" customFormat="1" ht="16" x14ac:dyDescent="0.2">
      <c r="A2138" s="11" t="s">
        <v>8219</v>
      </c>
      <c r="B2138" s="11">
        <v>33</v>
      </c>
    </row>
    <row r="2139" spans="1:2" s="11" customFormat="1" ht="16" x14ac:dyDescent="0.2">
      <c r="A2139" s="11" t="s">
        <v>8219</v>
      </c>
      <c r="B2139" s="11">
        <v>57</v>
      </c>
    </row>
    <row r="2140" spans="1:2" s="11" customFormat="1" ht="16" x14ac:dyDescent="0.2">
      <c r="A2140" s="11" t="s">
        <v>8219</v>
      </c>
      <c r="B2140" s="11">
        <v>25</v>
      </c>
    </row>
    <row r="2141" spans="1:2" s="11" customFormat="1" ht="16" x14ac:dyDescent="0.2">
      <c r="A2141" s="11" t="s">
        <v>8219</v>
      </c>
      <c r="B2141" s="11">
        <v>14</v>
      </c>
    </row>
    <row r="2142" spans="1:2" s="11" customFormat="1" ht="16" x14ac:dyDescent="0.2">
      <c r="A2142" s="11" t="s">
        <v>8219</v>
      </c>
      <c r="B2142" s="11">
        <v>94</v>
      </c>
    </row>
    <row r="2143" spans="1:2" s="11" customFormat="1" ht="16" x14ac:dyDescent="0.2">
      <c r="A2143" s="11" t="s">
        <v>8219</v>
      </c>
      <c r="B2143" s="11">
        <v>59</v>
      </c>
    </row>
    <row r="2144" spans="1:2" s="11" customFormat="1" ht="16" x14ac:dyDescent="0.2">
      <c r="A2144" s="11" t="s">
        <v>8219</v>
      </c>
      <c r="B2144" s="11">
        <v>36</v>
      </c>
    </row>
    <row r="2145" spans="1:2" s="11" customFormat="1" ht="16" x14ac:dyDescent="0.2">
      <c r="A2145" s="11" t="s">
        <v>8219</v>
      </c>
      <c r="B2145" s="11">
        <v>115</v>
      </c>
    </row>
    <row r="2146" spans="1:2" s="11" customFormat="1" ht="16" x14ac:dyDescent="0.2">
      <c r="A2146" s="11" t="s">
        <v>8219</v>
      </c>
      <c r="B2146" s="11">
        <v>30</v>
      </c>
    </row>
    <row r="2147" spans="1:2" s="11" customFormat="1" ht="16" x14ac:dyDescent="0.2">
      <c r="A2147" s="11" t="s">
        <v>8219</v>
      </c>
      <c r="B2147" s="11">
        <v>52</v>
      </c>
    </row>
    <row r="2148" spans="1:2" s="11" customFormat="1" ht="16" x14ac:dyDescent="0.2">
      <c r="A2148" s="11" t="s">
        <v>8219</v>
      </c>
      <c r="B2148" s="11">
        <v>27</v>
      </c>
    </row>
    <row r="2149" spans="1:2" s="11" customFormat="1" ht="16" x14ac:dyDescent="0.2">
      <c r="A2149" s="11" t="s">
        <v>8219</v>
      </c>
      <c r="B2149" s="11">
        <v>24</v>
      </c>
    </row>
    <row r="2150" spans="1:2" s="11" customFormat="1" ht="16" x14ac:dyDescent="0.2">
      <c r="A2150" s="11" t="s">
        <v>8219</v>
      </c>
      <c r="B2150" s="11">
        <v>10</v>
      </c>
    </row>
    <row r="2151" spans="1:2" s="11" customFormat="1" ht="16" x14ac:dyDescent="0.2">
      <c r="A2151" s="11" t="s">
        <v>8219</v>
      </c>
      <c r="B2151" s="11">
        <v>30</v>
      </c>
    </row>
    <row r="2152" spans="1:2" s="11" customFormat="1" ht="16" x14ac:dyDescent="0.2">
      <c r="A2152" s="11" t="s">
        <v>8219</v>
      </c>
      <c r="B2152" s="11">
        <v>71</v>
      </c>
    </row>
    <row r="2153" spans="1:2" s="11" customFormat="1" ht="16" x14ac:dyDescent="0.2">
      <c r="A2153" s="11" t="s">
        <v>8219</v>
      </c>
      <c r="B2153" s="11">
        <v>10</v>
      </c>
    </row>
    <row r="2154" spans="1:2" s="11" customFormat="1" ht="16" x14ac:dyDescent="0.2">
      <c r="A2154" s="11" t="s">
        <v>8219</v>
      </c>
      <c r="B2154" s="11">
        <v>24</v>
      </c>
    </row>
    <row r="2155" spans="1:2" s="11" customFormat="1" ht="16" x14ac:dyDescent="0.2">
      <c r="A2155" s="11" t="s">
        <v>8219</v>
      </c>
      <c r="B2155" s="11">
        <v>38</v>
      </c>
    </row>
    <row r="2156" spans="1:2" s="11" customFormat="1" ht="16" x14ac:dyDescent="0.2">
      <c r="A2156" s="11" t="s">
        <v>8219</v>
      </c>
      <c r="B2156" s="11">
        <v>26</v>
      </c>
    </row>
    <row r="2157" spans="1:2" s="11" customFormat="1" ht="16" x14ac:dyDescent="0.2">
      <c r="A2157" s="11" t="s">
        <v>8219</v>
      </c>
      <c r="B2157" s="11">
        <v>19</v>
      </c>
    </row>
    <row r="2158" spans="1:2" s="11" customFormat="1" ht="16" x14ac:dyDescent="0.2">
      <c r="A2158" s="11" t="s">
        <v>8219</v>
      </c>
      <c r="B2158" s="11">
        <v>11</v>
      </c>
    </row>
    <row r="2159" spans="1:2" s="11" customFormat="1" ht="16" x14ac:dyDescent="0.2">
      <c r="A2159" s="11" t="s">
        <v>8219</v>
      </c>
      <c r="B2159" s="11">
        <v>27</v>
      </c>
    </row>
    <row r="2160" spans="1:2" s="11" customFormat="1" ht="16" x14ac:dyDescent="0.2">
      <c r="A2160" s="11" t="s">
        <v>8219</v>
      </c>
      <c r="B2160" s="11">
        <v>34</v>
      </c>
    </row>
    <row r="2161" spans="1:2" s="11" customFormat="1" ht="16" x14ac:dyDescent="0.2">
      <c r="A2161" s="11" t="s">
        <v>8219</v>
      </c>
      <c r="B2161" s="11">
        <v>20</v>
      </c>
    </row>
    <row r="2162" spans="1:2" s="11" customFormat="1" ht="16" x14ac:dyDescent="0.2">
      <c r="A2162" s="11" t="s">
        <v>8219</v>
      </c>
      <c r="B2162" s="11">
        <v>37</v>
      </c>
    </row>
    <row r="2163" spans="1:2" s="11" customFormat="1" ht="16" x14ac:dyDescent="0.2">
      <c r="A2163" s="11" t="s">
        <v>8219</v>
      </c>
      <c r="B2163" s="11">
        <v>20</v>
      </c>
    </row>
    <row r="2164" spans="1:2" s="11" customFormat="1" ht="16" x14ac:dyDescent="0.2">
      <c r="A2164" s="11" t="s">
        <v>8219</v>
      </c>
      <c r="B2164" s="11">
        <v>10</v>
      </c>
    </row>
    <row r="2165" spans="1:2" s="11" customFormat="1" ht="16" x14ac:dyDescent="0.2">
      <c r="A2165" s="11" t="s">
        <v>8219</v>
      </c>
      <c r="B2165" s="11">
        <v>26</v>
      </c>
    </row>
    <row r="2166" spans="1:2" s="11" customFormat="1" ht="16" x14ac:dyDescent="0.2">
      <c r="A2166" s="11" t="s">
        <v>8219</v>
      </c>
      <c r="B2166" s="11">
        <v>20</v>
      </c>
    </row>
    <row r="2167" spans="1:2" s="11" customFormat="1" ht="16" x14ac:dyDescent="0.2">
      <c r="A2167" s="11" t="s">
        <v>8219</v>
      </c>
      <c r="B2167" s="11">
        <v>46</v>
      </c>
    </row>
    <row r="2168" spans="1:2" s="11" customFormat="1" ht="16" x14ac:dyDescent="0.2">
      <c r="A2168" s="11" t="s">
        <v>8219</v>
      </c>
      <c r="B2168" s="11">
        <v>76</v>
      </c>
    </row>
    <row r="2169" spans="1:2" s="11" customFormat="1" ht="16" x14ac:dyDescent="0.2">
      <c r="A2169" s="11" t="s">
        <v>8219</v>
      </c>
      <c r="B2169" s="11">
        <v>41</v>
      </c>
    </row>
    <row r="2170" spans="1:2" s="11" customFormat="1" ht="16" x14ac:dyDescent="0.2">
      <c r="A2170" s="11" t="s">
        <v>8219</v>
      </c>
      <c r="B2170" s="11">
        <v>7</v>
      </c>
    </row>
    <row r="2171" spans="1:2" s="11" customFormat="1" ht="16" x14ac:dyDescent="0.2">
      <c r="A2171" s="11" t="s">
        <v>8219</v>
      </c>
      <c r="B2171" s="11">
        <v>49</v>
      </c>
    </row>
    <row r="2172" spans="1:2" s="11" customFormat="1" ht="16" x14ac:dyDescent="0.2">
      <c r="A2172" s="11" t="s">
        <v>8219</v>
      </c>
      <c r="B2172" s="11">
        <v>26</v>
      </c>
    </row>
    <row r="2173" spans="1:2" s="11" customFormat="1" ht="16" x14ac:dyDescent="0.2">
      <c r="A2173" s="11" t="s">
        <v>8219</v>
      </c>
      <c r="B2173" s="11">
        <v>65</v>
      </c>
    </row>
    <row r="2174" spans="1:2" s="11" customFormat="1" ht="16" x14ac:dyDescent="0.2">
      <c r="A2174" s="11" t="s">
        <v>8219</v>
      </c>
      <c r="B2174" s="11">
        <v>28</v>
      </c>
    </row>
    <row r="2175" spans="1:2" s="11" customFormat="1" ht="16" x14ac:dyDescent="0.2">
      <c r="A2175" s="11" t="s">
        <v>8219</v>
      </c>
      <c r="B2175" s="11">
        <v>8</v>
      </c>
    </row>
    <row r="2176" spans="1:2" s="11" customFormat="1" ht="16" x14ac:dyDescent="0.2">
      <c r="A2176" s="11" t="s">
        <v>8219</v>
      </c>
      <c r="B2176" s="11">
        <v>3</v>
      </c>
    </row>
    <row r="2177" spans="1:7" s="11" customFormat="1" ht="16" x14ac:dyDescent="0.2">
      <c r="A2177" s="11" t="s">
        <v>8219</v>
      </c>
      <c r="B2177" s="11">
        <v>9</v>
      </c>
    </row>
    <row r="2178" spans="1:7" s="11" customFormat="1" ht="16" x14ac:dyDescent="0.2">
      <c r="A2178" s="11" t="s">
        <v>8219</v>
      </c>
      <c r="B2178" s="11">
        <v>9</v>
      </c>
    </row>
    <row r="2179" spans="1:7" s="11" customFormat="1" ht="16" x14ac:dyDescent="0.2">
      <c r="A2179" s="11" t="s">
        <v>8219</v>
      </c>
      <c r="B2179" s="11">
        <v>20</v>
      </c>
    </row>
    <row r="2180" spans="1:7" s="11" customFormat="1" ht="16" x14ac:dyDescent="0.2">
      <c r="A2180" s="11" t="s">
        <v>8219</v>
      </c>
      <c r="B2180" s="11">
        <v>57</v>
      </c>
    </row>
    <row r="2181" spans="1:7" s="11" customFormat="1" ht="16" x14ac:dyDescent="0.2">
      <c r="A2181" s="11" t="s">
        <v>8219</v>
      </c>
      <c r="B2181" s="11">
        <v>8</v>
      </c>
    </row>
    <row r="2182" spans="1:7" s="11" customFormat="1" ht="16" x14ac:dyDescent="0.2">
      <c r="A2182" s="11" t="s">
        <v>8219</v>
      </c>
      <c r="B2182" s="11">
        <v>14</v>
      </c>
    </row>
    <row r="2183" spans="1:7" s="11" customFormat="1" ht="16" x14ac:dyDescent="0.2">
      <c r="A2183" s="11" t="s">
        <v>8219</v>
      </c>
      <c r="B2183" s="11">
        <v>17</v>
      </c>
    </row>
    <row r="2184" spans="1:7" s="11" customFormat="1" ht="16" x14ac:dyDescent="0.2">
      <c r="A2184" s="11" t="s">
        <v>8219</v>
      </c>
      <c r="B2184" s="11">
        <v>100</v>
      </c>
    </row>
    <row r="2185" spans="1:7" s="11" customFormat="1" ht="16" x14ac:dyDescent="0.2">
      <c r="A2185" s="11" t="s">
        <v>8219</v>
      </c>
      <c r="B2185" s="11">
        <v>32</v>
      </c>
    </row>
    <row r="2186" spans="1:7" s="11" customFormat="1" ht="16" x14ac:dyDescent="0.2">
      <c r="A2186" s="11" t="s">
        <v>8219</v>
      </c>
      <c r="B2186" s="11">
        <v>3</v>
      </c>
    </row>
    <row r="2189" spans="1:7" ht="16" x14ac:dyDescent="0.2">
      <c r="A2189" s="25" t="s">
        <v>8411</v>
      </c>
      <c r="B2189" s="26"/>
      <c r="F2189" s="23" t="s">
        <v>8410</v>
      </c>
      <c r="G2189" s="24"/>
    </row>
    <row r="2191" spans="1:7" ht="16" x14ac:dyDescent="0.2">
      <c r="A2191" s="1" t="s">
        <v>8404</v>
      </c>
      <c r="B2191" s="22">
        <f>AVERAGE($B$2:$B$2186)</f>
        <v>194.42517162471395</v>
      </c>
      <c r="F2191" s="1" t="s">
        <v>8404</v>
      </c>
      <c r="G2191" s="22">
        <f>AVERAGE($G$2:$G$1531)</f>
        <v>17.709803921568628</v>
      </c>
    </row>
    <row r="2192" spans="1:7" ht="16" x14ac:dyDescent="0.2">
      <c r="A2192" s="1" t="s">
        <v>8405</v>
      </c>
      <c r="B2192" s="22">
        <f>MEDIAN($B$2:$B$2186)</f>
        <v>62</v>
      </c>
      <c r="F2192" s="1" t="s">
        <v>8405</v>
      </c>
      <c r="G2192" s="22">
        <f>MEDIAN($G$2:$G$1531)</f>
        <v>4</v>
      </c>
    </row>
    <row r="2193" spans="1:8" ht="16" x14ac:dyDescent="0.2">
      <c r="A2193" s="1" t="s">
        <v>8406</v>
      </c>
      <c r="B2193" s="22">
        <f>MIN($B$2:$B$2186)</f>
        <v>1</v>
      </c>
      <c r="F2193" s="1" t="s">
        <v>8406</v>
      </c>
      <c r="G2193" s="22">
        <f>MIN($G$2:$G$1531)</f>
        <v>0</v>
      </c>
    </row>
    <row r="2194" spans="1:8" ht="16" x14ac:dyDescent="0.2">
      <c r="A2194" s="1" t="s">
        <v>8407</v>
      </c>
      <c r="B2194" s="22">
        <f>MAX($B$2:$B$2186)</f>
        <v>26457</v>
      </c>
      <c r="F2194" s="1" t="s">
        <v>8407</v>
      </c>
      <c r="G2194" s="22">
        <f>MAX($G$2:$G$1531)</f>
        <v>1293</v>
      </c>
    </row>
    <row r="2195" spans="1:8" ht="16" x14ac:dyDescent="0.2">
      <c r="A2195" s="1" t="s">
        <v>8408</v>
      </c>
      <c r="B2195" s="22">
        <f>_xlfn.VAR.S($B$2:$B$2186)</f>
        <v>713167.37912800396</v>
      </c>
      <c r="F2195" s="1" t="s">
        <v>8408</v>
      </c>
      <c r="G2195" s="22">
        <f>_xlfn.VAR.S($G$2:$G$1531)</f>
        <v>3775.6894394644714</v>
      </c>
    </row>
    <row r="2196" spans="1:8" ht="16" x14ac:dyDescent="0.2">
      <c r="A2196" s="1" t="s">
        <v>8409</v>
      </c>
      <c r="B2196" s="22">
        <f>_xlfn.STDEV.P($B$2:$B$2186)</f>
        <v>844.29910975602149</v>
      </c>
      <c r="C2196" s="22">
        <f>SUM(B2196,B2191)</f>
        <v>1038.7242813807354</v>
      </c>
      <c r="F2196" s="1" t="s">
        <v>8409</v>
      </c>
      <c r="G2196" s="22">
        <f>_xlfn.STDEV.P($G$2:$G$1531)</f>
        <v>61.426555076684906</v>
      </c>
      <c r="H2196" s="22">
        <f>SUM(G2196,G2191)</f>
        <v>79.136358998253542</v>
      </c>
    </row>
  </sheetData>
  <autoFilter ref="A1:B1" xr:uid="{4A89F7D5-2415-2141-943D-C74C980385E9}"/>
  <conditionalFormatting sqref="A1:A2186 A2189">
    <cfRule type="containsText" dxfId="7" priority="7" operator="containsText" text="successful">
      <formula>NOT(ISERROR(SEARCH("successful",A1)))</formula>
    </cfRule>
    <cfRule type="containsText" dxfId="6" priority="8" operator="containsText" text="failed">
      <formula>NOT(ISERROR(SEARCH("failed",A1)))</formula>
    </cfRule>
    <cfRule type="containsText" dxfId="5" priority="9" operator="containsText" text="canceled">
      <formula>NOT(ISERROR(SEARCH("canceled",A1)))</formula>
    </cfRule>
    <cfRule type="containsText" dxfId="4" priority="10" operator="containsText" text="currently live">
      <formula>NOT(ISERROR(SEARCH("currently live",A1)))</formula>
    </cfRule>
  </conditionalFormatting>
  <conditionalFormatting sqref="F1:F1531">
    <cfRule type="containsText" dxfId="3" priority="2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currently live">
      <formula>NOT(ISERROR(SEARCH("currently live",F1)))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2815-DE8A-C345-9801-A20BD6417A7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Table</vt:lpstr>
      <vt:lpstr>Category Stats </vt:lpstr>
      <vt:lpstr>Subcategory Stats</vt:lpstr>
      <vt:lpstr>Launch Date Outcome</vt:lpstr>
      <vt:lpstr>Goal Outcomes</vt:lpstr>
      <vt:lpstr>Summary Statistic Tables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Kaumudi Mendis</cp:lastModifiedBy>
  <dcterms:created xsi:type="dcterms:W3CDTF">2017-04-20T15:17:24Z</dcterms:created>
  <dcterms:modified xsi:type="dcterms:W3CDTF">2021-11-13T19:07:19Z</dcterms:modified>
</cp:coreProperties>
</file>