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deep Kaur\Downloads\"/>
    </mc:Choice>
  </mc:AlternateContent>
  <xr:revisionPtr revIDLastSave="0" documentId="13_ncr:1_{EFBD774D-797C-4B2E-BA1C-BE7FEA193977}" xr6:coauthVersionLast="47" xr6:coauthVersionMax="47" xr10:uidLastSave="{00000000-0000-0000-0000-000000000000}"/>
  <bookViews>
    <workbookView xWindow="-110" yWindow="-110" windowWidth="19420" windowHeight="11500" firstSheet="2" activeTab="5" xr2:uid="{00000000-000D-0000-FFFF-FFFF00000000}"/>
  </bookViews>
  <sheets>
    <sheet name="Crowdfunding" sheetId="1" r:id="rId1"/>
    <sheet name="Pivot Table-Category" sheetId="2" r:id="rId2"/>
    <sheet name="Pivot Table-Subcategory" sheetId="3" r:id="rId3"/>
    <sheet name="Pivot Table-Date creation" sheetId="13" r:id="rId4"/>
    <sheet name="Graph-Goal" sheetId="14" r:id="rId5"/>
    <sheet name="Variablity " sheetId="15" r:id="rId6"/>
  </sheets>
  <definedNames>
    <definedName name="_xlnm._FilterDatabase" localSheetId="0" hidden="1">Crowdfunding!$A$1:$T$1001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3" i="15" l="1"/>
  <c r="F572" i="15"/>
  <c r="F571" i="15"/>
  <c r="F570" i="15"/>
  <c r="F569" i="15"/>
  <c r="F568" i="15"/>
  <c r="B573" i="15"/>
  <c r="B572" i="15"/>
  <c r="B571" i="15"/>
  <c r="B574" i="15" s="1"/>
  <c r="B570" i="15"/>
  <c r="B569" i="15"/>
  <c r="B568" i="15"/>
  <c r="E13" i="14"/>
  <c r="E12" i="14"/>
  <c r="E11" i="14"/>
  <c r="E10" i="14"/>
  <c r="E9" i="14"/>
  <c r="E8" i="14"/>
  <c r="E7" i="14"/>
  <c r="E6" i="14"/>
  <c r="E5" i="14"/>
  <c r="E4" i="14"/>
  <c r="E3" i="14"/>
  <c r="E2" i="14"/>
  <c r="D13" i="14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F7" i="14" s="1"/>
  <c r="C6" i="14"/>
  <c r="C5" i="14"/>
  <c r="C4" i="14"/>
  <c r="C3" i="14"/>
  <c r="F3" i="14" s="1"/>
  <c r="H3" i="14" s="1"/>
  <c r="C2" i="14"/>
  <c r="F2" i="1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574" i="15" l="1"/>
  <c r="F5" i="14"/>
  <c r="G5" i="14" s="1"/>
  <c r="F6" i="14"/>
  <c r="H6" i="14" s="1"/>
  <c r="F9" i="14"/>
  <c r="F8" i="14"/>
  <c r="H8" i="14"/>
  <c r="G8" i="14"/>
  <c r="I8" i="14"/>
  <c r="H9" i="14"/>
  <c r="I9" i="14"/>
  <c r="I11" i="14"/>
  <c r="I6" i="14"/>
  <c r="G6" i="14"/>
  <c r="H7" i="14"/>
  <c r="I7" i="14"/>
  <c r="G7" i="14"/>
  <c r="G9" i="14"/>
  <c r="F12" i="14"/>
  <c r="H12" i="14" s="1"/>
  <c r="F11" i="14"/>
  <c r="G11" i="14" s="1"/>
  <c r="F10" i="14"/>
  <c r="G10" i="14" s="1"/>
  <c r="H2" i="14"/>
  <c r="I2" i="14"/>
  <c r="I3" i="14"/>
  <c r="G3" i="14"/>
  <c r="G2" i="14"/>
  <c r="F13" i="14"/>
  <c r="F4" i="14"/>
  <c r="G4" i="14" s="1"/>
  <c r="I5" i="14" l="1"/>
  <c r="H5" i="14"/>
  <c r="G12" i="14"/>
  <c r="H11" i="14"/>
  <c r="I10" i="14"/>
  <c r="H10" i="14"/>
  <c r="I12" i="14"/>
  <c r="H13" i="14"/>
  <c r="I13" i="14"/>
  <c r="I4" i="14"/>
  <c r="G13" i="14"/>
  <c r="H4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9F4E4-ADB0-4320-91F8-2FE7A237C6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6034F1-EDA1-4659-B0D2-F8693D763DBF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<sst xmlns="http://schemas.openxmlformats.org/spreadsheetml/2006/main" count="9076" uniqueCount="2121">
  <si>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</si>
  <si>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</si>
  <si>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</si>
  <si>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</si>
  <si>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</si>
  <si>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</si>
  <si>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</si>
  <si>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</si>
  <si>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</si>
  <si>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</si>
  <si>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</si>
  <si>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</si>
  <si>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</si>
  <si>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</si>
  <si>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</si>
  <si>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</si>
  <si>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</si>
  <si>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</si>
  <si>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</si>
  <si>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</si>
  <si>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</si>
  <si>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</si>
  <si>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</si>
  <si>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</si>
  <si>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</si>
  <si>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</si>
  <si>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</si>
  <si>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</si>
  <si>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</si>
  <si>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</si>
  <si>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</si>
  <si>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</si>
  <si>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</si>
  <si>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</si>
  <si>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</si>
  <si>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</si>
  <si>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</si>
  <si>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</si>
  <si>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</si>
  <si>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</si>
  <si>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</si>
  <si>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</si>
  <si>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</si>
  <si>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</si>
  <si>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</si>
  <si>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</si>
  <si>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</si>
  <si>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</si>
  <si>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</si>
  <si>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</si>
  <si>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</si>
  <si>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</si>
  <si>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</si>
  <si>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</si>
  <si>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</si>
  <si>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</si>
  <si>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</si>
  <si>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</si>
  <si>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</si>
  <si>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</si>
  <si>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</si>
  <si>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</si>
  <si>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</si>
  <si>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</si>
  <si>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</si>
  <si>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</si>
  <si>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</si>
  <si>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</si>
  <si>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</si>
  <si>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</si>
  <si>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</si>
  <si>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</si>
  <si>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</si>
  <si>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</si>
  <si>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</si>
  <si>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</si>
  <si>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</si>
  <si>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</si>
  <si>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</si>
  <si>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</si>
  <si>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</si>
  <si>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</si>
  <si>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</si>
  <si>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</si>
  <si>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</si>
  <si>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</si>
  <si>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</si>
  <si>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</si>
  <si>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</si>
  <si>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</si>
  <si>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</si>
  <si>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</si>
  <si>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</si>
  <si>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</si>
  <si>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</si>
  <si>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</si>
  <si>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</si>
  <si>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</si>
  <si>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</si>
  <si>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</si>
  <si>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</si>
  <si>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</si>
  <si>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</si>
  <si>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</si>
  <si>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</si>
  <si>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</si>
  <si>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</si>
  <si>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</si>
  <si>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</si>
  <si>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</si>
  <si>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</si>
  <si>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</si>
  <si>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</si>
  <si>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</si>
  <si>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</si>
  <si>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</si>
  <si>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</si>
  <si>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</si>
  <si>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</si>
  <si>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</si>
  <si>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</si>
  <si>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</si>
  <si>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</si>
  <si>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</si>
  <si>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</si>
  <si>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</si>
  <si>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</si>
  <si>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</si>
  <si>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</si>
  <si>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</si>
  <si>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</si>
  <si>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</si>
  <si>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</si>
  <si>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</si>
  <si>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</si>
  <si>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</si>
  <si>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</si>
  <si>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</si>
  <si>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</si>
  <si>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</si>
  <si>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</si>
  <si>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</si>
  <si>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</si>
  <si>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</si>
  <si>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</si>
  <si>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</si>
  <si>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</si>
  <si>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</si>
  <si>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</si>
  <si>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</si>
  <si>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</si>
  <si>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</si>
  <si>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</si>
  <si>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</si>
  <si>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</si>
  <si>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</si>
  <si>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</si>
  <si>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</si>
  <si>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</si>
  <si>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</si>
  <si>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</si>
  <si>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</si>
  <si>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</si>
  <si>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</si>
  <si>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</si>
  <si>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</si>
  <si>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</si>
  <si>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</si>
  <si>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</si>
  <si>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</si>
  <si>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</si>
  <si>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</si>
  <si>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</si>
  <si>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</si>
  <si>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</si>
  <si>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</si>
  <si>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</si>
  <si>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</si>
  <si>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</si>
  <si>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</si>
  <si>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</si>
  <si>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</si>
  <si>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</si>
  <si>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</si>
  <si>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</si>
  <si>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</si>
  <si>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</si>
  <si>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</si>
  <si>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</si>
  <si>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</si>
  <si>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</si>
  <si>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</si>
  <si>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</si>
  <si>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</si>
  <si>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</si>
  <si>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</si>
  <si>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</si>
  <si>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</si>
  <si>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</si>
  <si>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</si>
  <si>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</si>
  <si>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</si>
  <si>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</si>
  <si>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</si>
  <si>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</si>
  <si>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</si>
  <si>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</si>
  <si>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</si>
  <si>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</si>
  <si>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</si>
  <si>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</si>
  <si>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</si>
  <si>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</si>
  <si>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</si>
  <si>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</si>
  <si>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</si>
  <si>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</si>
  <si>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</si>
  <si>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</si>
  <si>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</si>
  <si>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</si>
  <si>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</si>
  <si>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</si>
  <si>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</si>
  <si>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</si>
  <si>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</si>
  <si>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</si>
  <si>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</si>
  <si>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</si>
  <si>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</si>
  <si>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</si>
  <si>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</si>
  <si>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</si>
  <si>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</si>
  <si>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</si>
  <si>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</si>
  <si>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</si>
  <si>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</si>
  <si>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</si>
  <si>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</si>
  <si>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</si>
  <si>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</si>
  <si>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</si>
  <si>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</si>
  <si>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</si>
  <si>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</si>
  <si>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</si>
  <si>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</si>
  <si>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</si>
  <si>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</si>
  <si>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</si>
  <si>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</si>
  <si>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</si>
  <si>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</si>
  <si>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</si>
  <si>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</si>
  <si>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</si>
  <si>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</si>
  <si>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</si>
  <si>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</si>
  <si>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</si>
  <si>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</si>
  <si>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</si>
  <si>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</si>
  <si>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</si>
  <si>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</si>
  <si>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</si>
  <si>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</si>
  <si>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</si>
  <si>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</si>
  <si>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</si>
  <si>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</si>
  <si>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</si>
  <si>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</si>
  <si>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</si>
  <si>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</si>
  <si>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</si>
  <si>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</si>
  <si>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</si>
  <si>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</si>
  <si>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</si>
  <si>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</si>
  <si>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</si>
  <si>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</si>
  <si>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</si>
  <si>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</si>
  <si>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</si>
  <si>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</si>
  <si>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</si>
  <si>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</si>
  <si>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</si>
  <si>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</si>
  <si>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</si>
  <si>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</si>
  <si>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</si>
  <si>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</si>
  <si>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</si>
  <si>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</si>
  <si>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</si>
  <si>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</si>
  <si>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</si>
  <si>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</si>
  <si>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</si>
  <si>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</si>
  <si>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</si>
  <si>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</si>
  <si>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</si>
  <si>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</si>
  <si>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</si>
  <si>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</si>
  <si>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</si>
  <si>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</si>
  <si>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</si>
  <si>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</si>
  <si>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</si>
  <si>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</si>
  <si>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</si>
  <si>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</si>
  <si>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</si>
  <si>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</si>
  <si>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</si>
  <si>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</si>
  <si>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</si>
  <si>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</si>
  <si>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</si>
  <si>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</si>
  <si>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</si>
  <si>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</si>
  <si>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</si>
  <si>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</si>
  <si>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</si>
  <si>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</si>
  <si>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</si>
  <si>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</si>
  <si>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</si>
  <si>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</si>
  <si>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</si>
  <si>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</si>
  <si>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</si>
  <si>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</si>
  <si>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</si>
  <si>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</si>
  <si>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</si>
  <si>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</si>
  <si>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</si>
  <si>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</si>
  <si>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</si>
  <si>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</si>
  <si>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</si>
  <si>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</si>
  <si>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</si>
  <si>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</si>
  <si>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</si>
  <si>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</si>
  <si>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</si>
  <si>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</si>
  <si>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</si>
  <si>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</si>
  <si>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</si>
  <si>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</si>
  <si>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</si>
  <si>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</si>
  <si>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</si>
  <si>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</si>
  <si>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</si>
  <si>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</si>
  <si>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</si>
  <si>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</si>
  <si>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</si>
  <si>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</si>
  <si>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</si>
  <si>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</si>
  <si>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</si>
  <si>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</si>
  <si>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</si>
  <si>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</si>
  <si>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</si>
  <si>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</si>
  <si>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</si>
  <si>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</si>
  <si>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</si>
  <si>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</si>
  <si>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</si>
  <si>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</si>
  <si>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</si>
  <si>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</si>
  <si>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</si>
  <si>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</si>
  <si>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</si>
  <si>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</si>
  <si>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</si>
  <si>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</si>
  <si>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</si>
  <si>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</si>
  <si>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</si>
  <si>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</si>
  <si>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</si>
  <si>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</si>
  <si>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</si>
  <si>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</si>
  <si>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</si>
  <si>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</si>
  <si>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</si>
  <si>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</si>
  <si>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</si>
  <si>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</si>
  <si>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</si>
  <si>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</si>
  <si>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</si>
  <si>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</si>
  <si>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</si>
  <si>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</si>
  <si>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</si>
  <si>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</si>
  <si>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</si>
  <si>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</si>
  <si>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</si>
  <si>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</si>
  <si>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</si>
  <si>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</si>
  <si>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</si>
  <si>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</si>
  <si>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</si>
  <si>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</si>
  <si>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</si>
  <si>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</si>
  <si>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</si>
  <si>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</si>
  <si>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</si>
  <si>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</si>
  <si>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</si>
  <si>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</si>
  <si>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</si>
  <si>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</si>
  <si>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</si>
  <si>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</si>
  <si>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</si>
  <si>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</si>
  <si>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</si>
  <si>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</si>
  <si>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</si>
  <si>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</si>
  <si>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</si>
  <si>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</si>
  <si>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</si>
  <si>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</si>
  <si>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</si>
  <si>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</si>
  <si>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</si>
  <si>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</si>
  <si>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</si>
  <si>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</si>
  <si>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</si>
  <si>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</si>
  <si>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</si>
  <si>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</si>
  <si>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</si>
  <si>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</si>
  <si>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</si>
  <si>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</si>
  <si>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</si>
  <si>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</si>
  <si>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</si>
  <si>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</si>
  <si>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</si>
  <si>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</si>
  <si>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</si>
  <si>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</si>
  <si>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</si>
  <si>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</si>
  <si>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</si>
  <si>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</si>
  <si>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</si>
  <si>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</si>
  <si>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</si>
  <si>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</si>
  <si>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</si>
  <si>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</si>
  <si>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</si>
  <si>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</si>
  <si>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</si>
  <si>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</si>
  <si>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</si>
  <si>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</si>
  <si>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</si>
  <si>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</si>
  <si>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</si>
  <si>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</si>
  <si>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</si>
  <si>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</si>
  <si>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</si>
  <si>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</si>
  <si>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</si>
  <si>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</si>
  <si>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</si>
  <si>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</si>
  <si>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</si>
  <si>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</si>
  <si>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</si>
  <si>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</si>
  <si>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</si>
  <si>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</si>
  <si>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</si>
  <si>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</si>
  <si>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</si>
  <si>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</si>
  <si>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</si>
  <si>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</si>
  <si>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</si>
  <si>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</si>
  <si>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</si>
  <si>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</si>
  <si>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</si>
  <si>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</si>
  <si>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</si>
  <si>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</si>
  <si>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</si>
  <si>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</si>
  <si>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</si>
  <si>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</si>
  <si>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</si>
  <si>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</si>
  <si>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</si>
  <si>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</si>
  <si>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</si>
  <si>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</si>
  <si>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</si>
  <si>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</si>
  <si>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</si>
  <si>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</si>
  <si>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</si>
  <si>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</si>
  <si>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</si>
  <si>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</si>
  <si>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</si>
  <si>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</si>
  <si>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</si>
  <si>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</si>
  <si>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</si>
  <si>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</si>
  <si>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</si>
  <si>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</si>
  <si>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</si>
  <si>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</si>
  <si>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</si>
  <si>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</si>
  <si>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</si>
  <si>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</si>
  <si>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</si>
  <si>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</si>
  <si>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</si>
  <si>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</si>
  <si>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</si>
  <si>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</si>
  <si>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</si>
  <si>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</si>
  <si>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</si>
  <si>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</si>
  <si>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</si>
  <si>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</si>
  <si>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</si>
  <si>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</si>
  <si>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</si>
  <si>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</si>
  <si>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</si>
  <si>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</si>
  <si>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</si>
  <si>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</si>
  <si>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</si>
  <si>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</si>
  <si>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</si>
  <si>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</si>
  <si>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</si>
  <si>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</si>
  <si>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</si>
  <si>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</si>
  <si>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</si>
  <si>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</si>
  <si>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</si>
  <si>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</si>
  <si>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</si>
  <si>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</si>
  <si>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</si>
  <si>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</si>
  <si>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</si>
  <si>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</si>
  <si>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</si>
  <si>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</si>
  <si>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</si>
  <si>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</si>
  <si>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</si>
  <si>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</si>
  <si>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</si>
  <si>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</si>
  <si>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</si>
  <si>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</si>
  <si>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</si>
  <si>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</si>
  <si>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</si>
  <si>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</si>
  <si>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</si>
  <si>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</si>
  <si>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</si>
  <si>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</si>
  <si>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</si>
  <si>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</si>
  <si>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</si>
  <si>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</si>
  <si>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</si>
  <si>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</si>
  <si>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</si>
  <si>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</si>
  <si>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</si>
  <si>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</si>
  <si>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</si>
  <si>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</si>
  <si>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</si>
  <si>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</si>
  <si>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</si>
  <si>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</si>
  <si>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</si>
  <si>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</si>
  <si>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</si>
  <si>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</si>
  <si>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</si>
  <si>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</si>
  <si>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</si>
  <si>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</si>
  <si>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</si>
  <si>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</si>
  <si>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</si>
  <si>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</si>
  <si>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</si>
  <si>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</si>
  <si>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</si>
  <si>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</si>
  <si>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</si>
  <si>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</si>
  <si>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</si>
  <si>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</si>
  <si>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</si>
  <si>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</si>
  <si>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</si>
  <si>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</si>
  <si>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</si>
  <si>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</si>
  <si>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</si>
  <si>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</si>
  <si>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</si>
  <si>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</si>
  <si>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</si>
  <si>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</si>
  <si>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</si>
  <si>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</si>
  <si>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</si>
  <si>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</si>
  <si>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</si>
  <si>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</si>
  <si>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</si>
  <si>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</si>
  <si>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</si>
  <si>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</si>
  <si>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</si>
  <si>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</si>
  <si>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</si>
  <si>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</si>
  <si>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</si>
  <si>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</si>
  <si>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</si>
  <si>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</si>
  <si>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</si>
  <si>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</si>
  <si>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</si>
  <si>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</si>
  <si>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</si>
  <si>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</si>
  <si>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</si>
  <si>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</si>
  <si>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</si>
  <si>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</si>
  <si>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</si>
  <si>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</si>
  <si>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</si>
  <si>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</si>
  <si>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</si>
  <si>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</si>
  <si>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</si>
  <si>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</si>
  <si>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</si>
  <si>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</si>
  <si>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</si>
  <si>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</si>
  <si>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</si>
  <si>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</si>
  <si>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</si>
  <si>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</si>
  <si>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</si>
  <si>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</si>
  <si>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</si>
  <si>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</si>
  <si>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</si>
  <si>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</si>
  <si>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</si>
  <si>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</si>
  <si>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</si>
  <si>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</si>
  <si>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</si>
  <si>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</si>
  <si>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</si>
  <si>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</si>
  <si>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</si>
  <si>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</si>
  <si>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</si>
  <si>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</si>
  <si>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</si>
  <si>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</si>
  <si>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</si>
  <si>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</si>
  <si>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</si>
  <si>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</si>
  <si>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</si>
  <si>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</si>
  <si>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</si>
  <si>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</si>
  <si>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</si>
  <si>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</si>
  <si>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</si>
  <si>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</si>
  <si>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</si>
  <si>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</si>
  <si>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</si>
  <si>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</si>
  <si>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</si>
  <si>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</si>
  <si>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</si>
  <si>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</si>
  <si>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</si>
  <si>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</si>
  <si>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</si>
  <si>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</si>
  <si>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</si>
  <si>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</si>
  <si>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</si>
  <si>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</si>
  <si>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</si>
  <si>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</si>
  <si>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</si>
  <si>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</si>
  <si>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</si>
  <si>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</si>
  <si>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</si>
  <si>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</si>
  <si>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</si>
  <si>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</si>
  <si>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</si>
  <si>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</si>
  <si>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</si>
  <si>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</si>
  <si>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</si>
  <si>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</si>
  <si>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</si>
  <si>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</si>
  <si>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</si>
  <si>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</si>
  <si>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</si>
  <si>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</si>
  <si>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</si>
  <si>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</si>
  <si>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</si>
  <si>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</si>
  <si>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</si>
  <si>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</si>
  <si>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</si>
  <si>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</si>
  <si>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</si>
  <si>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</si>
  <si>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</si>
  <si>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</si>
  <si>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</si>
  <si>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</si>
  <si>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</si>
  <si>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</si>
  <si>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</si>
  <si>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</si>
  <si>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</si>
  <si>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</si>
  <si>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</si>
  <si>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</si>
  <si>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</si>
  <si>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</si>
  <si>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</si>
  <si>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</si>
  <si>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</si>
  <si>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</si>
  <si>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</si>
  <si>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</si>
  <si>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</si>
  <si>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</si>
  <si>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</si>
  <si>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</si>
  <si>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</si>
  <si>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</si>
  <si>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</si>
  <si>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</si>
  <si>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</si>
  <si>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</si>
  <si>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</si>
  <si>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</si>
  <si>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</si>
  <si>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</si>
  <si>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</si>
  <si>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</si>
  <si>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</si>
  <si>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</si>
  <si>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</si>
  <si>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</si>
  <si>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</si>
  <si>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</si>
  <si>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</si>
  <si>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</si>
  <si>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</si>
  <si>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</si>
  <si>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</si>
  <si>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</si>
  <si>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</si>
  <si>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</si>
  <si>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</si>
  <si>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</si>
  <si>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</si>
  <si>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</si>
  <si>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</si>
  <si>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</si>
  <si>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</si>
  <si>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</si>
  <si>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</si>
  <si>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</si>
  <si>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</si>
  <si>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</si>
  <si>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</si>
  <si>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</si>
  <si>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</si>
  <si>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</si>
  <si>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</si>
  <si>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</si>
  <si>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</si>
  <si>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</si>
  <si>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</si>
  <si>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</si>
  <si>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</si>
  <si>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</si>
  <si>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</si>
  <si>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</si>
  <si>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</si>
  <si>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</si>
  <si>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</si>
  <si>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</si>
  <si>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</si>
  <si>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</si>
  <si>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</si>
  <si>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</si>
  <si>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</si>
  <si>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</si>
  <si>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</si>
  <si>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</si>
  <si>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</si>
  <si>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</si>
  <si>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</si>
  <si>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</si>
  <si>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</si>
  <si>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</si>
  <si>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</si>
  <si>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</si>
  <si>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</si>
  <si>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</si>
  <si>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</si>
  <si>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</si>
  <si>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</si>
  <si>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</si>
  <si>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</si>
  <si>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</si>
  <si>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</si>
  <si>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</si>
  <si>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</si>
  <si>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</si>
  <si>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</si>
  <si>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</si>
  <si>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</si>
  <si>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</si>
  <si>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</si>
  <si>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</si>
  <si>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</si>
  <si>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</si>
  <si>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</si>
  <si>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</si>
  <si>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</si>
  <si>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</si>
  <si>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</si>
  <si>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</si>
  <si>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</si>
  <si>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</si>
  <si>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</si>
  <si>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</si>
  <si>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</si>
  <si>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</si>
  <si>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</si>
  <si>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</si>
  <si>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</si>
  <si>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</si>
  <si>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</si>
  <si>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</si>
  <si>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</si>
  <si>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</si>
  <si>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</si>
  <si>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</si>
  <si>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</si>
  <si>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</si>
  <si>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</si>
  <si>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</si>
  <si>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</si>
  <si>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</si>
  <si>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</si>
  <si>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</si>
  <si>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</si>
  <si>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</si>
  <si>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</si>
  <si>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</si>
  <si>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</si>
  <si>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</si>
  <si>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</si>
  <si>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</si>
  <si>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</si>
  <si>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</si>
  <si>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</si>
  <si>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</si>
  <si>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</si>
  <si>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</si>
  <si>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</si>
  <si>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</si>
  <si>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</si>
  <si>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</si>
  <si>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</si>
  <si>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</si>
  <si>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</si>
  <si>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</si>
  <si>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</si>
  <si>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</si>
  <si>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</si>
  <si>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</si>
  <si>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</si>
  <si>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</si>
  <si>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</si>
  <si>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</si>
  <si>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</si>
  <si>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</si>
  <si>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</si>
  <si>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</si>
  <si>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</si>
  <si>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</si>
  <si>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</si>
  <si>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</si>
  <si>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</si>
  <si>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</si>
  <si>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</si>
  <si>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</si>
  <si>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</si>
  <si>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</si>
  <si>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</si>
  <si>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</si>
  <si>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</si>
  <si>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</si>
  <si>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</si>
  <si>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</si>
  <si>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</si>
  <si>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</si>
  <si>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</si>
  <si>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</si>
  <si>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</si>
  <si>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</si>
  <si>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</si>
  <si>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</si>
  <si>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</si>
  <si>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</si>
  <si>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</si>
  <si>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</si>
  <si>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</si>
  <si>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</si>
  <si>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</si>
  <si>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</si>
  <si>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</si>
  <si>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</si>
  <si>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</si>
  <si>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</si>
  <si>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</si>
  <si>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</si>
  <si>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</si>
  <si>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</si>
  <si>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</si>
  <si>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</si>
  <si>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</si>
  <si>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</si>
  <si>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</si>
  <si>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</si>
  <si>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</si>
  <si>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</si>
  <si>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</si>
  <si>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</si>
  <si>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</si>
  <si>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</si>
  <si>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</si>
  <si>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</si>
  <si>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</si>
  <si>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</si>
  <si>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</si>
  <si>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</si>
  <si>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</si>
  <si>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</si>
  <si>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</si>
  <si>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</si>
  <si>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</si>
  <si>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</si>
  <si>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</si>
  <si>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</si>
  <si>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</si>
  <si>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</si>
  <si>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</si>
  <si>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</si>
  <si>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</si>
  <si>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</si>
  <si>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</si>
  <si>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</si>
  <si>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</si>
  <si>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</si>
  <si>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</si>
  <si>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</si>
  <si>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</si>
  <si>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</si>
  <si>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</si>
  <si>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</si>
  <si>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</si>
  <si>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</si>
  <si>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</si>
  <si>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</si>
  <si>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</si>
  <si>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</si>
  <si>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</si>
  <si>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</si>
  <si>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</si>
  <si>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</si>
  <si>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</si>
  <si>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</si>
  <si>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</si>
  <si>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</si>
  <si>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</si>
  <si>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</si>
  <si>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</si>
  <si>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</si>
  <si>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</si>
  <si>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</si>
  <si>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</si>
  <si>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</si>
  <si>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</si>
  <si>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</si>
  <si>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</si>
  <si>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</si>
  <si>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</si>
  <si>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</si>
  <si>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</si>
  <si>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</si>
  <si>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</si>
  <si>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</si>
  <si>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</si>
  <si>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</si>
  <si>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</si>
  <si>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</si>
  <si>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</si>
  <si>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</si>
  <si>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</si>
  <si>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</si>
  <si>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</si>
  <si>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</si>
  <si>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</si>
  <si>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</si>
  <si>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</si>
  <si>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</si>
  <si>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</si>
  <si>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</si>
  <si>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</si>
  <si>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</si>
  <si>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</si>
  <si>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</si>
  <si>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</si>
  <si>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</si>
  <si>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</si>
  <si>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</si>
  <si>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</si>
  <si>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</si>
  <si>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</si>
  <si>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</si>
  <si>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</si>
  <si>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</si>
  <si>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</si>
  <si>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</si>
  <si>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</si>
  <si>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</si>
  <si>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</si>
  <si>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</si>
  <si>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</si>
  <si>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</si>
  <si>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</si>
  <si>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</si>
  <si>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</si>
  <si>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</si>
  <si>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</si>
  <si>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</si>
  <si>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</si>
  <si>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</si>
  <si>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</si>
  <si>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</si>
  <si>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</si>
  <si>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</si>
  <si>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</si>
  <si>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</si>
  <si>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</si>
  <si>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</si>
  <si>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</si>
  <si>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</si>
  <si>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</si>
  <si>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</si>
  <si>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</si>
  <si>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</si>
  <si>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</si>
  <si>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</si>
  <si>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</si>
  <si>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</si>
  <si>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</si>
  <si>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</si>
  <si>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</si>
  <si>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</si>
  <si>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</si>
  <si>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</si>
  <si>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</si>
  <si>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</si>
  <si>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</si>
  <si>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</si>
  <si>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</si>
  <si>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</si>
  <si>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</si>
  <si>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</si>
  <si>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</si>
  <si>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</si>
  <si>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</si>
  <si>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</si>
  <si>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</si>
  <si>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</si>
  <si>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</si>
  <si>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</si>
  <si>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</si>
  <si>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</si>
  <si>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</si>
  <si>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</si>
  <si>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</si>
  <si>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</si>
  <si>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</si>
  <si>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</si>
  <si>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</si>
  <si>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</si>
  <si>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</si>
  <si>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</si>
  <si>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</si>
  <si>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</si>
  <si>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</si>
  <si>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</si>
  <si>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</si>
  <si>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</si>
  <si>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</si>
  <si>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</si>
  <si>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</si>
  <si>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</si>
  <si>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</si>
  <si>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</si>
  <si>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</si>
  <si>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</si>
  <si>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</si>
  <si>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</si>
  <si>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</si>
  <si>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</si>
  <si>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</si>
  <si>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</si>
  <si>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</si>
  <si>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</si>
  <si>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</si>
  <si>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</si>
  <si>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</si>
  <si>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</si>
  <si>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</si>
  <si>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</si>
  <si>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</si>
  <si>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</si>
  <si>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</si>
  <si>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</si>
  <si>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</si>
  <si>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</si>
  <si>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</si>
  <si>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</si>
  <si>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</si>
  <si>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</si>
  <si>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</si>
  <si>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</si>
  <si>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</si>
  <si>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</si>
  <si>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</si>
  <si>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</si>
  <si>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</si>
  <si>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</si>
  <si>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</si>
  <si>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</si>
  <si>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</si>
  <si>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</si>
  <si>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</si>
  <si>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</si>
  <si>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</si>
  <si>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</si>
  <si>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</si>
  <si>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</si>
  <si>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</si>
  <si>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</si>
  <si>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</si>
  <si>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</si>
  <si>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</si>
  <si>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</si>
  <si>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</si>
  <si>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</si>
  <si>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</si>
  <si>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</si>
  <si>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</si>
  <si>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</si>
  <si>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</si>
  <si>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</si>
  <si>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</si>
  <si>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</si>
  <si>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</si>
  <si>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</si>
  <si>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</si>
  <si>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</si>
  <si>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</si>
  <si>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</si>
  <si>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</si>
  <si>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</si>
  <si>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</si>
  <si>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</si>
  <si>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</si>
  <si>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</si>
  <si>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</si>
  <si>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</si>
  <si>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</si>
  <si>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</si>
  <si>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</si>
  <si>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</si>
  <si>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</si>
  <si>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</si>
  <si>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</si>
  <si>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</si>
  <si>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</si>
  <si>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</si>
  <si>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</si>
  <si>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</si>
  <si>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</si>
  <si>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</si>
  <si>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</si>
  <si>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</si>
  <si>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</si>
  <si>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</si>
  <si>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</si>
  <si>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</si>
  <si>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</si>
  <si>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</si>
  <si>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</si>
  <si>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</si>
  <si>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</si>
  <si>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</si>
  <si>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</si>
  <si>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</si>
  <si>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</si>
  <si>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</si>
  <si>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</si>
  <si>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</si>
  <si>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</si>
  <si>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</si>
  <si>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</si>
  <si>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</si>
  <si>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</si>
  <si>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</si>
  <si>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</si>
  <si>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</si>
  <si>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</si>
  <si>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</si>
  <si>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</si>
  <si>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</si>
  <si>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</si>
  <si>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</si>
  <si>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</si>
  <si>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</si>
  <si>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</si>
  <si>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</si>
  <si>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</si>
  <si>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</si>
  <si>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</si>
  <si>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</si>
  <si>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</si>
  <si>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</si>
  <si>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</si>
  <si>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</si>
  <si>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</si>
  <si>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</si>
  <si>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</si>
  <si>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</si>
  <si>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</si>
  <si>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</si>
  <si>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</si>
  <si>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</si>
  <si>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</si>
  <si>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</si>
  <si>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</si>
  <si>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</si>
  <si>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</si>
  <si>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</si>
  <si>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</si>
  <si>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</si>
  <si>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</si>
  <si>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</si>
  <si>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</si>
  <si>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</si>
  <si>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</si>
  <si>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</si>
  <si>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</si>
  <si>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</si>
  <si>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</si>
  <si>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</si>
  <si>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</si>
  <si>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</si>
  <si>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</si>
  <si>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</si>
  <si>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</si>
  <si>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</si>
  <si>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</si>
  <si>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</si>
  <si>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</si>
  <si>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</si>
  <si>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</si>
  <si>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</si>
  <si>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</si>
  <si>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</si>
  <si>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</si>
  <si>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</si>
  <si>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</si>
  <si>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</si>
  <si>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</si>
  <si>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</si>
  <si>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</si>
  <si>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</si>
  <si>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</si>
  <si>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</si>
  <si>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</si>
  <si>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</si>
  <si>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</si>
  <si>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</si>
  <si>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</si>
  <si>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</si>
  <si>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</si>
  <si>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</si>
  <si>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</si>
  <si>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</si>
  <si>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</si>
  <si>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</si>
  <si>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</si>
  <si>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</si>
  <si>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</si>
  <si>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</si>
  <si>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</si>
  <si>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</si>
  <si>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</si>
  <si>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</si>
  <si>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</si>
  <si>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</si>
  <si>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</si>
  <si>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</si>
  <si>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</si>
  <si>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</si>
  <si>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</si>
  <si>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</si>
  <si>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</si>
  <si>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</si>
  <si>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</si>
  <si>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</si>
  <si>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</si>
  <si>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</si>
  <si>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</si>
  <si>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</si>
  <si>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</si>
  <si>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</si>
  <si>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</si>
  <si>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</si>
  <si>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</si>
  <si>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</si>
  <si>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</si>
  <si>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</si>
  <si>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</si>
  <si>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</si>
  <si>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</si>
  <si>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</si>
  <si>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</si>
  <si>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</si>
  <si>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</si>
  <si>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</si>
  <si>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</si>
  <si>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</si>
  <si>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</si>
  <si>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</si>
  <si>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</si>
  <si>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</si>
  <si>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</si>
  <si>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</si>
  <si>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</si>
  <si>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</si>
  <si>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</si>
  <si>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</si>
  <si>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</si>
  <si>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</si>
  <si>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</si>
  <si>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</si>
  <si>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</si>
  <si>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</si>
  <si>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</si>
  <si>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</si>
  <si>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</si>
  <si>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</si>
  <si>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</si>
  <si>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</si>
  <si>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</si>
  <si>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</si>
  <si>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</si>
  <si>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</si>
  <si>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</si>
  <si>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</si>
  <si>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</si>
  <si>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</si>
  <si>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</si>
  <si>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</si>
  <si>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</si>
  <si>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</si>
  <si>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</si>
  <si>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</si>
  <si>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</si>
  <si>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</si>
  <si>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</si>
  <si>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</si>
  <si>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</si>
  <si>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</si>
  <si>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</si>
  <si>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</si>
  <si>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</si>
  <si>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</si>
  <si>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</si>
  <si>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</si>
  <si>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</si>
  <si>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</si>
  <si>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</si>
  <si>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</si>
  <si>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</si>
  <si>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</si>
  <si>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</si>
  <si>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</si>
  <si>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</si>
  <si>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</si>
  <si>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</si>
  <si>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</si>
  <si>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</si>
  <si>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</si>
  <si>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</si>
  <si>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</si>
  <si>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</si>
  <si>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</si>
  <si>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</si>
  <si>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</si>
  <si>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</si>
  <si>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</si>
  <si>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</si>
  <si>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</si>
  <si>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</si>
  <si>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</si>
  <si>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</si>
  <si>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</si>
  <si>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</si>
  <si>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</si>
  <si>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</si>
  <si>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</si>
  <si>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</si>
  <si>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</si>
  <si>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</si>
  <si>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</si>
  <si>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</si>
  <si>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</si>
  <si>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</si>
  <si>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</si>
  <si>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</si>
  <si>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</si>
  <si>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</si>
  <si>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</si>
  <si>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</si>
  <si>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</si>
  <si>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</si>
  <si>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</si>
  <si>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</si>
  <si>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</si>
  <si>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</si>
  <si>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</si>
  <si>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</si>
  <si>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</si>
  <si>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</si>
  <si>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</si>
  <si>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</si>
  <si>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</si>
  <si>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</si>
  <si>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</si>
  <si>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</si>
  <si>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</si>
  <si>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</si>
  <si>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</si>
  <si>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</si>
  <si>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</si>
  <si>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</si>
  <si>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</si>
  <si>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</si>
  <si>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</si>
  <si>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</si>
  <si>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</si>
  <si>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</si>
  <si>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</si>
  <si>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</si>
  <si>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</si>
  <si>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</si>
  <si>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</si>
  <si>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</si>
  <si>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</si>
  <si>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</si>
  <si>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</si>
  <si>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</si>
  <si>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</si>
  <si>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</si>
  <si>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</si>
  <si>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</si>
  <si>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</si>
  <si>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</si>
  <si>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</si>
  <si>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</si>
  <si>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</si>
  <si>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</si>
  <si>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</si>
  <si>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</si>
  <si>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</si>
  <si>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</si>
  <si>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</si>
  <si>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</si>
  <si>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</si>
  <si>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</si>
  <si>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</si>
  <si>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</si>
  <si>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</si>
  <si>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</si>
  <si>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</si>
  <si>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</si>
  <si>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</si>
  <si>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</si>
  <si>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</si>
  <si>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</si>
  <si>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</si>
  <si>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</si>
  <si>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</si>
  <si>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</si>
  <si>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</si>
  <si>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</si>
  <si>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</si>
  <si>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</si>
  <si>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</si>
  <si>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</si>
  <si>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</si>
  <si>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</si>
  <si>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</si>
  <si>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</si>
  <si>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</si>
  <si>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</si>
  <si>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</si>
  <si>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</si>
  <si>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</si>
  <si>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</si>
  <si>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</si>
  <si>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</si>
  <si>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</si>
  <si>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</si>
  <si>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</si>
  <si>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</si>
  <si>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</si>
  <si>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</si>
  <si>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</si>
  <si>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</si>
  <si>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</si>
  <si>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</si>
  <si>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</si>
  <si>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</si>
  <si>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</si>
  <si>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</si>
  <si>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</si>
  <si>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</si>
  <si>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</si>
  <si>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</si>
  <si>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</si>
  <si>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</si>
  <si>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</si>
  <si>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</si>
  <si>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</si>
  <si>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</si>
  <si>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</si>
  <si>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</si>
  <si>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</si>
  <si>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</si>
  <si>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</si>
  <si>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</si>
  <si>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</si>
  <si>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</si>
  <si>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</si>
  <si>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</si>
  <si>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</si>
  <si>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</si>
  <si>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</si>
  <si>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</si>
  <si>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</si>
  <si>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</si>
  <si>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</si>
  <si>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</si>
  <si>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</si>
  <si>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</si>
  <si>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</si>
  <si>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</si>
  <si>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</si>
  <si>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</si>
  <si>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</si>
  <si>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</si>
  <si>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</si>
  <si>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</si>
  <si>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</si>
  <si>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</si>
  <si>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</si>
  <si>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</si>
  <si>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</si>
  <si>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</si>
  <si>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</si>
  <si>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</si>
  <si>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</si>
  <si>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</si>
  <si>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</si>
  <si>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</si>
  <si>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</si>
  <si>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</si>
  <si>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</si>
  <si>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</si>
  <si>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</si>
  <si>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</si>
  <si>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</si>
  <si>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</si>
  <si>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</si>
  <si>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</si>
  <si>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</si>
  <si>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</si>
  <si>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</si>
  <si>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</si>
  <si>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</si>
  <si>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</si>
  <si>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</si>
  <si>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</si>
  <si>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</si>
  <si>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</si>
  <si>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</si>
  <si>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</si>
  <si>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</si>
  <si>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</si>
  <si>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</si>
  <si>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</si>
  <si>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</si>
  <si>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</si>
  <si>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</si>
  <si>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</si>
  <si>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</si>
  <si>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</si>
  <si>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</si>
  <si>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</si>
  <si>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</si>
  <si>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</si>
  <si>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</si>
  <si>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</si>
  <si>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</si>
  <si>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</si>
  <si>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</si>
  <si>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</si>
  <si>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</si>
  <si>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</si>
  <si>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</si>
  <si>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</si>
  <si>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</si>
  <si>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</si>
  <si>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</si>
  <si>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</si>
  <si>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</si>
  <si>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</si>
  <si>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</si>
  <si>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</si>
  <si>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</si>
  <si>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</si>
  <si>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</si>
  <si>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</si>
  <si>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</si>
  <si>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</si>
  <si>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</si>
  <si>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</si>
  <si>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</si>
  <si>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</si>
  <si>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</si>
  <si>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</si>
  <si>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</si>
  <si>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</si>
  <si>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</si>
  <si>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</si>
  <si>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</si>
  <si>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</si>
  <si>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</si>
  <si>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</si>
  <si>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</si>
  <si>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</si>
  <si>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</si>
  <si>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</si>
  <si>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</si>
  <si>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</si>
  <si>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</si>
  <si>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</si>
  <si>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</si>
  <si>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</si>
  <si>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</si>
  <si>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</si>
  <si>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</si>
  <si>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</si>
  <si>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</si>
  <si>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</si>
  <si>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</si>
  <si>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</si>
  <si>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</si>
  <si>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</si>
  <si>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</si>
  <si>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</si>
  <si>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</si>
  <si>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</si>
  <si>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</si>
  <si>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</si>
  <si>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</si>
  <si>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</si>
  <si>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</si>
  <si>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</si>
  <si>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</si>
  <si>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</si>
  <si>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</si>
  <si>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</si>
  <si>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</si>
  <si>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</si>
  <si>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</si>
  <si>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</si>
  <si>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</si>
  <si>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</si>
  <si>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</si>
  <si>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</si>
  <si>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</si>
  <si>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</si>
  <si>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</si>
  <si>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</si>
  <si>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</si>
  <si>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</si>
  <si>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</si>
  <si>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</si>
  <si>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</si>
  <si>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</si>
  <si>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</si>
  <si>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</si>
  <si>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</si>
  <si>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</si>
  <si>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</si>
  <si>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</si>
  <si>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</si>
  <si>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</si>
  <si>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</si>
  <si>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</si>
  <si>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</si>
  <si>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</si>
  <si>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</si>
  <si>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</si>
  <si>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</si>
  <si>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</si>
  <si>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</si>
  <si>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</si>
  <si>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</si>
  <si>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</si>
  <si>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</si>
  <si>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</si>
  <si>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</si>
  <si>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</si>
  <si>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</si>
  <si>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</si>
  <si>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</si>
  <si>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</si>
  <si>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</si>
  <si>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</si>
  <si>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</si>
  <si>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</si>
  <si>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</si>
  <si>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</si>
  <si>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</si>
  <si>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</si>
  <si>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</si>
  <si>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</si>
  <si>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</si>
  <si>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</si>
  <si>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</si>
  <si>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</si>
  <si>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</si>
  <si>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</si>
  <si>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</si>
  <si>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</si>
  <si>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</si>
  <si>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</si>
  <si>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</si>
  <si>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</si>
  <si>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</si>
  <si>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</si>
  <si>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</si>
  <si>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</si>
  <si>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</si>
  <si>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</si>
  <si>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</si>
  <si>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</si>
  <si>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</si>
  <si>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</si>
  <si>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</si>
  <si>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</si>
  <si>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</si>
  <si>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</si>
  <si>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</si>
  <si>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</si>
  <si>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</si>
  <si>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</si>
  <si>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</si>
  <si>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</si>
  <si>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</si>
  <si>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</si>
  <si>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</si>
  <si>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</si>
  <si>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</si>
  <si>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</si>
  <si>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</si>
  <si>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</si>
  <si>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</si>
  <si>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</si>
  <si>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</si>
  <si>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</si>
  <si>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</si>
  <si>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</si>
  <si>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</si>
  <si>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</si>
  <si>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</si>
  <si>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</si>
  <si>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</si>
  <si>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</si>
  <si>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</si>
  <si>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</si>
  <si>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</si>
  <si>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</si>
  <si>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</si>
  <si>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</si>
  <si>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</si>
  <si>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</si>
  <si>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</si>
  <si>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</si>
  <si>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</si>
  <si>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</si>
  <si>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</si>
  <si>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</si>
  <si>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</si>
  <si>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</si>
  <si>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</si>
  <si>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</si>
  <si>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</si>
  <si>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</si>
  <si>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</si>
  <si>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</si>
  <si>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</si>
  <si>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</si>
  <si>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</si>
  <si>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</si>
  <si>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</si>
  <si>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</si>
  <si>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</si>
  <si>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</si>
  <si>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</si>
  <si>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</si>
  <si>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</si>
  <si>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</si>
  <si>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</si>
  <si>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</si>
  <si>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</si>
  <si>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</si>
  <si>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</si>
  <si>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</si>
  <si>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</si>
  <si>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</si>
  <si>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</si>
  <si>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</si>
  <si>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</si>
  <si>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</si>
  <si>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</si>
  <si>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</si>
  <si>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</si>
  <si>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</si>
  <si>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</si>
  <si>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</si>
  <si>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</si>
  <si>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</si>
  <si>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</si>
  <si>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</si>
  <si>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</si>
  <si>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</si>
  <si>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</si>
  <si>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</si>
  <si>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</si>
  <si>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</si>
  <si>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</si>
  <si>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</si>
  <si>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</si>
  <si>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</si>
  <si>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</si>
  <si>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</si>
  <si>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</si>
  <si>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</si>
  <si>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</si>
  <si>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</si>
  <si>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</si>
  <si>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</si>
  <si>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</si>
  <si>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</si>
  <si>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</si>
  <si>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</si>
  <si>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</si>
  <si>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</si>
  <si>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</si>
  <si>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</si>
  <si>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</si>
  <si>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</si>
  <si>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</si>
  <si>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</si>
  <si>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</si>
  <si>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</si>
  <si>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</si>
  <si>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</si>
  <si>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</si>
  <si>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</si>
  <si>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</si>
  <si>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</si>
  <si>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</si>
  <si>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</si>
  <si>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</si>
  <si>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</si>
  <si>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</si>
  <si>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</si>
  <si>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</si>
  <si>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</si>
  <si>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</si>
  <si>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</si>
  <si>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</si>
  <si>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</si>
  <si>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</si>
  <si>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</si>
  <si>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</si>
  <si>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</si>
  <si>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</si>
  <si>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</si>
  <si>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</si>
  <si>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</si>
  <si>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</si>
  <si>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</si>
  <si>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</si>
  <si>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</si>
  <si>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</si>
  <si>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</si>
  <si>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</si>
  <si>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</si>
  <si>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</si>
  <si>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</si>
  <si>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</si>
  <si>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</si>
  <si>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</si>
  <si>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</si>
  <si>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</si>
  <si>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</si>
  <si>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</si>
  <si>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</si>
  <si>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</si>
  <si>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</si>
  <si>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</si>
  <si>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</si>
  <si>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</si>
  <si>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</si>
  <si>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</si>
  <si>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</si>
  <si>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</si>
  <si>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</si>
  <si>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</si>
  <si>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</si>
  <si>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</si>
  <si>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</si>
  <si>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</si>
  <si>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</si>
  <si>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</si>
  <si>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</si>
  <si>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</si>
  <si>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 Funded</t>
  </si>
  <si>
    <t>Average Donations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</si>
  <si>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</si>
  <si>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</si>
  <si>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</si>
  <si>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</si>
  <si>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</si>
  <si>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</si>
  <si>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</si>
  <si>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</si>
  <si>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</si>
  <si>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</si>
  <si>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</si>
  <si>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</si>
  <si>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</si>
  <si>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</si>
  <si>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</si>
  <si>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</si>
  <si>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</si>
  <si>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</si>
  <si>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</si>
  <si>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</si>
  <si>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</si>
  <si>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</si>
  <si>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</si>
  <si>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</si>
  <si>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</si>
  <si>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</si>
  <si>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</si>
  <si>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</si>
  <si>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</si>
  <si>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</si>
  <si>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</si>
  <si>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</si>
  <si>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</si>
  <si>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</si>
  <si>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</si>
  <si>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Row Labels</t>
  </si>
  <si>
    <t>Grand Total</t>
  </si>
  <si>
    <t>Column Labels</t>
  </si>
  <si>
    <t>(All)</t>
  </si>
  <si>
    <t>Count of outcome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</si>
  <si>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</si>
  <si>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</si>
  <si>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</si>
  <si>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</si>
  <si>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</si>
  <si>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</si>
  <si>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</si>
  <si>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</si>
  <si>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</si>
  <si>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</si>
  <si>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</si>
  <si>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</si>
  <si>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</si>
  <si>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</si>
  <si>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</si>
  <si>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</si>
  <si>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</si>
  <si>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 xml:space="preserve">Successful </t>
  </si>
  <si>
    <t xml:space="preserve">Failed </t>
  </si>
  <si>
    <t xml:space="preserve">Canceled </t>
  </si>
  <si>
    <t xml:space="preserve">Total Projects </t>
  </si>
  <si>
    <t xml:space="preserve">Percentage successful 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</si>
  <si>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</si>
  <si>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</si>
  <si>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</si>
  <si>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</si>
  <si>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</si>
  <si>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</si>
  <si>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</si>
  <si>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</si>
  <si>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</si>
  <si>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</si>
  <si>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</si>
  <si>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</si>
  <si>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</si>
  <si>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equal to 50000</t>
  </si>
  <si>
    <t>Mean</t>
  </si>
  <si>
    <t>Median</t>
  </si>
  <si>
    <t>Minimum</t>
  </si>
  <si>
    <t>Maximum</t>
  </si>
  <si>
    <t>Variance</t>
  </si>
  <si>
    <t>Standard Deviation</t>
  </si>
  <si>
    <t>Range</t>
  </si>
  <si>
    <t>Deadline</t>
  </si>
  <si>
    <t xml:space="preserve"> It is evident that their has been more of  successful events than the unsuccessful events and hence the</t>
  </si>
  <si>
    <t>average  of successful outcome is larger  than unsuccessful.</t>
  </si>
  <si>
    <t>Remarks:</t>
  </si>
  <si>
    <t>1)</t>
  </si>
  <si>
    <t>2)</t>
  </si>
  <si>
    <t>After evaluating both the data outcomes, successful event has more variability as the standard deviation</t>
  </si>
  <si>
    <t xml:space="preserve"> of successful event is greater than the unsuccessful events.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</si>
</sst>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3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Copy of CrowdfundingBook.xlsx]Pivot Table-Category!PivotTable1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4-43FF-8A3A-E436784CFF87}"/>
            </c:ext>
          </c:extLst>
        </c:ser>
        <c:ser>
          <c:idx val="1"/>
          <c:order val="1"/>
          <c:tx>
            <c:strRef>
              <c:f>'Pivot Table-Category'!$C$3:$C$4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4-43FF-8A3A-E436784CFF87}"/>
            </c:ext>
          </c:extLst>
        </c:ser>
        <c:ser>
          <c:idx val="2"/>
          <c:order val="2"/>
          <c:tx>
            <c:strRef>
              <c:f>'Pivot Table-Category'!$D$3:$D$4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4-43FF-8A3A-E436784CFF87}"/>
            </c:ext>
          </c:extLst>
        </c:ser>
        <c:ser>
          <c:idx val="3"/>
          <c:order val="3"/>
          <c:tx>
            <c:strRef>
              <c:f>'Pivot Table-Category'!$E$3:$E$4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2-4FB7-B3B0-8BF382DF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135408"/>
        <c:axId val="539970176"/>
      </c:barChart>
      <c:catAx>
        <c:axId val="9411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176"/>
        <c:crosses val="autoZero"/>
        <c:auto val="1"/>
        <c:lblAlgn val="ctr"/>
        <c:lblOffset val="100"/>
        <c:noMultiLvlLbl val="0"/>
      </c:catAx>
      <c:valAx>
        <c:axId val="5399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Copy of CrowdfundingBook.xlsx]Pivot Table-Subcategory!PivotTable2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Table-Subcategory'!$B$5:$B$6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Table-Subcategory'!$A$7:$A$31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C-4809-AF17-99380D388379}"/>
            </c:ext>
          </c:extLst>
        </c:ser>
        <c:ser>
          <c:idx val="1"/>
          <c:order val="1"/>
          <c:tx>
            <c:strRef>
              <c:f>'Pivot Table-Subcategory'!$C$5:$C$6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Table-Subcategory'!$A$7:$A$31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1-438D-9F1E-1C2CD4452A01}"/>
            </c:ext>
          </c:extLst>
        </c:ser>
        <c:ser>
          <c:idx val="2"/>
          <c:order val="2"/>
          <c:tx>
            <c:strRef>
              <c:f>'Pivot Table-Subcategory'!$D$5:$D$6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Table-Subcategory'!$A$7:$A$31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1-438D-9F1E-1C2CD4452A01}"/>
            </c:ext>
          </c:extLst>
        </c:ser>
        <c:ser>
          <c:idx val="3"/>
          <c:order val="3"/>
          <c:tx>
            <c:strRef>
              <c:f>'Pivot Table-Subcategory'!$E$5:$E$6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Table-Subcategory'!$A$7:$A$31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21-438D-9F1E-1C2CD445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8223360"/>
        <c:axId val="684155536"/>
      </c:barChart>
      <c:catAx>
        <c:axId val="5382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55536"/>
        <c:crosses val="autoZero"/>
        <c:auto val="1"/>
        <c:lblAlgn val="ctr"/>
        <c:lblOffset val="100"/>
        <c:noMultiLvlLbl val="0"/>
      </c:catAx>
      <c:valAx>
        <c:axId val="684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Copy of CrowdfundingBook.xlsx]Pivot Table-Date creation!PivotTable3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Table-Date creation'!$B$4:$B$5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Table-Date creation'!$A$6:$A$18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Table-Date creation'!$B$6:$B$18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61B-B181-4C475EDB150B}"/>
            </c:ext>
          </c:extLst>
        </c:ser>
        <c:ser>
          <c:idx val="1"/>
          <c:order val="1"/>
          <c:tx>
            <c:strRef>
              <c:f>'Pivot Table-Date creation'!$C$4:$C$5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Table-Date creation'!$A$6:$A$18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Table-Date creation'!$C$6:$C$18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6-43F9-88A6-6DCA8924079E}"/>
            </c:ext>
          </c:extLst>
        </c:ser>
        <c:ser>
          <c:idx val="2"/>
          <c:order val="2"/>
          <c:tx>
            <c:strRef>
              <c:f>'Pivot Table-Date creation'!$D$4:$D$5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Table-Date creation'!$A$6:$A$18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Table-Date creation'!$D$6:$D$18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B6-43F9-88A6-6DCA8924079E}"/>
            </c:ext>
          </c:extLst>
        </c:ser>
        <c:ser>
          <c:idx val="3"/>
          <c:order val="3"/>
          <c:tx>
            <c:strRef>
              <c:f>'Pivot Table-Date creation'!$E$4:$E$5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Table-Date creation'!$A$6:$A$18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Table-Date creation'!$E$6:$E$18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B6-43F9-88A6-6DCA8924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35168"/>
        <c:axId val="538235496"/>
      </c:lineChart>
      <c:catAx>
        <c:axId val="5382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35496"/>
        <c:crosses val="autoZero"/>
        <c:auto val="1"/>
        <c:lblAlgn val="ctr"/>
        <c:lblOffset val="100"/>
        <c:noMultiLvlLbl val="0"/>
      </c:catAx>
      <c:valAx>
        <c:axId val="53823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'Graph-Goal'!$G$1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'Graph-Goal'!$A$2:$A$13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'Graph-Goal'!$G$2:$G$13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0.97972972972972971</c:v>
                </c:pt>
                <c:pt idx="11">
                  <c:v>0.25617977528089886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9-4A55-ABDD-4FACD4146C16}"/>
            </c:ext>
          </c:extLst>
        </c:ser>
        <c:ser>
          <c:idx val="1"/>
          <c:order val="1"/>
          <c:tx>
            <c:strRef>
              <c:f>'Graph-Goal'!$H$1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'Graph-Goal'!$A$2:$A$13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'Graph-Goal'!$H$2:$H$13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2.0270270270270271E-2</c:v>
                </c:pt>
                <c:pt idx="11">
                  <c:v>0.68089887640449442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A55-ABDD-4FACD4146C16}"/>
            </c:ext>
          </c:extLst>
        </c:ser>
        <c:ser>
          <c:idx val="2"/>
          <c:order val="2"/>
          <c:tx>
            <c:strRef>
              <c:f>'Graph-Goal'!$I$1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'Graph-Goal'!$A$2:$A$13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'Graph-Goal'!$I$2:$I$13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6.2921348314606745E-2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9-4A55-ABDD-4FACD414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178000"/>
        <c:axId val="1324255408"/>
      </c:lineChart>
      <c:catAx>
        <c:axId val="10961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55408"/>
        <c:crosses val="autoZero"/>
        <c:auto val="1"/>
        <c:lblAlgn val="ctr"/>
        <c:lblOffset val="100"/>
        <c:noMultiLvlLbl val="0"/>
      </c:catAx>
      <c:valAx>
        <c:axId val="13242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</xdr:row>
      <xdr:rowOff>95250</xdr:rowOff>
    </xdr:from>
    <xdr:to>
      <xdr:col>9</xdr:col>
      <xdr:colOff>1320800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F2612-D823-C35C-0FCB-9A24A0CB9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9</xdr:row>
      <xdr:rowOff>123825</xdr:rowOff>
    </xdr:from>
    <xdr:to>
      <xdr:col>14</xdr:col>
      <xdr:colOff>671512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FCF39-E019-9B08-3C9C-085FCF284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5</xdr:row>
      <xdr:rowOff>19050</xdr:rowOff>
    </xdr:from>
    <xdr:to>
      <xdr:col>11</xdr:col>
      <xdr:colOff>71437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0F5CD-4BA5-34D5-8719-C389FD45A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14</xdr:row>
      <xdr:rowOff>133350</xdr:rowOff>
    </xdr:from>
    <xdr:to>
      <xdr:col>7</xdr:col>
      <xdr:colOff>927100</xdr:colOff>
      <xdr:row>28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995A70-9B97-7B8D-94D4-F05B9285A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deep Kaur" refreshedDate="44978.817757175922" createdVersion="8" refreshedVersion="8" minRefreshableVersion="3" recordCount="1000" xr:uid="{75498E31-2535-4C54-9209-EB8C4E64134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Average Donations" numFmtId="1">
      <sharedItems containsNonDate="0" containsString="0" containsBlank="1" count="1">
        <m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3850184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deep Kaur" refreshedDate="44982.600793750004" backgroundQuery="1" createdVersion="8" refreshedVersion="8" minRefreshableVersion="3" recordCount="0" supportSubquery="1" supportAdvancedDrill="1" xr:uid="{5C8A550F-7B4E-4AB8-A2C4-9DD29D95F9D7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 Funded]" caption="Percent  Funded" attribute="1" defaultMemberUniqueName="[Range].[Percent  Funded].[All]" allUniqueName="[Range].[Percent 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verage Donations]" caption="Average Donations" attribute="1" defaultMemberUniqueName="[Range].[Average Donations].[All]" allUniqueName="[Range].[Average Donations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x v="0"/>
    <x v="0"/>
    <x v="0"/>
    <x v="0"/>
    <x v="0"/>
    <x v="0"/>
    <x v="0"/>
    <x v="0"/>
    <n v="1448690400"/>
    <n v="1450159200"/>
    <b v="0"/>
    <b v="0"/>
    <x v="0"/>
    <x v="0"/>
    <x v="0"/>
  </r>
  <r>
    <x v="1"/>
    <s v="Odom Inc"/>
    <s v="Managed bottom-line architecture"/>
    <x v="1"/>
    <x v="1"/>
    <x v="1"/>
    <x v="1"/>
    <x v="0"/>
    <x v="1"/>
    <x v="1"/>
    <x v="1"/>
    <n v="1408424400"/>
    <n v="1408597200"/>
    <b v="0"/>
    <b v="1"/>
    <x v="1"/>
    <x v="1"/>
    <x v="1"/>
  </r>
  <r>
    <x v="2"/>
    <s v="Melton, Robinson and Fritz"/>
    <s v="Function-based leadingedge pricing structure"/>
    <x v="2"/>
    <x v="2"/>
    <x v="2"/>
    <x v="1"/>
    <x v="0"/>
    <x v="2"/>
    <x v="2"/>
    <x v="2"/>
    <n v="1384668000"/>
    <n v="1384840800"/>
    <b v="0"/>
    <b v="0"/>
    <x v="2"/>
    <x v="2"/>
    <x v="2"/>
  </r>
  <r>
    <x v="3"/>
    <s v="Mcdonald, Gonzalez and Ross"/>
    <s v="Vision-oriented fresh-thinking conglomeration"/>
    <x v="3"/>
    <x v="3"/>
    <x v="3"/>
    <x v="0"/>
    <x v="0"/>
    <x v="3"/>
    <x v="1"/>
    <x v="1"/>
    <n v="1565499600"/>
    <n v="1568955600"/>
    <b v="0"/>
    <b v="0"/>
    <x v="1"/>
    <x v="1"/>
    <x v="1"/>
  </r>
  <r>
    <x v="4"/>
    <s v="Larson-Little"/>
    <s v="Proactive foreground core"/>
    <x v="4"/>
    <x v="4"/>
    <x v="4"/>
    <x v="0"/>
    <x v="0"/>
    <x v="4"/>
    <x v="1"/>
    <x v="1"/>
    <n v="1547964000"/>
    <n v="1548309600"/>
    <b v="0"/>
    <b v="0"/>
    <x v="3"/>
    <x v="3"/>
    <x v="3"/>
  </r>
  <r>
    <x v="5"/>
    <s v="Harris Group"/>
    <s v="Open-source optimizing database"/>
    <x v="4"/>
    <x v="5"/>
    <x v="5"/>
    <x v="1"/>
    <x v="0"/>
    <x v="5"/>
    <x v="3"/>
    <x v="3"/>
    <n v="1346130000"/>
    <n v="1347080400"/>
    <b v="0"/>
    <b v="0"/>
    <x v="3"/>
    <x v="3"/>
    <x v="3"/>
  </r>
  <r>
    <x v="6"/>
    <s v="Ortiz, Coleman and Mitchell"/>
    <s v="Operative upward-trending algorithm"/>
    <x v="5"/>
    <x v="6"/>
    <x v="6"/>
    <x v="0"/>
    <x v="0"/>
    <x v="6"/>
    <x v="4"/>
    <x v="4"/>
    <n v="1505278800"/>
    <n v="1505365200"/>
    <b v="0"/>
    <b v="0"/>
    <x v="4"/>
    <x v="4"/>
    <x v="4"/>
  </r>
  <r>
    <x v="7"/>
    <s v="Carter-Guzman"/>
    <s v="Centralized cohesive challenge"/>
    <x v="6"/>
    <x v="7"/>
    <x v="7"/>
    <x v="1"/>
    <x v="0"/>
    <x v="7"/>
    <x v="3"/>
    <x v="3"/>
    <n v="1439442000"/>
    <n v="1439614800"/>
    <b v="0"/>
    <b v="0"/>
    <x v="3"/>
    <x v="3"/>
    <x v="3"/>
  </r>
  <r>
    <x v="8"/>
    <s v="Nunez-Richards"/>
    <s v="Exclusive attitude-oriented intranet"/>
    <x v="7"/>
    <x v="8"/>
    <x v="8"/>
    <x v="2"/>
    <x v="0"/>
    <x v="8"/>
    <x v="3"/>
    <x v="3"/>
    <n v="1281330000"/>
    <n v="1281502800"/>
    <b v="0"/>
    <b v="0"/>
    <x v="3"/>
    <x v="3"/>
    <x v="3"/>
  </r>
  <r>
    <x v="9"/>
    <s v="Rangel, Holt and Jones"/>
    <s v="Open-source fresh-thinking model"/>
    <x v="8"/>
    <x v="9"/>
    <x v="9"/>
    <x v="0"/>
    <x v="0"/>
    <x v="9"/>
    <x v="1"/>
    <x v="1"/>
    <n v="1379566800"/>
    <n v="1383804000"/>
    <b v="0"/>
    <b v="0"/>
    <x v="5"/>
    <x v="1"/>
    <x v="5"/>
  </r>
  <r>
    <x v="10"/>
    <s v="Green Ltd"/>
    <s v="Monitored empowering installation"/>
    <x v="5"/>
    <x v="10"/>
    <x v="10"/>
    <x v="1"/>
    <x v="0"/>
    <x v="10"/>
    <x v="1"/>
    <x v="1"/>
    <n v="1281762000"/>
    <n v="1285909200"/>
    <b v="0"/>
    <b v="0"/>
    <x v="6"/>
    <x v="4"/>
    <x v="6"/>
  </r>
  <r>
    <x v="11"/>
    <s v="Perez, Johnson and Gardner"/>
    <s v="Grass-roots zero administration system engine"/>
    <x v="9"/>
    <x v="11"/>
    <x v="11"/>
    <x v="0"/>
    <x v="0"/>
    <x v="11"/>
    <x v="1"/>
    <x v="1"/>
    <n v="1285045200"/>
    <n v="1285563600"/>
    <b v="0"/>
    <b v="1"/>
    <x v="3"/>
    <x v="3"/>
    <x v="3"/>
  </r>
  <r>
    <x v="12"/>
    <s v="Kim Ltd"/>
    <s v="Assimilated hybrid intranet"/>
    <x v="9"/>
    <x v="12"/>
    <x v="12"/>
    <x v="0"/>
    <x v="0"/>
    <x v="12"/>
    <x v="1"/>
    <x v="1"/>
    <n v="1571720400"/>
    <n v="1572411600"/>
    <b v="0"/>
    <b v="0"/>
    <x v="6"/>
    <x v="4"/>
    <x v="6"/>
  </r>
  <r>
    <x v="13"/>
    <s v="Walker, Taylor and Coleman"/>
    <s v="Multi-tiered directional open architecture"/>
    <x v="3"/>
    <x v="13"/>
    <x v="13"/>
    <x v="1"/>
    <x v="0"/>
    <x v="13"/>
    <x v="1"/>
    <x v="1"/>
    <n v="1465621200"/>
    <n v="1466658000"/>
    <b v="0"/>
    <b v="0"/>
    <x v="7"/>
    <x v="1"/>
    <x v="7"/>
  </r>
  <r>
    <x v="14"/>
    <s v="Rodriguez, Rose and Stewart"/>
    <s v="Cloned directional synergy"/>
    <x v="10"/>
    <x v="14"/>
    <x v="14"/>
    <x v="0"/>
    <x v="0"/>
    <x v="14"/>
    <x v="1"/>
    <x v="1"/>
    <n v="1331013600"/>
    <n v="1333342800"/>
    <b v="0"/>
    <b v="0"/>
    <x v="7"/>
    <x v="1"/>
    <x v="7"/>
  </r>
  <r>
    <x v="15"/>
    <s v="Wright, Hunt and Rowe"/>
    <s v="Extended eco-centric pricing structure"/>
    <x v="11"/>
    <x v="15"/>
    <x v="15"/>
    <x v="0"/>
    <x v="0"/>
    <x v="15"/>
    <x v="1"/>
    <x v="1"/>
    <n v="1575957600"/>
    <n v="1576303200"/>
    <b v="0"/>
    <b v="0"/>
    <x v="8"/>
    <x v="2"/>
    <x v="8"/>
  </r>
  <r>
    <x v="16"/>
    <s v="Hines Inc"/>
    <s v="Cross-platform systemic adapter"/>
    <x v="12"/>
    <x v="16"/>
    <x v="16"/>
    <x v="1"/>
    <x v="0"/>
    <x v="16"/>
    <x v="1"/>
    <x v="1"/>
    <n v="1390370400"/>
    <n v="1392271200"/>
    <b v="0"/>
    <b v="0"/>
    <x v="9"/>
    <x v="5"/>
    <x v="9"/>
  </r>
  <r>
    <x v="17"/>
    <s v="Cochran-Nguyen"/>
    <s v="Seamless 4thgeneration methodology"/>
    <x v="13"/>
    <x v="17"/>
    <x v="17"/>
    <x v="1"/>
    <x v="0"/>
    <x v="17"/>
    <x v="1"/>
    <x v="1"/>
    <n v="1294812000"/>
    <n v="1294898400"/>
    <b v="0"/>
    <b v="0"/>
    <x v="10"/>
    <x v="4"/>
    <x v="10"/>
  </r>
  <r>
    <x v="18"/>
    <s v="Johnson-Gould"/>
    <s v="Exclusive needs-based adapter"/>
    <x v="14"/>
    <x v="18"/>
    <x v="18"/>
    <x v="3"/>
    <x v="0"/>
    <x v="18"/>
    <x v="1"/>
    <x v="1"/>
    <n v="1536382800"/>
    <n v="1537074000"/>
    <b v="0"/>
    <b v="0"/>
    <x v="3"/>
    <x v="3"/>
    <x v="3"/>
  </r>
  <r>
    <x v="19"/>
    <s v="Perez-Hess"/>
    <s v="Down-sized cohesive archive"/>
    <x v="15"/>
    <x v="19"/>
    <x v="19"/>
    <x v="0"/>
    <x v="0"/>
    <x v="19"/>
    <x v="1"/>
    <x v="1"/>
    <n v="1551679200"/>
    <n v="1553490000"/>
    <b v="0"/>
    <b v="1"/>
    <x v="3"/>
    <x v="3"/>
    <x v="3"/>
  </r>
  <r>
    <x v="20"/>
    <s v="Reeves, Thompson and Richardson"/>
    <s v="Proactive composite alliance"/>
    <x v="16"/>
    <x v="20"/>
    <x v="20"/>
    <x v="1"/>
    <x v="0"/>
    <x v="20"/>
    <x v="1"/>
    <x v="1"/>
    <n v="1406523600"/>
    <n v="1406523600"/>
    <b v="0"/>
    <b v="0"/>
    <x v="6"/>
    <x v="4"/>
    <x v="6"/>
  </r>
  <r>
    <x v="21"/>
    <s v="Simmons-Reynolds"/>
    <s v="Re-engineered intangible definition"/>
    <x v="17"/>
    <x v="21"/>
    <x v="21"/>
    <x v="0"/>
    <x v="0"/>
    <x v="21"/>
    <x v="1"/>
    <x v="1"/>
    <n v="1313384400"/>
    <n v="1316322000"/>
    <b v="0"/>
    <b v="0"/>
    <x v="3"/>
    <x v="3"/>
    <x v="3"/>
  </r>
  <r>
    <x v="22"/>
    <s v="Collier Inc"/>
    <s v="Enhanced dynamic definition"/>
    <x v="18"/>
    <x v="22"/>
    <x v="22"/>
    <x v="1"/>
    <x v="0"/>
    <x v="22"/>
    <x v="1"/>
    <x v="1"/>
    <n v="1522731600"/>
    <n v="1524027600"/>
    <b v="0"/>
    <b v="0"/>
    <x v="3"/>
    <x v="3"/>
    <x v="3"/>
  </r>
  <r>
    <x v="23"/>
    <s v="Gray-Jenkins"/>
    <s v="Devolved next generation adapter"/>
    <x v="6"/>
    <x v="23"/>
    <x v="23"/>
    <x v="1"/>
    <x v="0"/>
    <x v="23"/>
    <x v="4"/>
    <x v="4"/>
    <n v="1550124000"/>
    <n v="1554699600"/>
    <b v="0"/>
    <b v="0"/>
    <x v="4"/>
    <x v="4"/>
    <x v="4"/>
  </r>
  <r>
    <x v="24"/>
    <s v="Scott, Wilson and Martin"/>
    <s v="Cross-platform intermediate frame"/>
    <x v="19"/>
    <x v="24"/>
    <x v="24"/>
    <x v="1"/>
    <x v="0"/>
    <x v="24"/>
    <x v="1"/>
    <x v="1"/>
    <n v="1403326800"/>
    <n v="1403499600"/>
    <b v="0"/>
    <b v="0"/>
    <x v="8"/>
    <x v="2"/>
    <x v="8"/>
  </r>
  <r>
    <x v="25"/>
    <s v="Caldwell, Velazquez and Wilson"/>
    <s v="Monitored impactful analyzer"/>
    <x v="20"/>
    <x v="25"/>
    <x v="25"/>
    <x v="1"/>
    <x v="0"/>
    <x v="25"/>
    <x v="1"/>
    <x v="1"/>
    <n v="1305694800"/>
    <n v="1307422800"/>
    <b v="0"/>
    <b v="1"/>
    <x v="11"/>
    <x v="6"/>
    <x v="11"/>
  </r>
  <r>
    <x v="26"/>
    <s v="Spencer-Bates"/>
    <s v="Optional responsive customer loyalty"/>
    <x v="21"/>
    <x v="26"/>
    <x v="26"/>
    <x v="3"/>
    <x v="0"/>
    <x v="26"/>
    <x v="1"/>
    <x v="1"/>
    <n v="1533013200"/>
    <n v="1535346000"/>
    <b v="0"/>
    <b v="0"/>
    <x v="3"/>
    <x v="3"/>
    <x v="3"/>
  </r>
  <r>
    <x v="27"/>
    <s v="Best, Carr and Williams"/>
    <s v="Diverse transitional migration"/>
    <x v="22"/>
    <x v="27"/>
    <x v="27"/>
    <x v="0"/>
    <x v="0"/>
    <x v="27"/>
    <x v="1"/>
    <x v="1"/>
    <n v="1443848400"/>
    <n v="1444539600"/>
    <b v="0"/>
    <b v="0"/>
    <x v="1"/>
    <x v="1"/>
    <x v="1"/>
  </r>
  <r>
    <x v="28"/>
    <s v="Campbell, Brown and Powell"/>
    <s v="Synchronized global task-force"/>
    <x v="23"/>
    <x v="28"/>
    <x v="28"/>
    <x v="1"/>
    <x v="0"/>
    <x v="28"/>
    <x v="1"/>
    <x v="1"/>
    <n v="1265695200"/>
    <n v="1267682400"/>
    <b v="0"/>
    <b v="1"/>
    <x v="3"/>
    <x v="3"/>
    <x v="3"/>
  </r>
  <r>
    <x v="29"/>
    <s v="Johnson, Parker and Haynes"/>
    <s v="Focused 6thgeneration forecast"/>
    <x v="24"/>
    <x v="29"/>
    <x v="29"/>
    <x v="1"/>
    <x v="0"/>
    <x v="29"/>
    <x v="5"/>
    <x v="5"/>
    <n v="1532062800"/>
    <n v="1535518800"/>
    <b v="0"/>
    <b v="0"/>
    <x v="12"/>
    <x v="4"/>
    <x v="12"/>
  </r>
  <r>
    <x v="30"/>
    <s v="Clark-Cooke"/>
    <s v="Down-sized analyzing challenge"/>
    <x v="25"/>
    <x v="30"/>
    <x v="30"/>
    <x v="1"/>
    <x v="0"/>
    <x v="30"/>
    <x v="1"/>
    <x v="1"/>
    <n v="1558674000"/>
    <n v="1559106000"/>
    <b v="0"/>
    <b v="0"/>
    <x v="10"/>
    <x v="4"/>
    <x v="10"/>
  </r>
  <r>
    <x v="31"/>
    <s v="Schroeder Ltd"/>
    <s v="Progressive needs-based focus group"/>
    <x v="26"/>
    <x v="31"/>
    <x v="31"/>
    <x v="1"/>
    <x v="0"/>
    <x v="31"/>
    <x v="4"/>
    <x v="4"/>
    <n v="1451973600"/>
    <n v="1454392800"/>
    <b v="0"/>
    <b v="0"/>
    <x v="11"/>
    <x v="6"/>
    <x v="11"/>
  </r>
  <r>
    <x v="32"/>
    <s v="Jackson PLC"/>
    <s v="Ergonomic 6thgeneration success"/>
    <x v="27"/>
    <x v="32"/>
    <x v="32"/>
    <x v="0"/>
    <x v="0"/>
    <x v="32"/>
    <x v="6"/>
    <x v="6"/>
    <n v="1515564000"/>
    <n v="1517896800"/>
    <b v="0"/>
    <b v="0"/>
    <x v="4"/>
    <x v="4"/>
    <x v="4"/>
  </r>
  <r>
    <x v="33"/>
    <s v="Blair, Collins and Carter"/>
    <s v="Exclusive interactive approach"/>
    <x v="28"/>
    <x v="33"/>
    <x v="33"/>
    <x v="1"/>
    <x v="0"/>
    <x v="33"/>
    <x v="1"/>
    <x v="1"/>
    <n v="1412485200"/>
    <n v="1415685600"/>
    <b v="0"/>
    <b v="0"/>
    <x v="3"/>
    <x v="3"/>
    <x v="3"/>
  </r>
  <r>
    <x v="34"/>
    <s v="Maldonado and Sons"/>
    <s v="Reverse-engineered asynchronous archive"/>
    <x v="29"/>
    <x v="34"/>
    <x v="34"/>
    <x v="1"/>
    <x v="0"/>
    <x v="34"/>
    <x v="1"/>
    <x v="1"/>
    <n v="1490245200"/>
    <n v="1490677200"/>
    <b v="0"/>
    <b v="0"/>
    <x v="4"/>
    <x v="4"/>
    <x v="4"/>
  </r>
  <r>
    <x v="35"/>
    <s v="Mitchell and Sons"/>
    <s v="Synergized intangible challenge"/>
    <x v="30"/>
    <x v="35"/>
    <x v="35"/>
    <x v="1"/>
    <x v="0"/>
    <x v="35"/>
    <x v="3"/>
    <x v="3"/>
    <n v="1547877600"/>
    <n v="1551506400"/>
    <b v="0"/>
    <b v="1"/>
    <x v="6"/>
    <x v="4"/>
    <x v="6"/>
  </r>
  <r>
    <x v="36"/>
    <s v="Jackson-Lewis"/>
    <s v="Monitored multi-state encryption"/>
    <x v="31"/>
    <x v="36"/>
    <x v="36"/>
    <x v="1"/>
    <x v="0"/>
    <x v="36"/>
    <x v="1"/>
    <x v="1"/>
    <n v="1298700000"/>
    <n v="1300856400"/>
    <b v="0"/>
    <b v="0"/>
    <x v="3"/>
    <x v="3"/>
    <x v="3"/>
  </r>
  <r>
    <x v="37"/>
    <s v="Black, Armstrong and Anderson"/>
    <s v="Profound attitude-oriented functionalities"/>
    <x v="32"/>
    <x v="37"/>
    <x v="37"/>
    <x v="1"/>
    <x v="0"/>
    <x v="37"/>
    <x v="1"/>
    <x v="1"/>
    <n v="1570338000"/>
    <n v="1573192800"/>
    <b v="0"/>
    <b v="1"/>
    <x v="13"/>
    <x v="5"/>
    <x v="13"/>
  </r>
  <r>
    <x v="38"/>
    <s v="Maldonado-Gonzalez"/>
    <s v="Digitized client-driven database"/>
    <x v="33"/>
    <x v="38"/>
    <x v="38"/>
    <x v="1"/>
    <x v="0"/>
    <x v="38"/>
    <x v="1"/>
    <x v="1"/>
    <n v="1287378000"/>
    <n v="1287810000"/>
    <b v="0"/>
    <b v="0"/>
    <x v="14"/>
    <x v="7"/>
    <x v="14"/>
  </r>
  <r>
    <x v="39"/>
    <s v="Kim-Rice"/>
    <s v="Organized bi-directional function"/>
    <x v="34"/>
    <x v="39"/>
    <x v="39"/>
    <x v="0"/>
    <x v="0"/>
    <x v="39"/>
    <x v="3"/>
    <x v="3"/>
    <n v="1361772000"/>
    <n v="1362978000"/>
    <b v="0"/>
    <b v="0"/>
    <x v="3"/>
    <x v="3"/>
    <x v="3"/>
  </r>
  <r>
    <x v="40"/>
    <s v="Garcia, Garcia and Lopez"/>
    <s v="Reduced stable middleware"/>
    <x v="35"/>
    <x v="40"/>
    <x v="40"/>
    <x v="1"/>
    <x v="0"/>
    <x v="40"/>
    <x v="1"/>
    <x v="1"/>
    <n v="1275714000"/>
    <n v="1277355600"/>
    <b v="0"/>
    <b v="1"/>
    <x v="8"/>
    <x v="2"/>
    <x v="8"/>
  </r>
  <r>
    <x v="41"/>
    <s v="Watts Group"/>
    <s v="Universal 5thgeneration neural-net"/>
    <x v="36"/>
    <x v="41"/>
    <x v="41"/>
    <x v="1"/>
    <x v="0"/>
    <x v="41"/>
    <x v="6"/>
    <x v="6"/>
    <n v="1346734800"/>
    <n v="1348981200"/>
    <b v="0"/>
    <b v="1"/>
    <x v="1"/>
    <x v="1"/>
    <x v="1"/>
  </r>
  <r>
    <x v="42"/>
    <s v="Werner-Bryant"/>
    <s v="Virtual uniform frame"/>
    <x v="37"/>
    <x v="42"/>
    <x v="42"/>
    <x v="1"/>
    <x v="0"/>
    <x v="42"/>
    <x v="1"/>
    <x v="1"/>
    <n v="1309755600"/>
    <n v="1310533200"/>
    <b v="0"/>
    <b v="0"/>
    <x v="0"/>
    <x v="0"/>
    <x v="0"/>
  </r>
  <r>
    <x v="43"/>
    <s v="Schmitt-Mendoza"/>
    <s v="Profound explicit paradigm"/>
    <x v="38"/>
    <x v="43"/>
    <x v="43"/>
    <x v="1"/>
    <x v="0"/>
    <x v="43"/>
    <x v="1"/>
    <x v="1"/>
    <n v="1406178000"/>
    <n v="1407560400"/>
    <b v="0"/>
    <b v="0"/>
    <x v="15"/>
    <x v="5"/>
    <x v="15"/>
  </r>
  <r>
    <x v="44"/>
    <s v="Reid-Mccullough"/>
    <s v="Visionary real-time groupware"/>
    <x v="39"/>
    <x v="44"/>
    <x v="44"/>
    <x v="1"/>
    <x v="0"/>
    <x v="13"/>
    <x v="3"/>
    <x v="3"/>
    <n v="1552798800"/>
    <n v="1552885200"/>
    <b v="0"/>
    <b v="0"/>
    <x v="13"/>
    <x v="5"/>
    <x v="13"/>
  </r>
  <r>
    <x v="45"/>
    <s v="Woods-Clark"/>
    <s v="Networked tertiary Graphical User Interface"/>
    <x v="40"/>
    <x v="45"/>
    <x v="45"/>
    <x v="0"/>
    <x v="0"/>
    <x v="44"/>
    <x v="1"/>
    <x v="1"/>
    <n v="1478062800"/>
    <n v="1479362400"/>
    <b v="0"/>
    <b v="1"/>
    <x v="3"/>
    <x v="3"/>
    <x v="3"/>
  </r>
  <r>
    <x v="46"/>
    <s v="Vaughn, Hunt and Caldwell"/>
    <s v="Virtual grid-enabled task-force"/>
    <x v="41"/>
    <x v="46"/>
    <x v="46"/>
    <x v="1"/>
    <x v="0"/>
    <x v="45"/>
    <x v="1"/>
    <x v="1"/>
    <n v="1278565200"/>
    <n v="1280552400"/>
    <b v="0"/>
    <b v="0"/>
    <x v="1"/>
    <x v="1"/>
    <x v="1"/>
  </r>
  <r>
    <x v="47"/>
    <s v="Bennett and Sons"/>
    <s v="Function-based multi-state software"/>
    <x v="42"/>
    <x v="47"/>
    <x v="47"/>
    <x v="1"/>
    <x v="0"/>
    <x v="46"/>
    <x v="1"/>
    <x v="1"/>
    <n v="1396069200"/>
    <n v="1398661200"/>
    <b v="0"/>
    <b v="0"/>
    <x v="3"/>
    <x v="3"/>
    <x v="3"/>
  </r>
  <r>
    <x v="48"/>
    <s v="Lamb Inc"/>
    <s v="Optimized leadingedge concept"/>
    <x v="43"/>
    <x v="48"/>
    <x v="48"/>
    <x v="1"/>
    <x v="0"/>
    <x v="47"/>
    <x v="1"/>
    <x v="1"/>
    <n v="1435208400"/>
    <n v="1436245200"/>
    <b v="0"/>
    <b v="0"/>
    <x v="3"/>
    <x v="3"/>
    <x v="3"/>
  </r>
  <r>
    <x v="49"/>
    <s v="Casey-Kelly"/>
    <s v="Sharable holistic interface"/>
    <x v="44"/>
    <x v="49"/>
    <x v="49"/>
    <x v="1"/>
    <x v="0"/>
    <x v="48"/>
    <x v="1"/>
    <x v="1"/>
    <n v="1571547600"/>
    <n v="1575439200"/>
    <b v="0"/>
    <b v="0"/>
    <x v="1"/>
    <x v="1"/>
    <x v="1"/>
  </r>
  <r>
    <x v="50"/>
    <s v="Jones, Taylor and Moore"/>
    <s v="Down-sized system-worthy secured line"/>
    <x v="0"/>
    <x v="50"/>
    <x v="50"/>
    <x v="0"/>
    <x v="0"/>
    <x v="49"/>
    <x v="6"/>
    <x v="6"/>
    <n v="1375333200"/>
    <n v="1377752400"/>
    <b v="0"/>
    <b v="0"/>
    <x v="16"/>
    <x v="1"/>
    <x v="16"/>
  </r>
  <r>
    <x v="51"/>
    <s v="Bradshaw, Gill and Donovan"/>
    <s v="Inverse secondary infrastructure"/>
    <x v="45"/>
    <x v="51"/>
    <x v="51"/>
    <x v="0"/>
    <x v="0"/>
    <x v="50"/>
    <x v="4"/>
    <x v="4"/>
    <n v="1332824400"/>
    <n v="1334206800"/>
    <b v="0"/>
    <b v="1"/>
    <x v="8"/>
    <x v="2"/>
    <x v="8"/>
  </r>
  <r>
    <x v="52"/>
    <s v="Hernandez, Rodriguez and Clark"/>
    <s v="Organic foreground leverage"/>
    <x v="44"/>
    <x v="52"/>
    <x v="52"/>
    <x v="0"/>
    <x v="0"/>
    <x v="51"/>
    <x v="1"/>
    <x v="1"/>
    <n v="1284526800"/>
    <n v="1284872400"/>
    <b v="0"/>
    <b v="0"/>
    <x v="3"/>
    <x v="3"/>
    <x v="3"/>
  </r>
  <r>
    <x v="53"/>
    <s v="Smith-Jones"/>
    <s v="Reverse-engineered static concept"/>
    <x v="35"/>
    <x v="53"/>
    <x v="53"/>
    <x v="1"/>
    <x v="0"/>
    <x v="52"/>
    <x v="1"/>
    <x v="1"/>
    <n v="1400562000"/>
    <n v="1403931600"/>
    <b v="0"/>
    <b v="0"/>
    <x v="6"/>
    <x v="4"/>
    <x v="6"/>
  </r>
  <r>
    <x v="54"/>
    <s v="Roy PLC"/>
    <s v="Multi-channeled neutral customer loyalty"/>
    <x v="46"/>
    <x v="54"/>
    <x v="54"/>
    <x v="0"/>
    <x v="0"/>
    <x v="53"/>
    <x v="1"/>
    <x v="1"/>
    <n v="1520748000"/>
    <n v="1521262800"/>
    <b v="0"/>
    <b v="0"/>
    <x v="8"/>
    <x v="2"/>
    <x v="8"/>
  </r>
  <r>
    <x v="55"/>
    <s v="Wright, Brooks and Villarreal"/>
    <s v="Reverse-engineered bifurcated strategy"/>
    <x v="47"/>
    <x v="55"/>
    <x v="55"/>
    <x v="1"/>
    <x v="0"/>
    <x v="54"/>
    <x v="1"/>
    <x v="1"/>
    <n v="1532926800"/>
    <n v="1533358800"/>
    <b v="0"/>
    <b v="0"/>
    <x v="17"/>
    <x v="1"/>
    <x v="17"/>
  </r>
  <r>
    <x v="56"/>
    <s v="Flores, Miller and Johnson"/>
    <s v="Horizontal context-sensitive knowledge user"/>
    <x v="48"/>
    <x v="56"/>
    <x v="56"/>
    <x v="1"/>
    <x v="0"/>
    <x v="55"/>
    <x v="1"/>
    <x v="1"/>
    <n v="1420869600"/>
    <n v="1421474400"/>
    <b v="0"/>
    <b v="0"/>
    <x v="8"/>
    <x v="2"/>
    <x v="8"/>
  </r>
  <r>
    <x v="57"/>
    <s v="Bridges, Freeman and Kim"/>
    <s v="Cross-group multi-state task-force"/>
    <x v="49"/>
    <x v="57"/>
    <x v="57"/>
    <x v="1"/>
    <x v="0"/>
    <x v="56"/>
    <x v="1"/>
    <x v="1"/>
    <n v="1504242000"/>
    <n v="1505278800"/>
    <b v="0"/>
    <b v="0"/>
    <x v="11"/>
    <x v="6"/>
    <x v="11"/>
  </r>
  <r>
    <x v="58"/>
    <s v="Anderson-Perez"/>
    <s v="Expanded 3rdgeneration strategy"/>
    <x v="50"/>
    <x v="58"/>
    <x v="58"/>
    <x v="1"/>
    <x v="0"/>
    <x v="57"/>
    <x v="1"/>
    <x v="1"/>
    <n v="1442811600"/>
    <n v="1443934800"/>
    <b v="0"/>
    <b v="0"/>
    <x v="3"/>
    <x v="3"/>
    <x v="3"/>
  </r>
  <r>
    <x v="59"/>
    <s v="Wright, Fox and Marks"/>
    <s v="Assimilated real-time support"/>
    <x v="1"/>
    <x v="59"/>
    <x v="59"/>
    <x v="1"/>
    <x v="0"/>
    <x v="58"/>
    <x v="1"/>
    <x v="1"/>
    <n v="1497243600"/>
    <n v="1498539600"/>
    <b v="0"/>
    <b v="1"/>
    <x v="3"/>
    <x v="3"/>
    <x v="3"/>
  </r>
  <r>
    <x v="60"/>
    <s v="Crawford-Peters"/>
    <s v="User-centric regional database"/>
    <x v="51"/>
    <x v="60"/>
    <x v="60"/>
    <x v="1"/>
    <x v="0"/>
    <x v="59"/>
    <x v="0"/>
    <x v="0"/>
    <n v="1342501200"/>
    <n v="1342760400"/>
    <b v="0"/>
    <b v="0"/>
    <x v="3"/>
    <x v="3"/>
    <x v="3"/>
  </r>
  <r>
    <x v="61"/>
    <s v="Romero-Hoffman"/>
    <s v="Open-source zero administration complexity"/>
    <x v="52"/>
    <x v="61"/>
    <x v="61"/>
    <x v="0"/>
    <x v="0"/>
    <x v="60"/>
    <x v="0"/>
    <x v="0"/>
    <n v="1298268000"/>
    <n v="1301720400"/>
    <b v="0"/>
    <b v="0"/>
    <x v="3"/>
    <x v="3"/>
    <x v="3"/>
  </r>
  <r>
    <x v="62"/>
    <s v="Sparks-West"/>
    <s v="Organized incremental standardization"/>
    <x v="22"/>
    <x v="62"/>
    <x v="62"/>
    <x v="1"/>
    <x v="0"/>
    <x v="61"/>
    <x v="1"/>
    <x v="1"/>
    <n v="1433480400"/>
    <n v="1433566800"/>
    <b v="0"/>
    <b v="0"/>
    <x v="2"/>
    <x v="2"/>
    <x v="2"/>
  </r>
  <r>
    <x v="63"/>
    <s v="Baker, Morgan and Brown"/>
    <s v="Assimilated didactic open system"/>
    <x v="53"/>
    <x v="63"/>
    <x v="63"/>
    <x v="0"/>
    <x v="0"/>
    <x v="62"/>
    <x v="1"/>
    <x v="1"/>
    <n v="1493355600"/>
    <n v="1493874000"/>
    <b v="0"/>
    <b v="0"/>
    <x v="3"/>
    <x v="3"/>
    <x v="3"/>
  </r>
  <r>
    <x v="64"/>
    <s v="Mosley-Gilbert"/>
    <s v="Vision-oriented logistical intranet"/>
    <x v="54"/>
    <x v="64"/>
    <x v="64"/>
    <x v="0"/>
    <x v="0"/>
    <x v="63"/>
    <x v="1"/>
    <x v="1"/>
    <n v="1530507600"/>
    <n v="1531803600"/>
    <b v="0"/>
    <b v="1"/>
    <x v="2"/>
    <x v="2"/>
    <x v="2"/>
  </r>
  <r>
    <x v="65"/>
    <s v="Berry-Boyer"/>
    <s v="Mandatory incremental projection"/>
    <x v="55"/>
    <x v="65"/>
    <x v="65"/>
    <x v="1"/>
    <x v="0"/>
    <x v="64"/>
    <x v="1"/>
    <x v="1"/>
    <n v="1296108000"/>
    <n v="1296712800"/>
    <b v="0"/>
    <b v="0"/>
    <x v="3"/>
    <x v="3"/>
    <x v="3"/>
  </r>
  <r>
    <x v="66"/>
    <s v="Sanders-Allen"/>
    <s v="Grass-roots needs-based encryption"/>
    <x v="49"/>
    <x v="66"/>
    <x v="66"/>
    <x v="0"/>
    <x v="0"/>
    <x v="65"/>
    <x v="1"/>
    <x v="1"/>
    <n v="1428469200"/>
    <n v="1428901200"/>
    <b v="0"/>
    <b v="1"/>
    <x v="3"/>
    <x v="3"/>
    <x v="3"/>
  </r>
  <r>
    <x v="67"/>
    <s v="Lopez Inc"/>
    <s v="Team-oriented 6thgeneration middleware"/>
    <x v="56"/>
    <x v="67"/>
    <x v="67"/>
    <x v="1"/>
    <x v="0"/>
    <x v="66"/>
    <x v="4"/>
    <x v="4"/>
    <n v="1264399200"/>
    <n v="1264831200"/>
    <b v="0"/>
    <b v="1"/>
    <x v="8"/>
    <x v="2"/>
    <x v="8"/>
  </r>
  <r>
    <x v="68"/>
    <s v="Moreno-Turner"/>
    <s v="Inverse multi-tasking installation"/>
    <x v="57"/>
    <x v="68"/>
    <x v="68"/>
    <x v="1"/>
    <x v="0"/>
    <x v="67"/>
    <x v="6"/>
    <x v="6"/>
    <n v="1501131600"/>
    <n v="1505192400"/>
    <b v="0"/>
    <b v="1"/>
    <x v="3"/>
    <x v="3"/>
    <x v="3"/>
  </r>
  <r>
    <x v="69"/>
    <s v="Jones-Watson"/>
    <s v="Switchable disintermediate moderator"/>
    <x v="58"/>
    <x v="69"/>
    <x v="69"/>
    <x v="3"/>
    <x v="0"/>
    <x v="68"/>
    <x v="1"/>
    <x v="1"/>
    <n v="1292738400"/>
    <n v="1295676000"/>
    <b v="0"/>
    <b v="0"/>
    <x v="3"/>
    <x v="3"/>
    <x v="3"/>
  </r>
  <r>
    <x v="70"/>
    <s v="Barker Inc"/>
    <s v="Re-engineered 24/7 task-force"/>
    <x v="59"/>
    <x v="70"/>
    <x v="70"/>
    <x v="1"/>
    <x v="0"/>
    <x v="69"/>
    <x v="6"/>
    <x v="6"/>
    <n v="1288674000"/>
    <n v="1292911200"/>
    <b v="0"/>
    <b v="1"/>
    <x v="3"/>
    <x v="3"/>
    <x v="3"/>
  </r>
  <r>
    <x v="71"/>
    <s v="Tate, Bass and House"/>
    <s v="Organic object-oriented budgetary management"/>
    <x v="46"/>
    <x v="71"/>
    <x v="71"/>
    <x v="1"/>
    <x v="0"/>
    <x v="70"/>
    <x v="1"/>
    <x v="1"/>
    <n v="1575093600"/>
    <n v="1575439200"/>
    <b v="0"/>
    <b v="0"/>
    <x v="3"/>
    <x v="3"/>
    <x v="3"/>
  </r>
  <r>
    <x v="72"/>
    <s v="Hampton, Lewis and Ray"/>
    <s v="Seamless coherent parallelism"/>
    <x v="60"/>
    <x v="72"/>
    <x v="72"/>
    <x v="1"/>
    <x v="0"/>
    <x v="71"/>
    <x v="1"/>
    <x v="1"/>
    <n v="1435726800"/>
    <n v="1438837200"/>
    <b v="0"/>
    <b v="0"/>
    <x v="10"/>
    <x v="4"/>
    <x v="10"/>
  </r>
  <r>
    <x v="73"/>
    <s v="Collins-Goodman"/>
    <s v="Cross-platform even-keeled initiative"/>
    <x v="1"/>
    <x v="73"/>
    <x v="73"/>
    <x v="1"/>
    <x v="0"/>
    <x v="39"/>
    <x v="1"/>
    <x v="1"/>
    <n v="1480226400"/>
    <n v="1480485600"/>
    <b v="0"/>
    <b v="0"/>
    <x v="17"/>
    <x v="1"/>
    <x v="17"/>
  </r>
  <r>
    <x v="74"/>
    <s v="Davis-Michael"/>
    <s v="Progressive tertiary framework"/>
    <x v="61"/>
    <x v="74"/>
    <x v="74"/>
    <x v="1"/>
    <x v="0"/>
    <x v="72"/>
    <x v="4"/>
    <x v="4"/>
    <n v="1459054800"/>
    <n v="1459141200"/>
    <b v="0"/>
    <b v="0"/>
    <x v="16"/>
    <x v="1"/>
    <x v="16"/>
  </r>
  <r>
    <x v="75"/>
    <s v="White, Torres and Bishop"/>
    <s v="Multi-layered dynamic protocol"/>
    <x v="62"/>
    <x v="75"/>
    <x v="75"/>
    <x v="1"/>
    <x v="0"/>
    <x v="73"/>
    <x v="1"/>
    <x v="1"/>
    <n v="1531630800"/>
    <n v="1532322000"/>
    <b v="0"/>
    <b v="0"/>
    <x v="14"/>
    <x v="7"/>
    <x v="14"/>
  </r>
  <r>
    <x v="76"/>
    <s v="Martin, Conway and Larsen"/>
    <s v="Horizontal next generation function"/>
    <x v="63"/>
    <x v="76"/>
    <x v="76"/>
    <x v="0"/>
    <x v="0"/>
    <x v="74"/>
    <x v="1"/>
    <x v="1"/>
    <n v="1421992800"/>
    <n v="1426222800"/>
    <b v="1"/>
    <b v="1"/>
    <x v="3"/>
    <x v="3"/>
    <x v="3"/>
  </r>
  <r>
    <x v="77"/>
    <s v="Acevedo-Huffman"/>
    <s v="Pre-emptive impactful model"/>
    <x v="40"/>
    <x v="77"/>
    <x v="77"/>
    <x v="0"/>
    <x v="0"/>
    <x v="75"/>
    <x v="1"/>
    <x v="1"/>
    <n v="1285563600"/>
    <n v="1286773200"/>
    <b v="0"/>
    <b v="1"/>
    <x v="10"/>
    <x v="4"/>
    <x v="10"/>
  </r>
  <r>
    <x v="78"/>
    <s v="Montgomery, Larson and Spencer"/>
    <s v="User-centric bifurcated knowledge user"/>
    <x v="6"/>
    <x v="78"/>
    <x v="78"/>
    <x v="1"/>
    <x v="0"/>
    <x v="76"/>
    <x v="1"/>
    <x v="1"/>
    <n v="1523854800"/>
    <n v="1523941200"/>
    <b v="0"/>
    <b v="0"/>
    <x v="18"/>
    <x v="5"/>
    <x v="18"/>
  </r>
  <r>
    <x v="79"/>
    <s v="Soto LLC"/>
    <s v="Triple-buffered reciprocal project"/>
    <x v="64"/>
    <x v="79"/>
    <x v="79"/>
    <x v="0"/>
    <x v="0"/>
    <x v="77"/>
    <x v="1"/>
    <x v="1"/>
    <n v="1529125200"/>
    <n v="1529557200"/>
    <b v="0"/>
    <b v="0"/>
    <x v="3"/>
    <x v="3"/>
    <x v="3"/>
  </r>
  <r>
    <x v="80"/>
    <s v="Sutton, Barrett and Tucker"/>
    <s v="Cross-platform needs-based approach"/>
    <x v="65"/>
    <x v="80"/>
    <x v="80"/>
    <x v="1"/>
    <x v="0"/>
    <x v="78"/>
    <x v="1"/>
    <x v="1"/>
    <n v="1503982800"/>
    <n v="1506574800"/>
    <b v="0"/>
    <b v="0"/>
    <x v="11"/>
    <x v="6"/>
    <x v="11"/>
  </r>
  <r>
    <x v="81"/>
    <s v="Gomez, Bailey and Flores"/>
    <s v="User-friendly static contingency"/>
    <x v="66"/>
    <x v="81"/>
    <x v="81"/>
    <x v="1"/>
    <x v="0"/>
    <x v="79"/>
    <x v="1"/>
    <x v="1"/>
    <n v="1511416800"/>
    <n v="1513576800"/>
    <b v="0"/>
    <b v="0"/>
    <x v="1"/>
    <x v="1"/>
    <x v="1"/>
  </r>
  <r>
    <x v="82"/>
    <s v="Porter-George"/>
    <s v="Reactive content-based framework"/>
    <x v="67"/>
    <x v="82"/>
    <x v="82"/>
    <x v="1"/>
    <x v="0"/>
    <x v="80"/>
    <x v="4"/>
    <x v="4"/>
    <n v="1547704800"/>
    <n v="1548309600"/>
    <b v="0"/>
    <b v="1"/>
    <x v="11"/>
    <x v="6"/>
    <x v="11"/>
  </r>
  <r>
    <x v="83"/>
    <s v="Fitzgerald PLC"/>
    <s v="Realigned user-facing concept"/>
    <x v="68"/>
    <x v="83"/>
    <x v="83"/>
    <x v="0"/>
    <x v="0"/>
    <x v="81"/>
    <x v="1"/>
    <x v="1"/>
    <n v="1469682000"/>
    <n v="1471582800"/>
    <b v="0"/>
    <b v="0"/>
    <x v="5"/>
    <x v="1"/>
    <x v="5"/>
  </r>
  <r>
    <x v="84"/>
    <s v="Cisneros-Burton"/>
    <s v="Public-key zero tolerance orchestration"/>
    <x v="69"/>
    <x v="84"/>
    <x v="84"/>
    <x v="1"/>
    <x v="0"/>
    <x v="82"/>
    <x v="1"/>
    <x v="1"/>
    <n v="1343451600"/>
    <n v="1344315600"/>
    <b v="0"/>
    <b v="0"/>
    <x v="8"/>
    <x v="2"/>
    <x v="8"/>
  </r>
  <r>
    <x v="85"/>
    <s v="Hill, Lawson and Wilkinson"/>
    <s v="Multi-tiered eco-centric architecture"/>
    <x v="70"/>
    <x v="85"/>
    <x v="85"/>
    <x v="1"/>
    <x v="0"/>
    <x v="83"/>
    <x v="2"/>
    <x v="2"/>
    <n v="1315717200"/>
    <n v="1316408400"/>
    <b v="0"/>
    <b v="0"/>
    <x v="7"/>
    <x v="1"/>
    <x v="7"/>
  </r>
  <r>
    <x v="86"/>
    <s v="Davis-Smith"/>
    <s v="Organic motivating firmware"/>
    <x v="71"/>
    <x v="86"/>
    <x v="86"/>
    <x v="1"/>
    <x v="0"/>
    <x v="84"/>
    <x v="1"/>
    <x v="1"/>
    <n v="1430715600"/>
    <n v="1431838800"/>
    <b v="1"/>
    <b v="0"/>
    <x v="3"/>
    <x v="3"/>
    <x v="3"/>
  </r>
  <r>
    <x v="87"/>
    <s v="Farrell and Sons"/>
    <s v="Synergized 4thgeneration conglomeration"/>
    <x v="72"/>
    <x v="87"/>
    <x v="87"/>
    <x v="0"/>
    <x v="0"/>
    <x v="85"/>
    <x v="2"/>
    <x v="2"/>
    <n v="1299564000"/>
    <n v="1300510800"/>
    <b v="0"/>
    <b v="1"/>
    <x v="1"/>
    <x v="1"/>
    <x v="1"/>
  </r>
  <r>
    <x v="88"/>
    <s v="Clark Group"/>
    <s v="Grass-roots fault-tolerant policy"/>
    <x v="73"/>
    <x v="88"/>
    <x v="88"/>
    <x v="1"/>
    <x v="0"/>
    <x v="86"/>
    <x v="1"/>
    <x v="1"/>
    <n v="1429160400"/>
    <n v="1431061200"/>
    <b v="0"/>
    <b v="0"/>
    <x v="18"/>
    <x v="5"/>
    <x v="18"/>
  </r>
  <r>
    <x v="89"/>
    <s v="White, Singleton and Zimmerman"/>
    <s v="Monitored scalable knowledgebase"/>
    <x v="74"/>
    <x v="89"/>
    <x v="89"/>
    <x v="1"/>
    <x v="0"/>
    <x v="87"/>
    <x v="1"/>
    <x v="1"/>
    <n v="1271307600"/>
    <n v="1271480400"/>
    <b v="0"/>
    <b v="0"/>
    <x v="3"/>
    <x v="3"/>
    <x v="3"/>
  </r>
  <r>
    <x v="90"/>
    <s v="Kramer Group"/>
    <s v="Synergistic explicit parallelism"/>
    <x v="75"/>
    <x v="58"/>
    <x v="90"/>
    <x v="0"/>
    <x v="0"/>
    <x v="88"/>
    <x v="1"/>
    <x v="1"/>
    <n v="1456380000"/>
    <n v="1456380000"/>
    <b v="0"/>
    <b v="1"/>
    <x v="3"/>
    <x v="3"/>
    <x v="3"/>
  </r>
  <r>
    <x v="91"/>
    <s v="Frazier, Patrick and Smith"/>
    <s v="Enhanced systemic analyzer"/>
    <x v="76"/>
    <x v="90"/>
    <x v="91"/>
    <x v="0"/>
    <x v="0"/>
    <x v="89"/>
    <x v="6"/>
    <x v="6"/>
    <n v="1470459600"/>
    <n v="1472878800"/>
    <b v="0"/>
    <b v="0"/>
    <x v="18"/>
    <x v="5"/>
    <x v="18"/>
  </r>
  <r>
    <x v="92"/>
    <s v="Santos, Bell and Lloyd"/>
    <s v="Object-based analyzing knowledge user"/>
    <x v="77"/>
    <x v="91"/>
    <x v="92"/>
    <x v="1"/>
    <x v="0"/>
    <x v="90"/>
    <x v="5"/>
    <x v="5"/>
    <n v="1277269200"/>
    <n v="1277355600"/>
    <b v="0"/>
    <b v="1"/>
    <x v="11"/>
    <x v="6"/>
    <x v="11"/>
  </r>
  <r>
    <x v="93"/>
    <s v="Hall and Sons"/>
    <s v="Pre-emptive radical architecture"/>
    <x v="78"/>
    <x v="92"/>
    <x v="93"/>
    <x v="3"/>
    <x v="0"/>
    <x v="91"/>
    <x v="1"/>
    <x v="1"/>
    <n v="1350709200"/>
    <n v="1351054800"/>
    <b v="0"/>
    <b v="1"/>
    <x v="3"/>
    <x v="3"/>
    <x v="3"/>
  </r>
  <r>
    <x v="94"/>
    <s v="Hanson Inc"/>
    <s v="Grass-roots web-enabled contingency"/>
    <x v="49"/>
    <x v="93"/>
    <x v="94"/>
    <x v="1"/>
    <x v="0"/>
    <x v="80"/>
    <x v="4"/>
    <x v="4"/>
    <n v="1554613200"/>
    <n v="1555563600"/>
    <b v="0"/>
    <b v="0"/>
    <x v="2"/>
    <x v="2"/>
    <x v="2"/>
  </r>
  <r>
    <x v="95"/>
    <s v="Sanchez LLC"/>
    <s v="Stand-alone system-worthy standardization"/>
    <x v="79"/>
    <x v="94"/>
    <x v="95"/>
    <x v="1"/>
    <x v="0"/>
    <x v="11"/>
    <x v="1"/>
    <x v="1"/>
    <n v="1571029200"/>
    <n v="1571634000"/>
    <b v="0"/>
    <b v="0"/>
    <x v="4"/>
    <x v="4"/>
    <x v="4"/>
  </r>
  <r>
    <x v="96"/>
    <s v="Howard Ltd"/>
    <s v="Down-sized systematic policy"/>
    <x v="80"/>
    <x v="95"/>
    <x v="96"/>
    <x v="1"/>
    <x v="0"/>
    <x v="92"/>
    <x v="1"/>
    <x v="1"/>
    <n v="1299736800"/>
    <n v="1300856400"/>
    <b v="0"/>
    <b v="0"/>
    <x v="3"/>
    <x v="3"/>
    <x v="3"/>
  </r>
  <r>
    <x v="97"/>
    <s v="Stewart LLC"/>
    <s v="Cloned bi-directional architecture"/>
    <x v="81"/>
    <x v="96"/>
    <x v="97"/>
    <x v="1"/>
    <x v="0"/>
    <x v="86"/>
    <x v="1"/>
    <x v="1"/>
    <n v="1435208400"/>
    <n v="1439874000"/>
    <b v="0"/>
    <b v="0"/>
    <x v="0"/>
    <x v="0"/>
    <x v="0"/>
  </r>
  <r>
    <x v="98"/>
    <s v="Arias, Allen and Miller"/>
    <s v="Seamless transitional portal"/>
    <x v="82"/>
    <x v="97"/>
    <x v="98"/>
    <x v="0"/>
    <x v="0"/>
    <x v="93"/>
    <x v="2"/>
    <x v="2"/>
    <n v="1437973200"/>
    <n v="1438318800"/>
    <b v="0"/>
    <b v="0"/>
    <x v="11"/>
    <x v="6"/>
    <x v="11"/>
  </r>
  <r>
    <x v="99"/>
    <s v="Baker-Morris"/>
    <s v="Fully-configurable motivating approach"/>
    <x v="4"/>
    <x v="98"/>
    <x v="99"/>
    <x v="1"/>
    <x v="0"/>
    <x v="55"/>
    <x v="1"/>
    <x v="1"/>
    <n v="1416895200"/>
    <n v="1419400800"/>
    <b v="0"/>
    <b v="0"/>
    <x v="3"/>
    <x v="3"/>
    <x v="3"/>
  </r>
  <r>
    <x v="100"/>
    <s v="Tucker, Fox and Green"/>
    <s v="Upgradable fault-tolerant approach"/>
    <x v="0"/>
    <x v="99"/>
    <x v="100"/>
    <x v="0"/>
    <x v="0"/>
    <x v="49"/>
    <x v="1"/>
    <x v="1"/>
    <n v="1319000400"/>
    <n v="1320555600"/>
    <b v="0"/>
    <b v="0"/>
    <x v="3"/>
    <x v="3"/>
    <x v="3"/>
  </r>
  <r>
    <x v="101"/>
    <s v="Douglas LLC"/>
    <s v="Reduced heuristic moratorium"/>
    <x v="79"/>
    <x v="100"/>
    <x v="101"/>
    <x v="1"/>
    <x v="0"/>
    <x v="55"/>
    <x v="1"/>
    <x v="1"/>
    <n v="1424498400"/>
    <n v="1425103200"/>
    <b v="0"/>
    <b v="1"/>
    <x v="5"/>
    <x v="1"/>
    <x v="5"/>
  </r>
  <r>
    <x v="102"/>
    <s v="Garcia Inc"/>
    <s v="Front-line web-enabled model"/>
    <x v="41"/>
    <x v="101"/>
    <x v="102"/>
    <x v="1"/>
    <x v="0"/>
    <x v="94"/>
    <x v="1"/>
    <x v="1"/>
    <n v="1526274000"/>
    <n v="1526878800"/>
    <b v="0"/>
    <b v="1"/>
    <x v="8"/>
    <x v="2"/>
    <x v="8"/>
  </r>
  <r>
    <x v="103"/>
    <s v="Frye, Hunt and Powell"/>
    <s v="Polarized incremental emulation"/>
    <x v="83"/>
    <x v="102"/>
    <x v="103"/>
    <x v="0"/>
    <x v="0"/>
    <x v="95"/>
    <x v="6"/>
    <x v="6"/>
    <n v="1287896400"/>
    <n v="1288674000"/>
    <b v="0"/>
    <b v="0"/>
    <x v="5"/>
    <x v="1"/>
    <x v="5"/>
  </r>
  <r>
    <x v="104"/>
    <s v="Smith, Wells and Nguyen"/>
    <s v="Self-enabling grid-enabled initiative"/>
    <x v="84"/>
    <x v="103"/>
    <x v="104"/>
    <x v="1"/>
    <x v="0"/>
    <x v="96"/>
    <x v="1"/>
    <x v="1"/>
    <n v="1495515600"/>
    <n v="1495602000"/>
    <b v="0"/>
    <b v="0"/>
    <x v="7"/>
    <x v="1"/>
    <x v="7"/>
  </r>
  <r>
    <x v="105"/>
    <s v="Charles-Johnson"/>
    <s v="Total fresh-thinking system engine"/>
    <x v="85"/>
    <x v="104"/>
    <x v="105"/>
    <x v="1"/>
    <x v="0"/>
    <x v="97"/>
    <x v="1"/>
    <x v="1"/>
    <n v="1364878800"/>
    <n v="1366434000"/>
    <b v="0"/>
    <b v="0"/>
    <x v="2"/>
    <x v="2"/>
    <x v="2"/>
  </r>
  <r>
    <x v="106"/>
    <s v="Brandt, Carter and Wood"/>
    <s v="Ameliorated clear-thinking circuit"/>
    <x v="61"/>
    <x v="105"/>
    <x v="106"/>
    <x v="1"/>
    <x v="0"/>
    <x v="98"/>
    <x v="1"/>
    <x v="1"/>
    <n v="1567918800"/>
    <n v="1568350800"/>
    <b v="0"/>
    <b v="0"/>
    <x v="3"/>
    <x v="3"/>
    <x v="3"/>
  </r>
  <r>
    <x v="107"/>
    <s v="Tucker, Schmidt and Reid"/>
    <s v="Multi-layered encompassing installation"/>
    <x v="26"/>
    <x v="106"/>
    <x v="107"/>
    <x v="1"/>
    <x v="0"/>
    <x v="99"/>
    <x v="1"/>
    <x v="1"/>
    <n v="1524459600"/>
    <n v="1525928400"/>
    <b v="0"/>
    <b v="1"/>
    <x v="3"/>
    <x v="3"/>
    <x v="3"/>
  </r>
  <r>
    <x v="108"/>
    <s v="Decker Inc"/>
    <s v="Universal encompassing implementation"/>
    <x v="42"/>
    <x v="107"/>
    <x v="108"/>
    <x v="1"/>
    <x v="0"/>
    <x v="100"/>
    <x v="1"/>
    <x v="1"/>
    <n v="1333688400"/>
    <n v="1336885200"/>
    <b v="0"/>
    <b v="0"/>
    <x v="4"/>
    <x v="4"/>
    <x v="4"/>
  </r>
  <r>
    <x v="109"/>
    <s v="Romero and Sons"/>
    <s v="Object-based client-server application"/>
    <x v="5"/>
    <x v="108"/>
    <x v="109"/>
    <x v="0"/>
    <x v="0"/>
    <x v="101"/>
    <x v="1"/>
    <x v="1"/>
    <n v="1389506400"/>
    <n v="1389679200"/>
    <b v="0"/>
    <b v="0"/>
    <x v="19"/>
    <x v="4"/>
    <x v="19"/>
  </r>
  <r>
    <x v="110"/>
    <s v="Castillo-Carey"/>
    <s v="Cross-platform solution-oriented process improvement"/>
    <x v="86"/>
    <x v="109"/>
    <x v="110"/>
    <x v="0"/>
    <x v="0"/>
    <x v="102"/>
    <x v="1"/>
    <x v="1"/>
    <n v="1536642000"/>
    <n v="1538283600"/>
    <b v="0"/>
    <b v="0"/>
    <x v="0"/>
    <x v="0"/>
    <x v="0"/>
  </r>
  <r>
    <x v="111"/>
    <s v="Hart-Briggs"/>
    <s v="Re-engineered user-facing approach"/>
    <x v="87"/>
    <x v="110"/>
    <x v="111"/>
    <x v="1"/>
    <x v="0"/>
    <x v="103"/>
    <x v="1"/>
    <x v="1"/>
    <n v="1348290000"/>
    <n v="1348808400"/>
    <b v="0"/>
    <b v="0"/>
    <x v="15"/>
    <x v="5"/>
    <x v="15"/>
  </r>
  <r>
    <x v="112"/>
    <s v="Jones-Meyer"/>
    <s v="Re-engineered client-driven hub"/>
    <x v="53"/>
    <x v="111"/>
    <x v="112"/>
    <x v="1"/>
    <x v="0"/>
    <x v="104"/>
    <x v="2"/>
    <x v="2"/>
    <n v="1408856400"/>
    <n v="1410152400"/>
    <b v="0"/>
    <b v="0"/>
    <x v="2"/>
    <x v="2"/>
    <x v="2"/>
  </r>
  <r>
    <x v="113"/>
    <s v="Wright, Hartman and Yu"/>
    <s v="User-friendly tertiary array"/>
    <x v="88"/>
    <x v="112"/>
    <x v="113"/>
    <x v="1"/>
    <x v="0"/>
    <x v="54"/>
    <x v="1"/>
    <x v="1"/>
    <n v="1505192400"/>
    <n v="1505797200"/>
    <b v="0"/>
    <b v="0"/>
    <x v="0"/>
    <x v="0"/>
    <x v="0"/>
  </r>
  <r>
    <x v="114"/>
    <s v="Harper-Davis"/>
    <s v="Robust heuristic encoding"/>
    <x v="89"/>
    <x v="113"/>
    <x v="114"/>
    <x v="1"/>
    <x v="0"/>
    <x v="105"/>
    <x v="1"/>
    <x v="1"/>
    <n v="1554786000"/>
    <n v="1554872400"/>
    <b v="0"/>
    <b v="1"/>
    <x v="8"/>
    <x v="2"/>
    <x v="8"/>
  </r>
  <r>
    <x v="115"/>
    <s v="Barrett PLC"/>
    <s v="Team-oriented clear-thinking capacity"/>
    <x v="90"/>
    <x v="114"/>
    <x v="115"/>
    <x v="0"/>
    <x v="0"/>
    <x v="106"/>
    <x v="6"/>
    <x v="6"/>
    <n v="1510898400"/>
    <n v="1513922400"/>
    <b v="0"/>
    <b v="0"/>
    <x v="13"/>
    <x v="5"/>
    <x v="13"/>
  </r>
  <r>
    <x v="116"/>
    <s v="David-Clark"/>
    <s v="De-engineered motivating standardization"/>
    <x v="44"/>
    <x v="115"/>
    <x v="116"/>
    <x v="0"/>
    <x v="0"/>
    <x v="107"/>
    <x v="1"/>
    <x v="1"/>
    <n v="1442552400"/>
    <n v="1442638800"/>
    <b v="0"/>
    <b v="0"/>
    <x v="3"/>
    <x v="3"/>
    <x v="3"/>
  </r>
  <r>
    <x v="117"/>
    <s v="Chaney-Dennis"/>
    <s v="Business-focused 24hour groupware"/>
    <x v="70"/>
    <x v="116"/>
    <x v="117"/>
    <x v="1"/>
    <x v="0"/>
    <x v="108"/>
    <x v="1"/>
    <x v="1"/>
    <n v="1316667600"/>
    <n v="1317186000"/>
    <b v="0"/>
    <b v="0"/>
    <x v="19"/>
    <x v="4"/>
    <x v="19"/>
  </r>
  <r>
    <x v="118"/>
    <s v="Robinson, Lopez and Christensen"/>
    <s v="Organic next generation protocol"/>
    <x v="91"/>
    <x v="117"/>
    <x v="118"/>
    <x v="1"/>
    <x v="0"/>
    <x v="109"/>
    <x v="1"/>
    <x v="1"/>
    <n v="1390716000"/>
    <n v="1391234400"/>
    <b v="0"/>
    <b v="0"/>
    <x v="14"/>
    <x v="7"/>
    <x v="14"/>
  </r>
  <r>
    <x v="119"/>
    <s v="Clark and Sons"/>
    <s v="Reverse-engineered full-range Internet solution"/>
    <x v="92"/>
    <x v="118"/>
    <x v="119"/>
    <x v="1"/>
    <x v="0"/>
    <x v="110"/>
    <x v="1"/>
    <x v="1"/>
    <n v="1402894800"/>
    <n v="1404363600"/>
    <b v="0"/>
    <b v="1"/>
    <x v="4"/>
    <x v="4"/>
    <x v="4"/>
  </r>
  <r>
    <x v="120"/>
    <s v="Vega Group"/>
    <s v="Synchronized regional synergy"/>
    <x v="93"/>
    <x v="119"/>
    <x v="120"/>
    <x v="1"/>
    <x v="0"/>
    <x v="111"/>
    <x v="1"/>
    <x v="1"/>
    <n v="1429246800"/>
    <n v="1429592400"/>
    <b v="0"/>
    <b v="1"/>
    <x v="20"/>
    <x v="6"/>
    <x v="20"/>
  </r>
  <r>
    <x v="121"/>
    <s v="Brown-Brown"/>
    <s v="Multi-lateral homogeneous success"/>
    <x v="94"/>
    <x v="120"/>
    <x v="121"/>
    <x v="1"/>
    <x v="0"/>
    <x v="112"/>
    <x v="1"/>
    <x v="1"/>
    <n v="1412485200"/>
    <n v="1413608400"/>
    <b v="0"/>
    <b v="0"/>
    <x v="11"/>
    <x v="6"/>
    <x v="11"/>
  </r>
  <r>
    <x v="122"/>
    <s v="Taylor PLC"/>
    <s v="Seamless zero-defect solution"/>
    <x v="95"/>
    <x v="121"/>
    <x v="122"/>
    <x v="0"/>
    <x v="0"/>
    <x v="113"/>
    <x v="1"/>
    <x v="1"/>
    <n v="1417068000"/>
    <n v="1419400800"/>
    <b v="0"/>
    <b v="0"/>
    <x v="13"/>
    <x v="5"/>
    <x v="13"/>
  </r>
  <r>
    <x v="123"/>
    <s v="Edwards-Lewis"/>
    <s v="Enhanced scalable concept"/>
    <x v="96"/>
    <x v="122"/>
    <x v="123"/>
    <x v="0"/>
    <x v="0"/>
    <x v="114"/>
    <x v="0"/>
    <x v="0"/>
    <n v="1448344800"/>
    <n v="1448604000"/>
    <b v="1"/>
    <b v="0"/>
    <x v="3"/>
    <x v="3"/>
    <x v="3"/>
  </r>
  <r>
    <x v="124"/>
    <s v="Stanton, Neal and Rodriguez"/>
    <s v="Polarized uniform software"/>
    <x v="97"/>
    <x v="123"/>
    <x v="124"/>
    <x v="1"/>
    <x v="0"/>
    <x v="115"/>
    <x v="6"/>
    <x v="6"/>
    <n v="1557723600"/>
    <n v="1562302800"/>
    <b v="0"/>
    <b v="0"/>
    <x v="14"/>
    <x v="7"/>
    <x v="14"/>
  </r>
  <r>
    <x v="125"/>
    <s v="Pratt LLC"/>
    <s v="Stand-alone web-enabled moderator"/>
    <x v="98"/>
    <x v="124"/>
    <x v="125"/>
    <x v="1"/>
    <x v="0"/>
    <x v="80"/>
    <x v="1"/>
    <x v="1"/>
    <n v="1537333200"/>
    <n v="1537678800"/>
    <b v="0"/>
    <b v="0"/>
    <x v="3"/>
    <x v="3"/>
    <x v="3"/>
  </r>
  <r>
    <x v="126"/>
    <s v="Gross PLC"/>
    <s v="Proactive methodical benchmark"/>
    <x v="99"/>
    <x v="125"/>
    <x v="126"/>
    <x v="0"/>
    <x v="0"/>
    <x v="116"/>
    <x v="1"/>
    <x v="1"/>
    <n v="1471150800"/>
    <n v="1473570000"/>
    <b v="0"/>
    <b v="1"/>
    <x v="3"/>
    <x v="3"/>
    <x v="3"/>
  </r>
  <r>
    <x v="127"/>
    <s v="Martinez, Gomez and Dalton"/>
    <s v="Team-oriented 6thgeneration matrix"/>
    <x v="100"/>
    <x v="126"/>
    <x v="127"/>
    <x v="0"/>
    <x v="0"/>
    <x v="117"/>
    <x v="0"/>
    <x v="0"/>
    <n v="1273640400"/>
    <n v="1273899600"/>
    <b v="0"/>
    <b v="0"/>
    <x v="3"/>
    <x v="3"/>
    <x v="3"/>
  </r>
  <r>
    <x v="128"/>
    <s v="Allen-Curtis"/>
    <s v="Phased human-resource core"/>
    <x v="101"/>
    <x v="127"/>
    <x v="128"/>
    <x v="3"/>
    <x v="0"/>
    <x v="118"/>
    <x v="1"/>
    <x v="1"/>
    <n v="1282885200"/>
    <n v="1284008400"/>
    <b v="0"/>
    <b v="0"/>
    <x v="1"/>
    <x v="1"/>
    <x v="1"/>
  </r>
  <r>
    <x v="129"/>
    <s v="Morgan-Martinez"/>
    <s v="Mandatory tertiary implementation"/>
    <x v="102"/>
    <x v="128"/>
    <x v="129"/>
    <x v="3"/>
    <x v="0"/>
    <x v="12"/>
    <x v="2"/>
    <x v="2"/>
    <n v="1422943200"/>
    <n v="1425103200"/>
    <b v="0"/>
    <b v="0"/>
    <x v="0"/>
    <x v="0"/>
    <x v="0"/>
  </r>
  <r>
    <x v="130"/>
    <s v="Luna, Anderson and Fox"/>
    <s v="Secured directional encryption"/>
    <x v="103"/>
    <x v="129"/>
    <x v="130"/>
    <x v="1"/>
    <x v="0"/>
    <x v="119"/>
    <x v="3"/>
    <x v="3"/>
    <n v="1319605200"/>
    <n v="1320991200"/>
    <b v="0"/>
    <b v="0"/>
    <x v="6"/>
    <x v="4"/>
    <x v="6"/>
  </r>
  <r>
    <x v="131"/>
    <s v="Fleming, Zhang and Henderson"/>
    <s v="Distributed 5thgeneration implementation"/>
    <x v="104"/>
    <x v="130"/>
    <x v="131"/>
    <x v="1"/>
    <x v="0"/>
    <x v="120"/>
    <x v="4"/>
    <x v="4"/>
    <n v="1385704800"/>
    <n v="1386828000"/>
    <b v="0"/>
    <b v="0"/>
    <x v="2"/>
    <x v="2"/>
    <x v="2"/>
  </r>
  <r>
    <x v="132"/>
    <s v="Flowers and Sons"/>
    <s v="Virtual static core"/>
    <x v="88"/>
    <x v="131"/>
    <x v="132"/>
    <x v="1"/>
    <x v="0"/>
    <x v="121"/>
    <x v="1"/>
    <x v="1"/>
    <n v="1515736800"/>
    <n v="1517119200"/>
    <b v="0"/>
    <b v="1"/>
    <x v="3"/>
    <x v="3"/>
    <x v="3"/>
  </r>
  <r>
    <x v="133"/>
    <s v="Gates PLC"/>
    <s v="Secured content-based product"/>
    <x v="6"/>
    <x v="132"/>
    <x v="133"/>
    <x v="1"/>
    <x v="0"/>
    <x v="122"/>
    <x v="1"/>
    <x v="1"/>
    <n v="1313125200"/>
    <n v="1315026000"/>
    <b v="0"/>
    <b v="0"/>
    <x v="21"/>
    <x v="1"/>
    <x v="21"/>
  </r>
  <r>
    <x v="134"/>
    <s v="Caldwell LLC"/>
    <s v="Secured executive concept"/>
    <x v="105"/>
    <x v="133"/>
    <x v="134"/>
    <x v="0"/>
    <x v="0"/>
    <x v="123"/>
    <x v="5"/>
    <x v="5"/>
    <n v="1308459600"/>
    <n v="1312693200"/>
    <b v="0"/>
    <b v="1"/>
    <x v="4"/>
    <x v="4"/>
    <x v="4"/>
  </r>
  <r>
    <x v="135"/>
    <s v="Le, Burton and Evans"/>
    <s v="Balanced zero-defect software"/>
    <x v="106"/>
    <x v="134"/>
    <x v="135"/>
    <x v="0"/>
    <x v="0"/>
    <x v="124"/>
    <x v="1"/>
    <x v="1"/>
    <n v="1362636000"/>
    <n v="1363064400"/>
    <b v="0"/>
    <b v="1"/>
    <x v="3"/>
    <x v="3"/>
    <x v="3"/>
  </r>
  <r>
    <x v="136"/>
    <s v="Briggs PLC"/>
    <s v="Distributed context-sensitive flexibility"/>
    <x v="107"/>
    <x v="135"/>
    <x v="136"/>
    <x v="3"/>
    <x v="0"/>
    <x v="125"/>
    <x v="1"/>
    <x v="1"/>
    <n v="1402117200"/>
    <n v="1403154000"/>
    <b v="0"/>
    <b v="1"/>
    <x v="6"/>
    <x v="4"/>
    <x v="6"/>
  </r>
  <r>
    <x v="137"/>
    <s v="Hudson-Nguyen"/>
    <s v="Down-sized disintermediate support"/>
    <x v="37"/>
    <x v="136"/>
    <x v="137"/>
    <x v="1"/>
    <x v="0"/>
    <x v="126"/>
    <x v="1"/>
    <x v="1"/>
    <n v="1286341200"/>
    <n v="1286859600"/>
    <b v="0"/>
    <b v="0"/>
    <x v="9"/>
    <x v="5"/>
    <x v="9"/>
  </r>
  <r>
    <x v="138"/>
    <s v="Hogan Ltd"/>
    <s v="Stand-alone mission-critical moratorium"/>
    <x v="103"/>
    <x v="137"/>
    <x v="138"/>
    <x v="0"/>
    <x v="0"/>
    <x v="127"/>
    <x v="1"/>
    <x v="1"/>
    <n v="1348808400"/>
    <n v="1349326800"/>
    <b v="0"/>
    <b v="0"/>
    <x v="20"/>
    <x v="6"/>
    <x v="20"/>
  </r>
  <r>
    <x v="139"/>
    <s v="Hamilton, Wright and Chavez"/>
    <s v="Down-sized empowering protocol"/>
    <x v="108"/>
    <x v="138"/>
    <x v="139"/>
    <x v="0"/>
    <x v="0"/>
    <x v="128"/>
    <x v="1"/>
    <x v="1"/>
    <n v="1429592400"/>
    <n v="1430974800"/>
    <b v="0"/>
    <b v="1"/>
    <x v="8"/>
    <x v="2"/>
    <x v="8"/>
  </r>
  <r>
    <x v="140"/>
    <s v="Bautista-Cross"/>
    <s v="Fully-configurable coherent Internet solution"/>
    <x v="20"/>
    <x v="139"/>
    <x v="140"/>
    <x v="1"/>
    <x v="0"/>
    <x v="129"/>
    <x v="1"/>
    <x v="1"/>
    <n v="1519538400"/>
    <n v="1519970400"/>
    <b v="0"/>
    <b v="0"/>
    <x v="4"/>
    <x v="4"/>
    <x v="4"/>
  </r>
  <r>
    <x v="141"/>
    <s v="Jackson LLC"/>
    <s v="Distributed motivating algorithm"/>
    <x v="109"/>
    <x v="140"/>
    <x v="141"/>
    <x v="1"/>
    <x v="0"/>
    <x v="130"/>
    <x v="1"/>
    <x v="1"/>
    <n v="1434085200"/>
    <n v="1434603600"/>
    <b v="0"/>
    <b v="0"/>
    <x v="2"/>
    <x v="2"/>
    <x v="2"/>
  </r>
  <r>
    <x v="142"/>
    <s v="Figueroa Ltd"/>
    <s v="Expanded solution-oriented benchmark"/>
    <x v="92"/>
    <x v="141"/>
    <x v="142"/>
    <x v="1"/>
    <x v="0"/>
    <x v="124"/>
    <x v="1"/>
    <x v="1"/>
    <n v="1333688400"/>
    <n v="1337230800"/>
    <b v="0"/>
    <b v="0"/>
    <x v="2"/>
    <x v="2"/>
    <x v="2"/>
  </r>
  <r>
    <x v="143"/>
    <s v="Avila-Jones"/>
    <s v="Implemented discrete secured line"/>
    <x v="91"/>
    <x v="142"/>
    <x v="143"/>
    <x v="1"/>
    <x v="0"/>
    <x v="131"/>
    <x v="1"/>
    <x v="1"/>
    <n v="1277701200"/>
    <n v="1279429200"/>
    <b v="0"/>
    <b v="0"/>
    <x v="7"/>
    <x v="1"/>
    <x v="7"/>
  </r>
  <r>
    <x v="144"/>
    <s v="Martin, Lopez and Hunter"/>
    <s v="Multi-lateral actuating installation"/>
    <x v="25"/>
    <x v="143"/>
    <x v="144"/>
    <x v="1"/>
    <x v="0"/>
    <x v="18"/>
    <x v="1"/>
    <x v="1"/>
    <n v="1560747600"/>
    <n v="1561438800"/>
    <b v="0"/>
    <b v="0"/>
    <x v="3"/>
    <x v="3"/>
    <x v="3"/>
  </r>
  <r>
    <x v="145"/>
    <s v="Fields-Moore"/>
    <s v="Secured reciprocal array"/>
    <x v="110"/>
    <x v="144"/>
    <x v="145"/>
    <x v="1"/>
    <x v="0"/>
    <x v="132"/>
    <x v="5"/>
    <x v="5"/>
    <n v="1410066000"/>
    <n v="1410498000"/>
    <b v="0"/>
    <b v="0"/>
    <x v="8"/>
    <x v="2"/>
    <x v="8"/>
  </r>
  <r>
    <x v="146"/>
    <s v="Harris-Golden"/>
    <s v="Optional bandwidth-monitored middleware"/>
    <x v="35"/>
    <x v="145"/>
    <x v="146"/>
    <x v="3"/>
    <x v="0"/>
    <x v="133"/>
    <x v="1"/>
    <x v="1"/>
    <n v="1320732000"/>
    <n v="1322460000"/>
    <b v="0"/>
    <b v="0"/>
    <x v="3"/>
    <x v="3"/>
    <x v="3"/>
  </r>
  <r>
    <x v="147"/>
    <s v="Moss, Norman and Dunlap"/>
    <s v="Upgradable upward-trending workforce"/>
    <x v="111"/>
    <x v="146"/>
    <x v="147"/>
    <x v="1"/>
    <x v="0"/>
    <x v="134"/>
    <x v="1"/>
    <x v="1"/>
    <n v="1465794000"/>
    <n v="1466312400"/>
    <b v="0"/>
    <b v="1"/>
    <x v="3"/>
    <x v="3"/>
    <x v="3"/>
  </r>
  <r>
    <x v="148"/>
    <s v="White, Larson and Wright"/>
    <s v="Upgradable hybrid capability"/>
    <x v="29"/>
    <x v="147"/>
    <x v="148"/>
    <x v="1"/>
    <x v="0"/>
    <x v="37"/>
    <x v="1"/>
    <x v="1"/>
    <n v="1500958800"/>
    <n v="1501736400"/>
    <b v="0"/>
    <b v="0"/>
    <x v="8"/>
    <x v="2"/>
    <x v="8"/>
  </r>
  <r>
    <x v="149"/>
    <s v="Payne, Oliver and Burch"/>
    <s v="Managed fresh-thinking flexibility"/>
    <x v="8"/>
    <x v="148"/>
    <x v="149"/>
    <x v="1"/>
    <x v="0"/>
    <x v="135"/>
    <x v="1"/>
    <x v="1"/>
    <n v="1357020000"/>
    <n v="1361512800"/>
    <b v="0"/>
    <b v="0"/>
    <x v="7"/>
    <x v="1"/>
    <x v="7"/>
  </r>
  <r>
    <x v="150"/>
    <s v="Brown, Palmer and Pace"/>
    <s v="Networked stable workforce"/>
    <x v="0"/>
    <x v="99"/>
    <x v="100"/>
    <x v="0"/>
    <x v="0"/>
    <x v="49"/>
    <x v="1"/>
    <x v="1"/>
    <n v="1544940000"/>
    <n v="1545026400"/>
    <b v="0"/>
    <b v="0"/>
    <x v="1"/>
    <x v="1"/>
    <x v="1"/>
  </r>
  <r>
    <x v="151"/>
    <s v="Parker LLC"/>
    <s v="Customizable intermediate extranet"/>
    <x v="112"/>
    <x v="149"/>
    <x v="150"/>
    <x v="0"/>
    <x v="0"/>
    <x v="50"/>
    <x v="1"/>
    <x v="1"/>
    <n v="1402290000"/>
    <n v="1406696400"/>
    <b v="0"/>
    <b v="0"/>
    <x v="5"/>
    <x v="1"/>
    <x v="5"/>
  </r>
  <r>
    <x v="152"/>
    <s v="Bowen, Mcdonald and Hall"/>
    <s v="User-centric fault-tolerant task-force"/>
    <x v="113"/>
    <x v="150"/>
    <x v="151"/>
    <x v="1"/>
    <x v="0"/>
    <x v="136"/>
    <x v="1"/>
    <x v="1"/>
    <n v="1487311200"/>
    <n v="1487916000"/>
    <b v="0"/>
    <b v="0"/>
    <x v="7"/>
    <x v="1"/>
    <x v="7"/>
  </r>
  <r>
    <x v="153"/>
    <s v="Whitehead, Bell and Hughes"/>
    <s v="Multi-tiered radical definition"/>
    <x v="114"/>
    <x v="151"/>
    <x v="152"/>
    <x v="0"/>
    <x v="0"/>
    <x v="137"/>
    <x v="1"/>
    <x v="1"/>
    <n v="1350622800"/>
    <n v="1351141200"/>
    <b v="0"/>
    <b v="0"/>
    <x v="3"/>
    <x v="3"/>
    <x v="3"/>
  </r>
  <r>
    <x v="154"/>
    <s v="Rodriguez-Brown"/>
    <s v="Devolved foreground benchmark"/>
    <x v="115"/>
    <x v="152"/>
    <x v="153"/>
    <x v="0"/>
    <x v="0"/>
    <x v="138"/>
    <x v="1"/>
    <x v="1"/>
    <n v="1463029200"/>
    <n v="1465016400"/>
    <b v="0"/>
    <b v="1"/>
    <x v="7"/>
    <x v="1"/>
    <x v="7"/>
  </r>
  <r>
    <x v="155"/>
    <s v="Hall-Schaefer"/>
    <s v="Distributed eco-centric methodology"/>
    <x v="116"/>
    <x v="153"/>
    <x v="154"/>
    <x v="0"/>
    <x v="0"/>
    <x v="139"/>
    <x v="1"/>
    <x v="1"/>
    <n v="1269493200"/>
    <n v="1270789200"/>
    <b v="0"/>
    <b v="0"/>
    <x v="3"/>
    <x v="3"/>
    <x v="3"/>
  </r>
  <r>
    <x v="156"/>
    <s v="Meza-Rogers"/>
    <s v="Streamlined encompassing encryption"/>
    <x v="117"/>
    <x v="154"/>
    <x v="155"/>
    <x v="3"/>
    <x v="0"/>
    <x v="140"/>
    <x v="2"/>
    <x v="2"/>
    <n v="1570251600"/>
    <n v="1572325200"/>
    <b v="0"/>
    <b v="0"/>
    <x v="1"/>
    <x v="1"/>
    <x v="1"/>
  </r>
  <r>
    <x v="157"/>
    <s v="Curtis-Curtis"/>
    <s v="User-friendly reciprocal initiative"/>
    <x v="3"/>
    <x v="155"/>
    <x v="156"/>
    <x v="0"/>
    <x v="0"/>
    <x v="141"/>
    <x v="2"/>
    <x v="2"/>
    <n v="1388383200"/>
    <n v="1389420000"/>
    <b v="0"/>
    <b v="0"/>
    <x v="14"/>
    <x v="7"/>
    <x v="14"/>
  </r>
  <r>
    <x v="158"/>
    <s v="Carlson Inc"/>
    <s v="Ergonomic fresh-thinking installation"/>
    <x v="118"/>
    <x v="156"/>
    <x v="157"/>
    <x v="1"/>
    <x v="0"/>
    <x v="142"/>
    <x v="1"/>
    <x v="1"/>
    <n v="1449554400"/>
    <n v="1449640800"/>
    <b v="0"/>
    <b v="0"/>
    <x v="1"/>
    <x v="1"/>
    <x v="1"/>
  </r>
  <r>
    <x v="159"/>
    <s v="Clarke, Anderson and Lee"/>
    <s v="Robust explicit hardware"/>
    <x v="119"/>
    <x v="157"/>
    <x v="158"/>
    <x v="1"/>
    <x v="0"/>
    <x v="143"/>
    <x v="1"/>
    <x v="1"/>
    <n v="1553662800"/>
    <n v="1555218000"/>
    <b v="0"/>
    <b v="1"/>
    <x v="3"/>
    <x v="3"/>
    <x v="3"/>
  </r>
  <r>
    <x v="160"/>
    <s v="Evans Group"/>
    <s v="Stand-alone actuating support"/>
    <x v="48"/>
    <x v="158"/>
    <x v="159"/>
    <x v="1"/>
    <x v="0"/>
    <x v="55"/>
    <x v="1"/>
    <x v="1"/>
    <n v="1556341200"/>
    <n v="1557723600"/>
    <b v="0"/>
    <b v="0"/>
    <x v="8"/>
    <x v="2"/>
    <x v="8"/>
  </r>
  <r>
    <x v="161"/>
    <s v="Bruce Group"/>
    <s v="Cross-platform methodical process improvement"/>
    <x v="20"/>
    <x v="159"/>
    <x v="160"/>
    <x v="0"/>
    <x v="0"/>
    <x v="51"/>
    <x v="1"/>
    <x v="1"/>
    <n v="1442984400"/>
    <n v="1443502800"/>
    <b v="0"/>
    <b v="1"/>
    <x v="2"/>
    <x v="2"/>
    <x v="2"/>
  </r>
  <r>
    <x v="162"/>
    <s v="Keith, Alvarez and Potter"/>
    <s v="Extended bottom-line open architecture"/>
    <x v="55"/>
    <x v="160"/>
    <x v="161"/>
    <x v="1"/>
    <x v="0"/>
    <x v="144"/>
    <x v="5"/>
    <x v="5"/>
    <n v="1544248800"/>
    <n v="1546840800"/>
    <b v="0"/>
    <b v="0"/>
    <x v="1"/>
    <x v="1"/>
    <x v="1"/>
  </r>
  <r>
    <x v="163"/>
    <s v="Burton-Watkins"/>
    <s v="Extended reciprocal circuit"/>
    <x v="26"/>
    <x v="161"/>
    <x v="162"/>
    <x v="1"/>
    <x v="0"/>
    <x v="67"/>
    <x v="1"/>
    <x v="1"/>
    <n v="1508475600"/>
    <n v="1512712800"/>
    <b v="0"/>
    <b v="1"/>
    <x v="14"/>
    <x v="7"/>
    <x v="14"/>
  </r>
  <r>
    <x v="164"/>
    <s v="Lopez and Sons"/>
    <s v="Polarized human-resource protocol"/>
    <x v="120"/>
    <x v="162"/>
    <x v="163"/>
    <x v="1"/>
    <x v="0"/>
    <x v="20"/>
    <x v="1"/>
    <x v="1"/>
    <n v="1507438800"/>
    <n v="1507525200"/>
    <b v="0"/>
    <b v="0"/>
    <x v="3"/>
    <x v="3"/>
    <x v="3"/>
  </r>
  <r>
    <x v="165"/>
    <s v="Cordova Ltd"/>
    <s v="Synergized radical product"/>
    <x v="121"/>
    <x v="163"/>
    <x v="164"/>
    <x v="1"/>
    <x v="0"/>
    <x v="145"/>
    <x v="1"/>
    <x v="1"/>
    <n v="1501563600"/>
    <n v="1504328400"/>
    <b v="0"/>
    <b v="0"/>
    <x v="2"/>
    <x v="2"/>
    <x v="2"/>
  </r>
  <r>
    <x v="166"/>
    <s v="Brown-Vang"/>
    <s v="Robust heuristic artificial intelligence"/>
    <x v="122"/>
    <x v="164"/>
    <x v="165"/>
    <x v="1"/>
    <x v="0"/>
    <x v="146"/>
    <x v="1"/>
    <x v="1"/>
    <n v="1292997600"/>
    <n v="1293343200"/>
    <b v="0"/>
    <b v="0"/>
    <x v="14"/>
    <x v="7"/>
    <x v="14"/>
  </r>
  <r>
    <x v="167"/>
    <s v="Cruz-Ward"/>
    <s v="Robust content-based emulation"/>
    <x v="97"/>
    <x v="165"/>
    <x v="166"/>
    <x v="1"/>
    <x v="0"/>
    <x v="147"/>
    <x v="2"/>
    <x v="2"/>
    <n v="1370840400"/>
    <n v="1371704400"/>
    <b v="0"/>
    <b v="0"/>
    <x v="3"/>
    <x v="3"/>
    <x v="3"/>
  </r>
  <r>
    <x v="168"/>
    <s v="Hernandez Group"/>
    <s v="Ergonomic uniform open system"/>
    <x v="123"/>
    <x v="166"/>
    <x v="167"/>
    <x v="0"/>
    <x v="0"/>
    <x v="148"/>
    <x v="3"/>
    <x v="3"/>
    <n v="1550815200"/>
    <n v="1552798800"/>
    <b v="0"/>
    <b v="1"/>
    <x v="7"/>
    <x v="1"/>
    <x v="7"/>
  </r>
  <r>
    <x v="169"/>
    <s v="Tran, Steele and Wilson"/>
    <s v="Profit-focused modular product"/>
    <x v="124"/>
    <x v="167"/>
    <x v="168"/>
    <x v="1"/>
    <x v="0"/>
    <x v="149"/>
    <x v="1"/>
    <x v="1"/>
    <n v="1339909200"/>
    <n v="1342328400"/>
    <b v="0"/>
    <b v="1"/>
    <x v="12"/>
    <x v="4"/>
    <x v="12"/>
  </r>
  <r>
    <x v="170"/>
    <s v="Summers, Gallegos and Stein"/>
    <s v="Mandatory mobile product"/>
    <x v="125"/>
    <x v="168"/>
    <x v="169"/>
    <x v="0"/>
    <x v="0"/>
    <x v="109"/>
    <x v="1"/>
    <x v="1"/>
    <n v="1501736400"/>
    <n v="1502341200"/>
    <b v="0"/>
    <b v="0"/>
    <x v="7"/>
    <x v="1"/>
    <x v="7"/>
  </r>
  <r>
    <x v="171"/>
    <s v="Blair Group"/>
    <s v="Public-key 3rdgeneration budgetary management"/>
    <x v="70"/>
    <x v="169"/>
    <x v="170"/>
    <x v="0"/>
    <x v="0"/>
    <x v="62"/>
    <x v="1"/>
    <x v="1"/>
    <n v="1395291600"/>
    <n v="1397192400"/>
    <b v="0"/>
    <b v="0"/>
    <x v="18"/>
    <x v="5"/>
    <x v="18"/>
  </r>
  <r>
    <x v="172"/>
    <s v="Nixon Inc"/>
    <s v="Centralized national firmware"/>
    <x v="126"/>
    <x v="170"/>
    <x v="171"/>
    <x v="0"/>
    <x v="0"/>
    <x v="150"/>
    <x v="1"/>
    <x v="1"/>
    <n v="1405746000"/>
    <n v="1407042000"/>
    <b v="0"/>
    <b v="1"/>
    <x v="4"/>
    <x v="4"/>
    <x v="4"/>
  </r>
  <r>
    <x v="173"/>
    <s v="White LLC"/>
    <s v="Cross-group 4thgeneration middleware"/>
    <x v="127"/>
    <x v="171"/>
    <x v="172"/>
    <x v="1"/>
    <x v="0"/>
    <x v="151"/>
    <x v="1"/>
    <x v="1"/>
    <n v="1368853200"/>
    <n v="1369371600"/>
    <b v="0"/>
    <b v="0"/>
    <x v="3"/>
    <x v="3"/>
    <x v="3"/>
  </r>
  <r>
    <x v="174"/>
    <s v="Santos, Black and Donovan"/>
    <s v="Pre-emptive scalable access"/>
    <x v="60"/>
    <x v="172"/>
    <x v="173"/>
    <x v="1"/>
    <x v="0"/>
    <x v="44"/>
    <x v="1"/>
    <x v="1"/>
    <n v="1444021200"/>
    <n v="1444107600"/>
    <b v="0"/>
    <b v="1"/>
    <x v="8"/>
    <x v="2"/>
    <x v="8"/>
  </r>
  <r>
    <x v="175"/>
    <s v="Jones, Contreras and Burnett"/>
    <s v="Sharable intangible migration"/>
    <x v="128"/>
    <x v="173"/>
    <x v="174"/>
    <x v="0"/>
    <x v="0"/>
    <x v="152"/>
    <x v="1"/>
    <x v="1"/>
    <n v="1472619600"/>
    <n v="1474261200"/>
    <b v="0"/>
    <b v="0"/>
    <x v="3"/>
    <x v="3"/>
    <x v="3"/>
  </r>
  <r>
    <x v="176"/>
    <s v="Stone-Orozco"/>
    <s v="Proactive scalable Graphical User Interface"/>
    <x v="129"/>
    <x v="174"/>
    <x v="175"/>
    <x v="0"/>
    <x v="0"/>
    <x v="153"/>
    <x v="1"/>
    <x v="1"/>
    <n v="1472878800"/>
    <n v="1473656400"/>
    <b v="0"/>
    <b v="0"/>
    <x v="3"/>
    <x v="3"/>
    <x v="3"/>
  </r>
  <r>
    <x v="177"/>
    <s v="Lee, Gibson and Morgan"/>
    <s v="Digitized solution-oriented product"/>
    <x v="130"/>
    <x v="175"/>
    <x v="176"/>
    <x v="1"/>
    <x v="0"/>
    <x v="154"/>
    <x v="1"/>
    <x v="1"/>
    <n v="1289800800"/>
    <n v="1291960800"/>
    <b v="0"/>
    <b v="0"/>
    <x v="3"/>
    <x v="3"/>
    <x v="3"/>
  </r>
  <r>
    <x v="178"/>
    <s v="Alexander-Williams"/>
    <s v="Triple-buffered cohesive structure"/>
    <x v="44"/>
    <x v="176"/>
    <x v="177"/>
    <x v="0"/>
    <x v="0"/>
    <x v="155"/>
    <x v="1"/>
    <x v="1"/>
    <n v="1505970000"/>
    <n v="1506747600"/>
    <b v="0"/>
    <b v="0"/>
    <x v="0"/>
    <x v="0"/>
    <x v="0"/>
  </r>
  <r>
    <x v="179"/>
    <s v="Marks Ltd"/>
    <s v="Realigned human-resource orchestration"/>
    <x v="131"/>
    <x v="177"/>
    <x v="178"/>
    <x v="1"/>
    <x v="0"/>
    <x v="156"/>
    <x v="0"/>
    <x v="0"/>
    <n v="1363496400"/>
    <n v="1363582800"/>
    <b v="0"/>
    <b v="1"/>
    <x v="3"/>
    <x v="3"/>
    <x v="3"/>
  </r>
  <r>
    <x v="180"/>
    <s v="Olsen, Edwards and Reid"/>
    <s v="Optional clear-thinking software"/>
    <x v="132"/>
    <x v="178"/>
    <x v="179"/>
    <x v="1"/>
    <x v="0"/>
    <x v="157"/>
    <x v="2"/>
    <x v="2"/>
    <n v="1269234000"/>
    <n v="1269666000"/>
    <b v="0"/>
    <b v="0"/>
    <x v="8"/>
    <x v="2"/>
    <x v="8"/>
  </r>
  <r>
    <x v="181"/>
    <s v="Daniels, Rose and Tyler"/>
    <s v="Centralized global approach"/>
    <x v="133"/>
    <x v="179"/>
    <x v="180"/>
    <x v="0"/>
    <x v="0"/>
    <x v="158"/>
    <x v="1"/>
    <x v="1"/>
    <n v="1507093200"/>
    <n v="1508648400"/>
    <b v="0"/>
    <b v="0"/>
    <x v="2"/>
    <x v="2"/>
    <x v="2"/>
  </r>
  <r>
    <x v="182"/>
    <s v="Adams Group"/>
    <s v="Reverse-engineered bandwidth-monitored contingency"/>
    <x v="134"/>
    <x v="180"/>
    <x v="181"/>
    <x v="1"/>
    <x v="0"/>
    <x v="159"/>
    <x v="3"/>
    <x v="3"/>
    <n v="1560574800"/>
    <n v="1561957200"/>
    <b v="0"/>
    <b v="0"/>
    <x v="3"/>
    <x v="3"/>
    <x v="3"/>
  </r>
  <r>
    <x v="183"/>
    <s v="Rogers, Huerta and Medina"/>
    <s v="Pre-emptive bandwidth-monitored instruction set"/>
    <x v="135"/>
    <x v="181"/>
    <x v="182"/>
    <x v="0"/>
    <x v="0"/>
    <x v="99"/>
    <x v="0"/>
    <x v="0"/>
    <n v="1284008400"/>
    <n v="1285131600"/>
    <b v="0"/>
    <b v="0"/>
    <x v="1"/>
    <x v="1"/>
    <x v="1"/>
  </r>
  <r>
    <x v="184"/>
    <s v="Howard, Carter and Griffith"/>
    <s v="Adaptive asynchronous emulation"/>
    <x v="136"/>
    <x v="182"/>
    <x v="183"/>
    <x v="1"/>
    <x v="0"/>
    <x v="160"/>
    <x v="1"/>
    <x v="1"/>
    <n v="1556859600"/>
    <n v="1556946000"/>
    <b v="0"/>
    <b v="0"/>
    <x v="3"/>
    <x v="3"/>
    <x v="3"/>
  </r>
  <r>
    <x v="185"/>
    <s v="Bailey PLC"/>
    <s v="Innovative actuating conglomeration"/>
    <x v="67"/>
    <x v="183"/>
    <x v="184"/>
    <x v="0"/>
    <x v="0"/>
    <x v="161"/>
    <x v="1"/>
    <x v="1"/>
    <n v="1526187600"/>
    <n v="1527138000"/>
    <b v="0"/>
    <b v="0"/>
    <x v="19"/>
    <x v="4"/>
    <x v="19"/>
  </r>
  <r>
    <x v="186"/>
    <s v="Parker Group"/>
    <s v="Grass-roots foreground policy"/>
    <x v="137"/>
    <x v="184"/>
    <x v="185"/>
    <x v="0"/>
    <x v="0"/>
    <x v="162"/>
    <x v="1"/>
    <x v="1"/>
    <n v="1400821200"/>
    <n v="1402117200"/>
    <b v="0"/>
    <b v="0"/>
    <x v="3"/>
    <x v="3"/>
    <x v="3"/>
  </r>
  <r>
    <x v="187"/>
    <s v="Fox Group"/>
    <s v="Horizontal transitional paradigm"/>
    <x v="138"/>
    <x v="185"/>
    <x v="186"/>
    <x v="1"/>
    <x v="0"/>
    <x v="163"/>
    <x v="0"/>
    <x v="0"/>
    <n v="1361599200"/>
    <n v="1364014800"/>
    <b v="0"/>
    <b v="1"/>
    <x v="12"/>
    <x v="4"/>
    <x v="12"/>
  </r>
  <r>
    <x v="188"/>
    <s v="Walker, Jones and Rodriguez"/>
    <s v="Networked didactic info-mediaries"/>
    <x v="139"/>
    <x v="186"/>
    <x v="187"/>
    <x v="0"/>
    <x v="0"/>
    <x v="164"/>
    <x v="6"/>
    <x v="6"/>
    <n v="1417500000"/>
    <n v="1417586400"/>
    <b v="0"/>
    <b v="0"/>
    <x v="3"/>
    <x v="3"/>
    <x v="3"/>
  </r>
  <r>
    <x v="189"/>
    <s v="Anthony-Shaw"/>
    <s v="Switchable contextually-based access"/>
    <x v="140"/>
    <x v="187"/>
    <x v="188"/>
    <x v="3"/>
    <x v="0"/>
    <x v="165"/>
    <x v="1"/>
    <x v="1"/>
    <n v="1457071200"/>
    <n v="1457071200"/>
    <b v="0"/>
    <b v="0"/>
    <x v="3"/>
    <x v="3"/>
    <x v="3"/>
  </r>
  <r>
    <x v="190"/>
    <s v="Cook LLC"/>
    <s v="Up-sized dynamic throughput"/>
    <x v="41"/>
    <x v="188"/>
    <x v="189"/>
    <x v="0"/>
    <x v="0"/>
    <x v="3"/>
    <x v="1"/>
    <x v="1"/>
    <n v="1370322000"/>
    <n v="1370408400"/>
    <b v="0"/>
    <b v="1"/>
    <x v="3"/>
    <x v="3"/>
    <x v="3"/>
  </r>
  <r>
    <x v="191"/>
    <s v="Sutton PLC"/>
    <s v="Mandatory reciprocal superstructure"/>
    <x v="141"/>
    <x v="189"/>
    <x v="190"/>
    <x v="0"/>
    <x v="0"/>
    <x v="99"/>
    <x v="6"/>
    <x v="6"/>
    <n v="1552366800"/>
    <n v="1552626000"/>
    <b v="0"/>
    <b v="0"/>
    <x v="3"/>
    <x v="3"/>
    <x v="3"/>
  </r>
  <r>
    <x v="192"/>
    <s v="Long, Morgan and Mitchell"/>
    <s v="Upgradable 4thgeneration productivity"/>
    <x v="142"/>
    <x v="190"/>
    <x v="191"/>
    <x v="0"/>
    <x v="0"/>
    <x v="166"/>
    <x v="1"/>
    <x v="1"/>
    <n v="1403845200"/>
    <n v="1404190800"/>
    <b v="0"/>
    <b v="0"/>
    <x v="1"/>
    <x v="1"/>
    <x v="1"/>
  </r>
  <r>
    <x v="193"/>
    <s v="Calhoun, Rogers and Long"/>
    <s v="Progressive discrete hub"/>
    <x v="47"/>
    <x v="191"/>
    <x v="192"/>
    <x v="0"/>
    <x v="0"/>
    <x v="167"/>
    <x v="1"/>
    <x v="1"/>
    <n v="1523163600"/>
    <n v="1523509200"/>
    <b v="1"/>
    <b v="0"/>
    <x v="7"/>
    <x v="1"/>
    <x v="7"/>
  </r>
  <r>
    <x v="194"/>
    <s v="Sandoval Group"/>
    <s v="Assimilated multi-tasking archive"/>
    <x v="143"/>
    <x v="192"/>
    <x v="193"/>
    <x v="1"/>
    <x v="0"/>
    <x v="105"/>
    <x v="1"/>
    <x v="1"/>
    <n v="1442206800"/>
    <n v="1443589200"/>
    <b v="0"/>
    <b v="0"/>
    <x v="16"/>
    <x v="1"/>
    <x v="16"/>
  </r>
  <r>
    <x v="195"/>
    <s v="Smith and Sons"/>
    <s v="Upgradable high-level solution"/>
    <x v="144"/>
    <x v="193"/>
    <x v="194"/>
    <x v="1"/>
    <x v="0"/>
    <x v="168"/>
    <x v="1"/>
    <x v="1"/>
    <n v="1532840400"/>
    <n v="1533445200"/>
    <b v="0"/>
    <b v="0"/>
    <x v="5"/>
    <x v="1"/>
    <x v="5"/>
  </r>
  <r>
    <x v="196"/>
    <s v="King Inc"/>
    <s v="Organic bandwidth-monitored frame"/>
    <x v="139"/>
    <x v="194"/>
    <x v="195"/>
    <x v="0"/>
    <x v="0"/>
    <x v="16"/>
    <x v="3"/>
    <x v="3"/>
    <n v="1472878800"/>
    <n v="1474520400"/>
    <b v="0"/>
    <b v="0"/>
    <x v="8"/>
    <x v="2"/>
    <x v="8"/>
  </r>
  <r>
    <x v="197"/>
    <s v="Perry and Sons"/>
    <s v="Business-focused logistical framework"/>
    <x v="145"/>
    <x v="195"/>
    <x v="196"/>
    <x v="1"/>
    <x v="0"/>
    <x v="169"/>
    <x v="1"/>
    <x v="1"/>
    <n v="1498194000"/>
    <n v="1499403600"/>
    <b v="0"/>
    <b v="0"/>
    <x v="6"/>
    <x v="4"/>
    <x v="6"/>
  </r>
  <r>
    <x v="198"/>
    <s v="Palmer Inc"/>
    <s v="Universal multi-state capability"/>
    <x v="146"/>
    <x v="196"/>
    <x v="197"/>
    <x v="0"/>
    <x v="0"/>
    <x v="170"/>
    <x v="1"/>
    <x v="1"/>
    <n v="1281070800"/>
    <n v="1283576400"/>
    <b v="0"/>
    <b v="0"/>
    <x v="5"/>
    <x v="1"/>
    <x v="5"/>
  </r>
  <r>
    <x v="199"/>
    <s v="Hull, Baker and Martinez"/>
    <s v="Digitized reciprocal infrastructure"/>
    <x v="37"/>
    <x v="197"/>
    <x v="198"/>
    <x v="0"/>
    <x v="0"/>
    <x v="171"/>
    <x v="1"/>
    <x v="1"/>
    <n v="1436245200"/>
    <n v="1436590800"/>
    <b v="0"/>
    <b v="0"/>
    <x v="1"/>
    <x v="1"/>
    <x v="1"/>
  </r>
  <r>
    <x v="200"/>
    <s v="Becker, Rice and White"/>
    <s v="Reduced dedicated capability"/>
    <x v="0"/>
    <x v="50"/>
    <x v="50"/>
    <x v="0"/>
    <x v="0"/>
    <x v="49"/>
    <x v="0"/>
    <x v="0"/>
    <n v="1269493200"/>
    <n v="1270443600"/>
    <b v="0"/>
    <b v="0"/>
    <x v="3"/>
    <x v="3"/>
    <x v="3"/>
  </r>
  <r>
    <x v="201"/>
    <s v="Osborne, Perkins and Knox"/>
    <s v="Cross-platform bi-directional workforce"/>
    <x v="118"/>
    <x v="198"/>
    <x v="199"/>
    <x v="1"/>
    <x v="0"/>
    <x v="144"/>
    <x v="1"/>
    <x v="1"/>
    <n v="1406264400"/>
    <n v="1407819600"/>
    <b v="0"/>
    <b v="0"/>
    <x v="2"/>
    <x v="2"/>
    <x v="2"/>
  </r>
  <r>
    <x v="202"/>
    <s v="Mcknight-Freeman"/>
    <s v="Upgradable scalable methodology"/>
    <x v="111"/>
    <x v="199"/>
    <x v="200"/>
    <x v="3"/>
    <x v="0"/>
    <x v="172"/>
    <x v="1"/>
    <x v="1"/>
    <n v="1317531600"/>
    <n v="1317877200"/>
    <b v="0"/>
    <b v="0"/>
    <x v="0"/>
    <x v="0"/>
    <x v="0"/>
  </r>
  <r>
    <x v="203"/>
    <s v="Hayden, Shannon and Stein"/>
    <s v="Customer-focused client-server service-desk"/>
    <x v="147"/>
    <x v="200"/>
    <x v="201"/>
    <x v="1"/>
    <x v="0"/>
    <x v="173"/>
    <x v="2"/>
    <x v="2"/>
    <n v="1484632800"/>
    <n v="1484805600"/>
    <b v="0"/>
    <b v="0"/>
    <x v="3"/>
    <x v="3"/>
    <x v="3"/>
  </r>
  <r>
    <x v="204"/>
    <s v="Daniel-Luna"/>
    <s v="Mandatory multimedia leverage"/>
    <x v="148"/>
    <x v="201"/>
    <x v="202"/>
    <x v="0"/>
    <x v="0"/>
    <x v="174"/>
    <x v="1"/>
    <x v="1"/>
    <n v="1301806800"/>
    <n v="1302670800"/>
    <b v="0"/>
    <b v="0"/>
    <x v="17"/>
    <x v="1"/>
    <x v="17"/>
  </r>
  <r>
    <x v="205"/>
    <s v="Weaver-Marquez"/>
    <s v="Focused analyzing circuit"/>
    <x v="81"/>
    <x v="202"/>
    <x v="203"/>
    <x v="1"/>
    <x v="0"/>
    <x v="175"/>
    <x v="1"/>
    <x v="1"/>
    <n v="1539752400"/>
    <n v="1540789200"/>
    <b v="1"/>
    <b v="0"/>
    <x v="3"/>
    <x v="3"/>
    <x v="3"/>
  </r>
  <r>
    <x v="206"/>
    <s v="Austin, Baker and Kelley"/>
    <s v="Fundamental grid-enabled strategy"/>
    <x v="25"/>
    <x v="203"/>
    <x v="204"/>
    <x v="3"/>
    <x v="0"/>
    <x v="176"/>
    <x v="1"/>
    <x v="1"/>
    <n v="1267250400"/>
    <n v="1268028000"/>
    <b v="0"/>
    <b v="0"/>
    <x v="13"/>
    <x v="5"/>
    <x v="13"/>
  </r>
  <r>
    <x v="207"/>
    <s v="Carney-Anderson"/>
    <s v="Digitized 5thgeneration knowledgebase"/>
    <x v="67"/>
    <x v="204"/>
    <x v="205"/>
    <x v="1"/>
    <x v="0"/>
    <x v="177"/>
    <x v="1"/>
    <x v="1"/>
    <n v="1535432400"/>
    <n v="1537160400"/>
    <b v="0"/>
    <b v="1"/>
    <x v="1"/>
    <x v="1"/>
    <x v="1"/>
  </r>
  <r>
    <x v="208"/>
    <s v="Jackson Inc"/>
    <s v="Mandatory multi-tasking encryption"/>
    <x v="149"/>
    <x v="205"/>
    <x v="206"/>
    <x v="1"/>
    <x v="0"/>
    <x v="178"/>
    <x v="1"/>
    <x v="1"/>
    <n v="1510207200"/>
    <n v="1512280800"/>
    <b v="0"/>
    <b v="0"/>
    <x v="4"/>
    <x v="4"/>
    <x v="4"/>
  </r>
  <r>
    <x v="209"/>
    <s v="Warren Ltd"/>
    <s v="Distributed system-worthy application"/>
    <x v="150"/>
    <x v="206"/>
    <x v="207"/>
    <x v="2"/>
    <x v="0"/>
    <x v="179"/>
    <x v="2"/>
    <x v="2"/>
    <n v="1462510800"/>
    <n v="1463115600"/>
    <b v="0"/>
    <b v="0"/>
    <x v="4"/>
    <x v="4"/>
    <x v="4"/>
  </r>
  <r>
    <x v="210"/>
    <s v="Schultz Inc"/>
    <s v="Synergistic tertiary time-frame"/>
    <x v="151"/>
    <x v="207"/>
    <x v="208"/>
    <x v="0"/>
    <x v="0"/>
    <x v="31"/>
    <x v="3"/>
    <x v="3"/>
    <n v="1488520800"/>
    <n v="1490850000"/>
    <b v="0"/>
    <b v="0"/>
    <x v="22"/>
    <x v="4"/>
    <x v="22"/>
  </r>
  <r>
    <x v="211"/>
    <s v="Thompson LLC"/>
    <s v="Customer-focused impactful benchmark"/>
    <x v="152"/>
    <x v="208"/>
    <x v="209"/>
    <x v="0"/>
    <x v="0"/>
    <x v="180"/>
    <x v="1"/>
    <x v="1"/>
    <n v="1377579600"/>
    <n v="1379653200"/>
    <b v="0"/>
    <b v="0"/>
    <x v="3"/>
    <x v="3"/>
    <x v="3"/>
  </r>
  <r>
    <x v="212"/>
    <s v="Johnson Inc"/>
    <s v="Profound next generation infrastructure"/>
    <x v="32"/>
    <x v="209"/>
    <x v="210"/>
    <x v="1"/>
    <x v="0"/>
    <x v="170"/>
    <x v="1"/>
    <x v="1"/>
    <n v="1576389600"/>
    <n v="1580364000"/>
    <b v="0"/>
    <b v="0"/>
    <x v="3"/>
    <x v="3"/>
    <x v="3"/>
  </r>
  <r>
    <x v="213"/>
    <s v="Morgan-Warren"/>
    <s v="Face-to-face encompassing info-mediaries"/>
    <x v="153"/>
    <x v="210"/>
    <x v="211"/>
    <x v="1"/>
    <x v="0"/>
    <x v="181"/>
    <x v="1"/>
    <x v="1"/>
    <n v="1289019600"/>
    <n v="1289714400"/>
    <b v="0"/>
    <b v="1"/>
    <x v="7"/>
    <x v="1"/>
    <x v="7"/>
  </r>
  <r>
    <x v="214"/>
    <s v="Sullivan Group"/>
    <s v="Open-source fresh-thinking policy"/>
    <x v="1"/>
    <x v="211"/>
    <x v="212"/>
    <x v="1"/>
    <x v="0"/>
    <x v="34"/>
    <x v="1"/>
    <x v="1"/>
    <n v="1282194000"/>
    <n v="1282712400"/>
    <b v="0"/>
    <b v="0"/>
    <x v="1"/>
    <x v="1"/>
    <x v="1"/>
  </r>
  <r>
    <x v="215"/>
    <s v="Vargas, Banks and Palmer"/>
    <s v="Extended 24/7 implementation"/>
    <x v="154"/>
    <x v="212"/>
    <x v="213"/>
    <x v="0"/>
    <x v="0"/>
    <x v="182"/>
    <x v="1"/>
    <x v="1"/>
    <n v="1550037600"/>
    <n v="1550210400"/>
    <b v="0"/>
    <b v="0"/>
    <x v="3"/>
    <x v="3"/>
    <x v="3"/>
  </r>
  <r>
    <x v="216"/>
    <s v="Johnson, Dixon and Zimmerman"/>
    <s v="Organic dynamic algorithm"/>
    <x v="155"/>
    <x v="213"/>
    <x v="214"/>
    <x v="1"/>
    <x v="0"/>
    <x v="183"/>
    <x v="1"/>
    <x v="1"/>
    <n v="1321941600"/>
    <n v="1322114400"/>
    <b v="0"/>
    <b v="0"/>
    <x v="3"/>
    <x v="3"/>
    <x v="3"/>
  </r>
  <r>
    <x v="217"/>
    <s v="Moore, Dudley and Navarro"/>
    <s v="Organic multi-tasking focus group"/>
    <x v="156"/>
    <x v="214"/>
    <x v="215"/>
    <x v="0"/>
    <x v="0"/>
    <x v="184"/>
    <x v="1"/>
    <x v="1"/>
    <n v="1556427600"/>
    <n v="1557205200"/>
    <b v="0"/>
    <b v="0"/>
    <x v="22"/>
    <x v="4"/>
    <x v="22"/>
  </r>
  <r>
    <x v="218"/>
    <s v="Price-Rodriguez"/>
    <s v="Adaptive logistical initiative"/>
    <x v="57"/>
    <x v="215"/>
    <x v="216"/>
    <x v="1"/>
    <x v="0"/>
    <x v="185"/>
    <x v="4"/>
    <x v="4"/>
    <n v="1320991200"/>
    <n v="1323928800"/>
    <b v="0"/>
    <b v="1"/>
    <x v="12"/>
    <x v="4"/>
    <x v="12"/>
  </r>
  <r>
    <x v="219"/>
    <s v="Huang-Henderson"/>
    <s v="Stand-alone mobile customer loyalty"/>
    <x v="157"/>
    <x v="216"/>
    <x v="217"/>
    <x v="1"/>
    <x v="0"/>
    <x v="186"/>
    <x v="1"/>
    <x v="1"/>
    <n v="1345093200"/>
    <n v="1346130000"/>
    <b v="0"/>
    <b v="0"/>
    <x v="10"/>
    <x v="4"/>
    <x v="10"/>
  </r>
  <r>
    <x v="220"/>
    <s v="Owens-Le"/>
    <s v="Focused composite approach"/>
    <x v="58"/>
    <x v="217"/>
    <x v="218"/>
    <x v="0"/>
    <x v="0"/>
    <x v="68"/>
    <x v="1"/>
    <x v="1"/>
    <n v="1309496400"/>
    <n v="1311051600"/>
    <b v="1"/>
    <b v="0"/>
    <x v="3"/>
    <x v="3"/>
    <x v="3"/>
  </r>
  <r>
    <x v="221"/>
    <s v="Huff LLC"/>
    <s v="Face-to-face clear-thinking Local Area Network"/>
    <x v="158"/>
    <x v="218"/>
    <x v="219"/>
    <x v="0"/>
    <x v="0"/>
    <x v="187"/>
    <x v="1"/>
    <x v="1"/>
    <n v="1340254800"/>
    <n v="1340427600"/>
    <b v="1"/>
    <b v="0"/>
    <x v="0"/>
    <x v="0"/>
    <x v="0"/>
  </r>
  <r>
    <x v="222"/>
    <s v="Johnson LLC"/>
    <s v="Cross-group cohesive circuit"/>
    <x v="73"/>
    <x v="219"/>
    <x v="220"/>
    <x v="1"/>
    <x v="0"/>
    <x v="188"/>
    <x v="1"/>
    <x v="1"/>
    <n v="1412226000"/>
    <n v="1412312400"/>
    <b v="0"/>
    <b v="0"/>
    <x v="14"/>
    <x v="7"/>
    <x v="14"/>
  </r>
  <r>
    <x v="223"/>
    <s v="Chavez, Garcia and Cantu"/>
    <s v="Synergistic explicit capability"/>
    <x v="159"/>
    <x v="220"/>
    <x v="221"/>
    <x v="0"/>
    <x v="0"/>
    <x v="189"/>
    <x v="1"/>
    <x v="1"/>
    <n v="1458104400"/>
    <n v="1459314000"/>
    <b v="0"/>
    <b v="0"/>
    <x v="3"/>
    <x v="3"/>
    <x v="3"/>
  </r>
  <r>
    <x v="224"/>
    <s v="Lester-Moore"/>
    <s v="Diverse analyzing definition"/>
    <x v="160"/>
    <x v="221"/>
    <x v="222"/>
    <x v="1"/>
    <x v="0"/>
    <x v="190"/>
    <x v="1"/>
    <x v="1"/>
    <n v="1411534800"/>
    <n v="1415426400"/>
    <b v="0"/>
    <b v="0"/>
    <x v="22"/>
    <x v="4"/>
    <x v="22"/>
  </r>
  <r>
    <x v="225"/>
    <s v="Fox-Quinn"/>
    <s v="Enterprise-wide reciprocal success"/>
    <x v="161"/>
    <x v="222"/>
    <x v="223"/>
    <x v="1"/>
    <x v="0"/>
    <x v="191"/>
    <x v="1"/>
    <x v="1"/>
    <n v="1399093200"/>
    <n v="1399093200"/>
    <b v="1"/>
    <b v="0"/>
    <x v="1"/>
    <x v="1"/>
    <x v="1"/>
  </r>
  <r>
    <x v="226"/>
    <s v="Garcia Inc"/>
    <s v="Progressive neutral middleware"/>
    <x v="162"/>
    <x v="223"/>
    <x v="224"/>
    <x v="1"/>
    <x v="0"/>
    <x v="192"/>
    <x v="1"/>
    <x v="1"/>
    <n v="1270702800"/>
    <n v="1273899600"/>
    <b v="0"/>
    <b v="0"/>
    <x v="14"/>
    <x v="7"/>
    <x v="14"/>
  </r>
  <r>
    <x v="227"/>
    <s v="Johnson-Lee"/>
    <s v="Intuitive exuding process improvement"/>
    <x v="163"/>
    <x v="224"/>
    <x v="225"/>
    <x v="1"/>
    <x v="0"/>
    <x v="193"/>
    <x v="1"/>
    <x v="1"/>
    <n v="1431666000"/>
    <n v="1432184400"/>
    <b v="0"/>
    <b v="0"/>
    <x v="20"/>
    <x v="6"/>
    <x v="20"/>
  </r>
  <r>
    <x v="228"/>
    <s v="Pineda Group"/>
    <s v="Exclusive real-time protocol"/>
    <x v="164"/>
    <x v="225"/>
    <x v="226"/>
    <x v="1"/>
    <x v="0"/>
    <x v="194"/>
    <x v="1"/>
    <x v="1"/>
    <n v="1472619600"/>
    <n v="1474779600"/>
    <b v="0"/>
    <b v="0"/>
    <x v="10"/>
    <x v="4"/>
    <x v="10"/>
  </r>
  <r>
    <x v="229"/>
    <s v="Hoffman-Howard"/>
    <s v="Extended encompassing application"/>
    <x v="165"/>
    <x v="226"/>
    <x v="227"/>
    <x v="1"/>
    <x v="0"/>
    <x v="195"/>
    <x v="1"/>
    <x v="1"/>
    <n v="1496293200"/>
    <n v="1500440400"/>
    <b v="0"/>
    <b v="1"/>
    <x v="20"/>
    <x v="6"/>
    <x v="20"/>
  </r>
  <r>
    <x v="230"/>
    <s v="Miranda, Hall and Mcgrath"/>
    <s v="Progressive value-added ability"/>
    <x v="166"/>
    <x v="227"/>
    <x v="228"/>
    <x v="1"/>
    <x v="0"/>
    <x v="196"/>
    <x v="1"/>
    <x v="1"/>
    <n v="1575612000"/>
    <n v="1575612000"/>
    <b v="0"/>
    <b v="0"/>
    <x v="11"/>
    <x v="6"/>
    <x v="11"/>
  </r>
  <r>
    <x v="231"/>
    <s v="Williams, Carter and Gonzalez"/>
    <s v="Cross-platform uniform hardware"/>
    <x v="44"/>
    <x v="228"/>
    <x v="229"/>
    <x v="3"/>
    <x v="0"/>
    <x v="109"/>
    <x v="1"/>
    <x v="1"/>
    <n v="1369112400"/>
    <n v="1374123600"/>
    <b v="0"/>
    <b v="0"/>
    <x v="3"/>
    <x v="3"/>
    <x v="3"/>
  </r>
  <r>
    <x v="232"/>
    <s v="Davis-Rodriguez"/>
    <s v="Progressive secondary portal"/>
    <x v="74"/>
    <x v="229"/>
    <x v="230"/>
    <x v="1"/>
    <x v="0"/>
    <x v="45"/>
    <x v="1"/>
    <x v="1"/>
    <n v="1469422800"/>
    <n v="1469509200"/>
    <b v="0"/>
    <b v="0"/>
    <x v="3"/>
    <x v="3"/>
    <x v="3"/>
  </r>
  <r>
    <x v="233"/>
    <s v="Reid, Rivera and Perry"/>
    <s v="Multi-lateral national adapter"/>
    <x v="167"/>
    <x v="230"/>
    <x v="231"/>
    <x v="1"/>
    <x v="0"/>
    <x v="197"/>
    <x v="1"/>
    <x v="1"/>
    <n v="1307854800"/>
    <n v="1309237200"/>
    <b v="0"/>
    <b v="0"/>
    <x v="10"/>
    <x v="4"/>
    <x v="10"/>
  </r>
  <r>
    <x v="234"/>
    <s v="Mendoza-Parker"/>
    <s v="Enterprise-wide motivating matrices"/>
    <x v="168"/>
    <x v="231"/>
    <x v="232"/>
    <x v="1"/>
    <x v="0"/>
    <x v="46"/>
    <x v="6"/>
    <x v="6"/>
    <n v="1503378000"/>
    <n v="1503982800"/>
    <b v="0"/>
    <b v="1"/>
    <x v="11"/>
    <x v="6"/>
    <x v="11"/>
  </r>
  <r>
    <x v="235"/>
    <s v="Lee, Ali and Guzman"/>
    <s v="Polarized upward-trending Local Area Network"/>
    <x v="133"/>
    <x v="232"/>
    <x v="233"/>
    <x v="0"/>
    <x v="0"/>
    <x v="45"/>
    <x v="1"/>
    <x v="1"/>
    <n v="1486965600"/>
    <n v="1487397600"/>
    <b v="0"/>
    <b v="0"/>
    <x v="10"/>
    <x v="4"/>
    <x v="10"/>
  </r>
  <r>
    <x v="236"/>
    <s v="Gallegos-Cobb"/>
    <s v="Object-based directional function"/>
    <x v="169"/>
    <x v="233"/>
    <x v="234"/>
    <x v="0"/>
    <x v="0"/>
    <x v="176"/>
    <x v="2"/>
    <x v="2"/>
    <n v="1561438800"/>
    <n v="1562043600"/>
    <b v="0"/>
    <b v="1"/>
    <x v="1"/>
    <x v="1"/>
    <x v="1"/>
  </r>
  <r>
    <x v="237"/>
    <s v="Ellison PLC"/>
    <s v="Re-contextualized tangible open architecture"/>
    <x v="29"/>
    <x v="234"/>
    <x v="235"/>
    <x v="1"/>
    <x v="0"/>
    <x v="198"/>
    <x v="1"/>
    <x v="1"/>
    <n v="1398402000"/>
    <n v="1398574800"/>
    <b v="0"/>
    <b v="0"/>
    <x v="10"/>
    <x v="4"/>
    <x v="10"/>
  </r>
  <r>
    <x v="238"/>
    <s v="Bolton, Sanchez and Carrillo"/>
    <s v="Distributed systemic adapter"/>
    <x v="166"/>
    <x v="235"/>
    <x v="236"/>
    <x v="1"/>
    <x v="0"/>
    <x v="199"/>
    <x v="3"/>
    <x v="3"/>
    <n v="1513231200"/>
    <n v="1515391200"/>
    <b v="0"/>
    <b v="1"/>
    <x v="3"/>
    <x v="3"/>
    <x v="3"/>
  </r>
  <r>
    <x v="239"/>
    <s v="Mason-Sanders"/>
    <s v="Networked web-enabled instruction set"/>
    <x v="170"/>
    <x v="236"/>
    <x v="237"/>
    <x v="0"/>
    <x v="0"/>
    <x v="142"/>
    <x v="1"/>
    <x v="1"/>
    <n v="1440824400"/>
    <n v="1441170000"/>
    <b v="0"/>
    <b v="0"/>
    <x v="8"/>
    <x v="2"/>
    <x v="8"/>
  </r>
  <r>
    <x v="240"/>
    <s v="Pitts-Reed"/>
    <s v="Vision-oriented dynamic service-desk"/>
    <x v="171"/>
    <x v="237"/>
    <x v="238"/>
    <x v="1"/>
    <x v="0"/>
    <x v="200"/>
    <x v="1"/>
    <x v="1"/>
    <n v="1281070800"/>
    <n v="1281157200"/>
    <b v="0"/>
    <b v="0"/>
    <x v="3"/>
    <x v="3"/>
    <x v="3"/>
  </r>
  <r>
    <x v="241"/>
    <s v="Gonzalez-Martinez"/>
    <s v="Vision-oriented actuating open system"/>
    <x v="172"/>
    <x v="238"/>
    <x v="239"/>
    <x v="1"/>
    <x v="0"/>
    <x v="74"/>
    <x v="2"/>
    <x v="2"/>
    <n v="1397365200"/>
    <n v="1398229200"/>
    <b v="0"/>
    <b v="1"/>
    <x v="9"/>
    <x v="5"/>
    <x v="9"/>
  </r>
  <r>
    <x v="242"/>
    <s v="Hill, Martin and Garcia"/>
    <s v="Sharable scalable core"/>
    <x v="141"/>
    <x v="239"/>
    <x v="240"/>
    <x v="1"/>
    <x v="0"/>
    <x v="201"/>
    <x v="1"/>
    <x v="1"/>
    <n v="1494392400"/>
    <n v="1495256400"/>
    <b v="0"/>
    <b v="1"/>
    <x v="1"/>
    <x v="1"/>
    <x v="1"/>
  </r>
  <r>
    <x v="243"/>
    <s v="Garcia PLC"/>
    <s v="Customer-focused attitude-oriented function"/>
    <x v="173"/>
    <x v="240"/>
    <x v="241"/>
    <x v="1"/>
    <x v="0"/>
    <x v="202"/>
    <x v="1"/>
    <x v="1"/>
    <n v="1520143200"/>
    <n v="1520402400"/>
    <b v="0"/>
    <b v="0"/>
    <x v="3"/>
    <x v="3"/>
    <x v="3"/>
  </r>
  <r>
    <x v="244"/>
    <s v="Herring-Bailey"/>
    <s v="Reverse-engineered system-worthy extranet"/>
    <x v="31"/>
    <x v="241"/>
    <x v="242"/>
    <x v="1"/>
    <x v="0"/>
    <x v="4"/>
    <x v="1"/>
    <x v="1"/>
    <n v="1405314000"/>
    <n v="1409806800"/>
    <b v="0"/>
    <b v="0"/>
    <x v="3"/>
    <x v="3"/>
    <x v="3"/>
  </r>
  <r>
    <x v="245"/>
    <s v="Russell-Gardner"/>
    <s v="Re-engineered systematic monitoring"/>
    <x v="49"/>
    <x v="242"/>
    <x v="243"/>
    <x v="1"/>
    <x v="0"/>
    <x v="203"/>
    <x v="1"/>
    <x v="1"/>
    <n v="1396846800"/>
    <n v="1396933200"/>
    <b v="0"/>
    <b v="0"/>
    <x v="3"/>
    <x v="3"/>
    <x v="3"/>
  </r>
  <r>
    <x v="246"/>
    <s v="Walters-Carter"/>
    <s v="Seamless value-added standardization"/>
    <x v="6"/>
    <x v="243"/>
    <x v="244"/>
    <x v="1"/>
    <x v="0"/>
    <x v="42"/>
    <x v="1"/>
    <x v="1"/>
    <n v="1375678800"/>
    <n v="1376024400"/>
    <b v="0"/>
    <b v="0"/>
    <x v="2"/>
    <x v="2"/>
    <x v="2"/>
  </r>
  <r>
    <x v="247"/>
    <s v="Johnson, Patterson and Montoya"/>
    <s v="Triple-buffered fresh-thinking frame"/>
    <x v="174"/>
    <x v="244"/>
    <x v="245"/>
    <x v="1"/>
    <x v="0"/>
    <x v="204"/>
    <x v="1"/>
    <x v="1"/>
    <n v="1482386400"/>
    <n v="1483682400"/>
    <b v="0"/>
    <b v="1"/>
    <x v="13"/>
    <x v="5"/>
    <x v="13"/>
  </r>
  <r>
    <x v="248"/>
    <s v="Roberts and Sons"/>
    <s v="Streamlined holistic knowledgebase"/>
    <x v="8"/>
    <x v="245"/>
    <x v="246"/>
    <x v="1"/>
    <x v="0"/>
    <x v="205"/>
    <x v="2"/>
    <x v="2"/>
    <n v="1420005600"/>
    <n v="1420437600"/>
    <b v="0"/>
    <b v="0"/>
    <x v="20"/>
    <x v="6"/>
    <x v="20"/>
  </r>
  <r>
    <x v="249"/>
    <s v="Avila-Nelson"/>
    <s v="Up-sized intermediate website"/>
    <x v="175"/>
    <x v="246"/>
    <x v="247"/>
    <x v="1"/>
    <x v="0"/>
    <x v="206"/>
    <x v="1"/>
    <x v="1"/>
    <n v="1420178400"/>
    <n v="1420783200"/>
    <b v="0"/>
    <b v="0"/>
    <x v="18"/>
    <x v="5"/>
    <x v="18"/>
  </r>
  <r>
    <x v="250"/>
    <s v="Robbins and Sons"/>
    <s v="Future-proofed directional synergy"/>
    <x v="0"/>
    <x v="247"/>
    <x v="248"/>
    <x v="0"/>
    <x v="0"/>
    <x v="49"/>
    <x v="1"/>
    <x v="1"/>
    <n v="1264399200"/>
    <n v="1267423200"/>
    <b v="0"/>
    <b v="0"/>
    <x v="1"/>
    <x v="1"/>
    <x v="1"/>
  </r>
  <r>
    <x v="251"/>
    <s v="Singleton Ltd"/>
    <s v="Enhanced user-facing function"/>
    <x v="143"/>
    <x v="248"/>
    <x v="249"/>
    <x v="0"/>
    <x v="0"/>
    <x v="196"/>
    <x v="1"/>
    <x v="1"/>
    <n v="1355032800"/>
    <n v="1355205600"/>
    <b v="0"/>
    <b v="0"/>
    <x v="3"/>
    <x v="3"/>
    <x v="3"/>
  </r>
  <r>
    <x v="252"/>
    <s v="Perez PLC"/>
    <s v="Operative bandwidth-monitored interface"/>
    <x v="67"/>
    <x v="249"/>
    <x v="250"/>
    <x v="1"/>
    <x v="0"/>
    <x v="207"/>
    <x v="1"/>
    <x v="1"/>
    <n v="1382677200"/>
    <n v="1383109200"/>
    <b v="0"/>
    <b v="0"/>
    <x v="3"/>
    <x v="3"/>
    <x v="3"/>
  </r>
  <r>
    <x v="253"/>
    <s v="Rogers, Jacobs and Jackson"/>
    <s v="Upgradable multi-state instruction set"/>
    <x v="158"/>
    <x v="250"/>
    <x v="251"/>
    <x v="0"/>
    <x v="0"/>
    <x v="208"/>
    <x v="0"/>
    <x v="0"/>
    <n v="1302238800"/>
    <n v="1303275600"/>
    <b v="0"/>
    <b v="0"/>
    <x v="6"/>
    <x v="4"/>
    <x v="6"/>
  </r>
  <r>
    <x v="254"/>
    <s v="Barry Group"/>
    <s v="De-engineered static Local Area Network"/>
    <x v="176"/>
    <x v="251"/>
    <x v="252"/>
    <x v="1"/>
    <x v="0"/>
    <x v="39"/>
    <x v="1"/>
    <x v="1"/>
    <n v="1487656800"/>
    <n v="1487829600"/>
    <b v="0"/>
    <b v="0"/>
    <x v="9"/>
    <x v="5"/>
    <x v="9"/>
  </r>
  <r>
    <x v="255"/>
    <s v="Rosales, Branch and Harmon"/>
    <s v="Upgradable grid-enabled superstructure"/>
    <x v="177"/>
    <x v="252"/>
    <x v="253"/>
    <x v="1"/>
    <x v="0"/>
    <x v="209"/>
    <x v="1"/>
    <x v="1"/>
    <n v="1297836000"/>
    <n v="1298268000"/>
    <b v="0"/>
    <b v="1"/>
    <x v="1"/>
    <x v="1"/>
    <x v="1"/>
  </r>
  <r>
    <x v="256"/>
    <s v="Smith-Reid"/>
    <s v="Optimized actuating toolset"/>
    <x v="178"/>
    <x v="253"/>
    <x v="254"/>
    <x v="0"/>
    <x v="0"/>
    <x v="27"/>
    <x v="4"/>
    <x v="4"/>
    <n v="1453615200"/>
    <n v="1456812000"/>
    <b v="0"/>
    <b v="0"/>
    <x v="1"/>
    <x v="1"/>
    <x v="1"/>
  </r>
  <r>
    <x v="257"/>
    <s v="Williams Inc"/>
    <s v="Decentralized exuding strategy"/>
    <x v="57"/>
    <x v="254"/>
    <x v="255"/>
    <x v="1"/>
    <x v="0"/>
    <x v="45"/>
    <x v="1"/>
    <x v="1"/>
    <n v="1362463200"/>
    <n v="1363669200"/>
    <b v="0"/>
    <b v="0"/>
    <x v="3"/>
    <x v="3"/>
    <x v="3"/>
  </r>
  <r>
    <x v="258"/>
    <s v="Duncan, Mcdonald and Miller"/>
    <s v="Assimilated coherent hardware"/>
    <x v="92"/>
    <x v="255"/>
    <x v="256"/>
    <x v="1"/>
    <x v="0"/>
    <x v="129"/>
    <x v="1"/>
    <x v="1"/>
    <n v="1481176800"/>
    <n v="1482904800"/>
    <b v="0"/>
    <b v="1"/>
    <x v="3"/>
    <x v="3"/>
    <x v="3"/>
  </r>
  <r>
    <x v="259"/>
    <s v="Watkins Ltd"/>
    <s v="Multi-channeled responsive implementation"/>
    <x v="37"/>
    <x v="256"/>
    <x v="257"/>
    <x v="1"/>
    <x v="0"/>
    <x v="188"/>
    <x v="1"/>
    <x v="1"/>
    <n v="1354946400"/>
    <n v="1356588000"/>
    <b v="1"/>
    <b v="0"/>
    <x v="14"/>
    <x v="7"/>
    <x v="14"/>
  </r>
  <r>
    <x v="260"/>
    <s v="Allen-Jones"/>
    <s v="Centralized modular initiative"/>
    <x v="9"/>
    <x v="257"/>
    <x v="258"/>
    <x v="1"/>
    <x v="0"/>
    <x v="210"/>
    <x v="1"/>
    <x v="1"/>
    <n v="1348808400"/>
    <n v="1349845200"/>
    <b v="0"/>
    <b v="0"/>
    <x v="1"/>
    <x v="1"/>
    <x v="1"/>
  </r>
  <r>
    <x v="261"/>
    <s v="Mason-Smith"/>
    <s v="Reverse-engineered cohesive migration"/>
    <x v="179"/>
    <x v="258"/>
    <x v="259"/>
    <x v="0"/>
    <x v="0"/>
    <x v="211"/>
    <x v="1"/>
    <x v="1"/>
    <n v="1282712400"/>
    <n v="1283058000"/>
    <b v="0"/>
    <b v="1"/>
    <x v="1"/>
    <x v="1"/>
    <x v="1"/>
  </r>
  <r>
    <x v="262"/>
    <s v="Lloyd, Kennedy and Davis"/>
    <s v="Compatible multimedia hub"/>
    <x v="12"/>
    <x v="259"/>
    <x v="260"/>
    <x v="1"/>
    <x v="0"/>
    <x v="37"/>
    <x v="1"/>
    <x v="1"/>
    <n v="1301979600"/>
    <n v="1304226000"/>
    <b v="0"/>
    <b v="1"/>
    <x v="7"/>
    <x v="1"/>
    <x v="7"/>
  </r>
  <r>
    <x v="263"/>
    <s v="Walker Ltd"/>
    <s v="Organic eco-centric success"/>
    <x v="49"/>
    <x v="260"/>
    <x v="261"/>
    <x v="1"/>
    <x v="0"/>
    <x v="134"/>
    <x v="1"/>
    <x v="1"/>
    <n v="1263016800"/>
    <n v="1263016800"/>
    <b v="0"/>
    <b v="0"/>
    <x v="14"/>
    <x v="7"/>
    <x v="14"/>
  </r>
  <r>
    <x v="264"/>
    <s v="Gordon PLC"/>
    <s v="Virtual reciprocal policy"/>
    <x v="180"/>
    <x v="261"/>
    <x v="262"/>
    <x v="1"/>
    <x v="0"/>
    <x v="212"/>
    <x v="1"/>
    <x v="1"/>
    <n v="1360648800"/>
    <n v="1362031200"/>
    <b v="0"/>
    <b v="0"/>
    <x v="3"/>
    <x v="3"/>
    <x v="3"/>
  </r>
  <r>
    <x v="265"/>
    <s v="Lee and Sons"/>
    <s v="Persevering interactive emulation"/>
    <x v="70"/>
    <x v="262"/>
    <x v="263"/>
    <x v="1"/>
    <x v="0"/>
    <x v="99"/>
    <x v="1"/>
    <x v="1"/>
    <n v="1451800800"/>
    <n v="1455602400"/>
    <b v="0"/>
    <b v="0"/>
    <x v="3"/>
    <x v="3"/>
    <x v="3"/>
  </r>
  <r>
    <x v="266"/>
    <s v="Cole LLC"/>
    <s v="Proactive responsive emulation"/>
    <x v="181"/>
    <x v="263"/>
    <x v="264"/>
    <x v="0"/>
    <x v="0"/>
    <x v="213"/>
    <x v="6"/>
    <x v="6"/>
    <n v="1415340000"/>
    <n v="1418191200"/>
    <b v="0"/>
    <b v="1"/>
    <x v="17"/>
    <x v="1"/>
    <x v="17"/>
  </r>
  <r>
    <x v="267"/>
    <s v="Acosta PLC"/>
    <s v="Extended eco-centric function"/>
    <x v="182"/>
    <x v="264"/>
    <x v="265"/>
    <x v="1"/>
    <x v="0"/>
    <x v="214"/>
    <x v="2"/>
    <x v="2"/>
    <n v="1351054800"/>
    <n v="1352440800"/>
    <b v="0"/>
    <b v="0"/>
    <x v="3"/>
    <x v="3"/>
    <x v="3"/>
  </r>
  <r>
    <x v="268"/>
    <s v="Brown-Mckee"/>
    <s v="Networked optimal productivity"/>
    <x v="42"/>
    <x v="265"/>
    <x v="266"/>
    <x v="1"/>
    <x v="0"/>
    <x v="44"/>
    <x v="1"/>
    <x v="1"/>
    <n v="1349326800"/>
    <n v="1353304800"/>
    <b v="0"/>
    <b v="0"/>
    <x v="4"/>
    <x v="4"/>
    <x v="4"/>
  </r>
  <r>
    <x v="269"/>
    <s v="Miles and Sons"/>
    <s v="Persistent attitude-oriented approach"/>
    <x v="26"/>
    <x v="266"/>
    <x v="267"/>
    <x v="1"/>
    <x v="0"/>
    <x v="215"/>
    <x v="1"/>
    <x v="1"/>
    <n v="1548914400"/>
    <n v="1550728800"/>
    <b v="0"/>
    <b v="0"/>
    <x v="19"/>
    <x v="4"/>
    <x v="19"/>
  </r>
  <r>
    <x v="270"/>
    <s v="Sawyer, Horton and Williams"/>
    <s v="Triple-buffered 4thgeneration toolset"/>
    <x v="183"/>
    <x v="267"/>
    <x v="268"/>
    <x v="3"/>
    <x v="0"/>
    <x v="216"/>
    <x v="1"/>
    <x v="1"/>
    <n v="1291269600"/>
    <n v="1291442400"/>
    <b v="0"/>
    <b v="0"/>
    <x v="11"/>
    <x v="6"/>
    <x v="11"/>
  </r>
  <r>
    <x v="271"/>
    <s v="Foley-Cox"/>
    <s v="Progressive zero administration leverage"/>
    <x v="184"/>
    <x v="268"/>
    <x v="269"/>
    <x v="2"/>
    <x v="0"/>
    <x v="217"/>
    <x v="1"/>
    <x v="1"/>
    <n v="1449468000"/>
    <n v="1452146400"/>
    <b v="0"/>
    <b v="0"/>
    <x v="14"/>
    <x v="7"/>
    <x v="14"/>
  </r>
  <r>
    <x v="272"/>
    <s v="Horton, Morrison and Clark"/>
    <s v="Networked radical neural-net"/>
    <x v="185"/>
    <x v="269"/>
    <x v="270"/>
    <x v="1"/>
    <x v="0"/>
    <x v="218"/>
    <x v="1"/>
    <x v="1"/>
    <n v="1562734800"/>
    <n v="1564894800"/>
    <b v="0"/>
    <b v="1"/>
    <x v="3"/>
    <x v="3"/>
    <x v="3"/>
  </r>
  <r>
    <x v="273"/>
    <s v="Thomas and Sons"/>
    <s v="Re-engineered heuristic forecast"/>
    <x v="75"/>
    <x v="270"/>
    <x v="271"/>
    <x v="1"/>
    <x v="0"/>
    <x v="219"/>
    <x v="0"/>
    <x v="0"/>
    <n v="1505624400"/>
    <n v="1505883600"/>
    <b v="0"/>
    <b v="0"/>
    <x v="3"/>
    <x v="3"/>
    <x v="3"/>
  </r>
  <r>
    <x v="274"/>
    <s v="Morgan-Jenkins"/>
    <s v="Fully-configurable background algorithm"/>
    <x v="166"/>
    <x v="271"/>
    <x v="272"/>
    <x v="0"/>
    <x v="0"/>
    <x v="27"/>
    <x v="1"/>
    <x v="1"/>
    <n v="1509948000"/>
    <n v="1510380000"/>
    <b v="0"/>
    <b v="0"/>
    <x v="3"/>
    <x v="3"/>
    <x v="3"/>
  </r>
  <r>
    <x v="275"/>
    <s v="Ward, Sanchez and Kemp"/>
    <s v="Stand-alone discrete Graphical User Interface"/>
    <x v="61"/>
    <x v="272"/>
    <x v="273"/>
    <x v="1"/>
    <x v="0"/>
    <x v="220"/>
    <x v="1"/>
    <x v="1"/>
    <n v="1554526800"/>
    <n v="1555218000"/>
    <b v="0"/>
    <b v="0"/>
    <x v="18"/>
    <x v="5"/>
    <x v="18"/>
  </r>
  <r>
    <x v="276"/>
    <s v="Fields Ltd"/>
    <s v="Front-line foreground project"/>
    <x v="20"/>
    <x v="273"/>
    <x v="274"/>
    <x v="0"/>
    <x v="0"/>
    <x v="221"/>
    <x v="1"/>
    <x v="1"/>
    <n v="1334811600"/>
    <n v="1335243600"/>
    <b v="0"/>
    <b v="1"/>
    <x v="11"/>
    <x v="6"/>
    <x v="11"/>
  </r>
  <r>
    <x v="277"/>
    <s v="Ramos-Mitchell"/>
    <s v="Persevering system-worthy info-mediaries"/>
    <x v="31"/>
    <x v="274"/>
    <x v="275"/>
    <x v="1"/>
    <x v="0"/>
    <x v="100"/>
    <x v="1"/>
    <x v="1"/>
    <n v="1279515600"/>
    <n v="1279688400"/>
    <b v="0"/>
    <b v="0"/>
    <x v="3"/>
    <x v="3"/>
    <x v="3"/>
  </r>
  <r>
    <x v="278"/>
    <s v="Higgins, Davis and Salazar"/>
    <s v="Distributed multi-tasking strategy"/>
    <x v="50"/>
    <x v="275"/>
    <x v="276"/>
    <x v="1"/>
    <x v="0"/>
    <x v="222"/>
    <x v="1"/>
    <x v="1"/>
    <n v="1353909600"/>
    <n v="1356069600"/>
    <b v="0"/>
    <b v="0"/>
    <x v="2"/>
    <x v="2"/>
    <x v="2"/>
  </r>
  <r>
    <x v="279"/>
    <s v="Smith-Jenkins"/>
    <s v="Vision-oriented methodical application"/>
    <x v="48"/>
    <x v="276"/>
    <x v="277"/>
    <x v="1"/>
    <x v="0"/>
    <x v="223"/>
    <x v="1"/>
    <x v="1"/>
    <n v="1535950800"/>
    <n v="1536210000"/>
    <b v="0"/>
    <b v="0"/>
    <x v="3"/>
    <x v="3"/>
    <x v="3"/>
  </r>
  <r>
    <x v="280"/>
    <s v="Braun PLC"/>
    <s v="Function-based high-level infrastructure"/>
    <x v="186"/>
    <x v="277"/>
    <x v="278"/>
    <x v="1"/>
    <x v="0"/>
    <x v="224"/>
    <x v="1"/>
    <x v="1"/>
    <n v="1511244000"/>
    <n v="1511762400"/>
    <b v="0"/>
    <b v="0"/>
    <x v="10"/>
    <x v="4"/>
    <x v="10"/>
  </r>
  <r>
    <x v="281"/>
    <s v="Drake PLC"/>
    <s v="Profound object-oriented paradigm"/>
    <x v="187"/>
    <x v="278"/>
    <x v="279"/>
    <x v="0"/>
    <x v="0"/>
    <x v="225"/>
    <x v="1"/>
    <x v="1"/>
    <n v="1331445600"/>
    <n v="1333256400"/>
    <b v="0"/>
    <b v="1"/>
    <x v="3"/>
    <x v="3"/>
    <x v="3"/>
  </r>
  <r>
    <x v="282"/>
    <s v="Ross, Kelly and Brown"/>
    <s v="Virtual contextually-based circuit"/>
    <x v="141"/>
    <x v="279"/>
    <x v="280"/>
    <x v="1"/>
    <x v="0"/>
    <x v="221"/>
    <x v="1"/>
    <x v="1"/>
    <n v="1480226400"/>
    <n v="1480744800"/>
    <b v="0"/>
    <b v="1"/>
    <x v="19"/>
    <x v="4"/>
    <x v="19"/>
  </r>
  <r>
    <x v="283"/>
    <s v="Lucas-Mullins"/>
    <s v="Business-focused dynamic instruction set"/>
    <x v="32"/>
    <x v="280"/>
    <x v="281"/>
    <x v="0"/>
    <x v="0"/>
    <x v="226"/>
    <x v="3"/>
    <x v="3"/>
    <n v="1464584400"/>
    <n v="1465016400"/>
    <b v="0"/>
    <b v="0"/>
    <x v="1"/>
    <x v="1"/>
    <x v="1"/>
  </r>
  <r>
    <x v="284"/>
    <s v="Tran LLC"/>
    <s v="Ameliorated fresh-thinking protocol"/>
    <x v="122"/>
    <x v="281"/>
    <x v="282"/>
    <x v="0"/>
    <x v="0"/>
    <x v="227"/>
    <x v="1"/>
    <x v="1"/>
    <n v="1335848400"/>
    <n v="1336280400"/>
    <b v="0"/>
    <b v="0"/>
    <x v="2"/>
    <x v="2"/>
    <x v="2"/>
  </r>
  <r>
    <x v="285"/>
    <s v="Dawson, Brady and Gilbert"/>
    <s v="Front-line optimizing emulation"/>
    <x v="79"/>
    <x v="282"/>
    <x v="283"/>
    <x v="1"/>
    <x v="0"/>
    <x v="228"/>
    <x v="1"/>
    <x v="1"/>
    <n v="1473483600"/>
    <n v="1476766800"/>
    <b v="0"/>
    <b v="0"/>
    <x v="3"/>
    <x v="3"/>
    <x v="3"/>
  </r>
  <r>
    <x v="286"/>
    <s v="Obrien-Aguirre"/>
    <s v="Devolved uniform complexity"/>
    <x v="188"/>
    <x v="283"/>
    <x v="284"/>
    <x v="3"/>
    <x v="0"/>
    <x v="229"/>
    <x v="1"/>
    <x v="1"/>
    <n v="1479880800"/>
    <n v="1480485600"/>
    <b v="0"/>
    <b v="0"/>
    <x v="3"/>
    <x v="3"/>
    <x v="3"/>
  </r>
  <r>
    <x v="287"/>
    <s v="Ferguson PLC"/>
    <s v="Public-key intangible superstructure"/>
    <x v="9"/>
    <x v="284"/>
    <x v="285"/>
    <x v="1"/>
    <x v="0"/>
    <x v="230"/>
    <x v="1"/>
    <x v="1"/>
    <n v="1430197200"/>
    <n v="1430197200"/>
    <b v="0"/>
    <b v="0"/>
    <x v="5"/>
    <x v="1"/>
    <x v="5"/>
  </r>
  <r>
    <x v="288"/>
    <s v="Garcia Ltd"/>
    <s v="Secured global success"/>
    <x v="36"/>
    <x v="285"/>
    <x v="286"/>
    <x v="0"/>
    <x v="0"/>
    <x v="231"/>
    <x v="3"/>
    <x v="3"/>
    <n v="1331701200"/>
    <n v="1331787600"/>
    <b v="0"/>
    <b v="1"/>
    <x v="16"/>
    <x v="1"/>
    <x v="16"/>
  </r>
  <r>
    <x v="289"/>
    <s v="Smith, Love and Smith"/>
    <s v="Grass-roots mission-critical capability"/>
    <x v="126"/>
    <x v="286"/>
    <x v="287"/>
    <x v="1"/>
    <x v="0"/>
    <x v="232"/>
    <x v="0"/>
    <x v="0"/>
    <n v="1438578000"/>
    <n v="1438837200"/>
    <b v="0"/>
    <b v="0"/>
    <x v="3"/>
    <x v="3"/>
    <x v="3"/>
  </r>
  <r>
    <x v="290"/>
    <s v="Wilson, Hall and Osborne"/>
    <s v="Advanced global data-warehouse"/>
    <x v="189"/>
    <x v="287"/>
    <x v="288"/>
    <x v="0"/>
    <x v="0"/>
    <x v="233"/>
    <x v="1"/>
    <x v="1"/>
    <n v="1368162000"/>
    <n v="1370926800"/>
    <b v="0"/>
    <b v="1"/>
    <x v="4"/>
    <x v="4"/>
    <x v="4"/>
  </r>
  <r>
    <x v="291"/>
    <s v="Bell, Grimes and Kerr"/>
    <s v="Self-enabling uniform complexity"/>
    <x v="37"/>
    <x v="288"/>
    <x v="289"/>
    <x v="1"/>
    <x v="0"/>
    <x v="37"/>
    <x v="1"/>
    <x v="1"/>
    <n v="1318654800"/>
    <n v="1319000400"/>
    <b v="1"/>
    <b v="0"/>
    <x v="2"/>
    <x v="2"/>
    <x v="2"/>
  </r>
  <r>
    <x v="292"/>
    <s v="Ho-Harris"/>
    <s v="Versatile cohesive encoding"/>
    <x v="190"/>
    <x v="289"/>
    <x v="290"/>
    <x v="0"/>
    <x v="0"/>
    <x v="234"/>
    <x v="1"/>
    <x v="1"/>
    <n v="1331874000"/>
    <n v="1333429200"/>
    <b v="0"/>
    <b v="0"/>
    <x v="0"/>
    <x v="0"/>
    <x v="0"/>
  </r>
  <r>
    <x v="293"/>
    <s v="Ross Group"/>
    <s v="Organized executive solution"/>
    <x v="191"/>
    <x v="290"/>
    <x v="291"/>
    <x v="3"/>
    <x v="0"/>
    <x v="235"/>
    <x v="6"/>
    <x v="6"/>
    <n v="1286254800"/>
    <n v="1287032400"/>
    <b v="0"/>
    <b v="0"/>
    <x v="3"/>
    <x v="3"/>
    <x v="3"/>
  </r>
  <r>
    <x v="294"/>
    <s v="Turner-Davis"/>
    <s v="Automated local emulation"/>
    <x v="60"/>
    <x v="291"/>
    <x v="292"/>
    <x v="1"/>
    <x v="0"/>
    <x v="236"/>
    <x v="1"/>
    <x v="1"/>
    <n v="1540530000"/>
    <n v="1541570400"/>
    <b v="0"/>
    <b v="0"/>
    <x v="3"/>
    <x v="3"/>
    <x v="3"/>
  </r>
  <r>
    <x v="295"/>
    <s v="Smith, Jackson and Herrera"/>
    <s v="Enterprise-wide intermediate middleware"/>
    <x v="192"/>
    <x v="292"/>
    <x v="293"/>
    <x v="0"/>
    <x v="0"/>
    <x v="237"/>
    <x v="5"/>
    <x v="5"/>
    <n v="1381813200"/>
    <n v="1383976800"/>
    <b v="0"/>
    <b v="0"/>
    <x v="3"/>
    <x v="3"/>
    <x v="3"/>
  </r>
  <r>
    <x v="296"/>
    <s v="Smith-Hess"/>
    <s v="Grass-roots real-time Local Area Network"/>
    <x v="55"/>
    <x v="293"/>
    <x v="294"/>
    <x v="0"/>
    <x v="0"/>
    <x v="63"/>
    <x v="2"/>
    <x v="2"/>
    <n v="1548655200"/>
    <n v="1550556000"/>
    <b v="0"/>
    <b v="0"/>
    <x v="3"/>
    <x v="3"/>
    <x v="3"/>
  </r>
  <r>
    <x v="297"/>
    <s v="Brown, Herring and Bass"/>
    <s v="Organized client-driven capacity"/>
    <x v="44"/>
    <x v="294"/>
    <x v="295"/>
    <x v="0"/>
    <x v="0"/>
    <x v="238"/>
    <x v="2"/>
    <x v="2"/>
    <n v="1389679200"/>
    <n v="1390456800"/>
    <b v="0"/>
    <b v="1"/>
    <x v="3"/>
    <x v="3"/>
    <x v="3"/>
  </r>
  <r>
    <x v="298"/>
    <s v="Chase, Garcia and Johnson"/>
    <s v="Adaptive intangible database"/>
    <x v="26"/>
    <x v="295"/>
    <x v="296"/>
    <x v="1"/>
    <x v="0"/>
    <x v="239"/>
    <x v="1"/>
    <x v="1"/>
    <n v="1456466400"/>
    <n v="1458018000"/>
    <b v="0"/>
    <b v="1"/>
    <x v="1"/>
    <x v="1"/>
    <x v="1"/>
  </r>
  <r>
    <x v="299"/>
    <s v="Ramsey and Sons"/>
    <s v="Grass-roots contextually-based algorithm"/>
    <x v="167"/>
    <x v="296"/>
    <x v="297"/>
    <x v="0"/>
    <x v="0"/>
    <x v="240"/>
    <x v="1"/>
    <x v="1"/>
    <n v="1456984800"/>
    <n v="1461819600"/>
    <b v="0"/>
    <b v="0"/>
    <x v="0"/>
    <x v="0"/>
    <x v="0"/>
  </r>
  <r>
    <x v="300"/>
    <s v="Cooke PLC"/>
    <s v="Focused executive core"/>
    <x v="0"/>
    <x v="297"/>
    <x v="298"/>
    <x v="0"/>
    <x v="0"/>
    <x v="49"/>
    <x v="3"/>
    <x v="3"/>
    <n v="1504069200"/>
    <n v="1504155600"/>
    <b v="0"/>
    <b v="1"/>
    <x v="9"/>
    <x v="5"/>
    <x v="9"/>
  </r>
  <r>
    <x v="301"/>
    <s v="Wong-Walker"/>
    <s v="Multi-channeled disintermediate policy"/>
    <x v="79"/>
    <x v="298"/>
    <x v="299"/>
    <x v="1"/>
    <x v="0"/>
    <x v="241"/>
    <x v="1"/>
    <x v="1"/>
    <n v="1424930400"/>
    <n v="1426395600"/>
    <b v="0"/>
    <b v="0"/>
    <x v="4"/>
    <x v="4"/>
    <x v="4"/>
  </r>
  <r>
    <x v="302"/>
    <s v="Ferguson, Collins and Mata"/>
    <s v="Customizable bi-directional hardware"/>
    <x v="193"/>
    <x v="299"/>
    <x v="300"/>
    <x v="0"/>
    <x v="0"/>
    <x v="242"/>
    <x v="1"/>
    <x v="1"/>
    <n v="1535864400"/>
    <n v="1537074000"/>
    <b v="0"/>
    <b v="0"/>
    <x v="3"/>
    <x v="3"/>
    <x v="3"/>
  </r>
  <r>
    <x v="303"/>
    <s v="Guerrero, Flores and Jenkins"/>
    <s v="Networked optimal architecture"/>
    <x v="74"/>
    <x v="300"/>
    <x v="301"/>
    <x v="0"/>
    <x v="0"/>
    <x v="235"/>
    <x v="1"/>
    <x v="1"/>
    <n v="1452146400"/>
    <n v="1452578400"/>
    <b v="0"/>
    <b v="0"/>
    <x v="7"/>
    <x v="1"/>
    <x v="7"/>
  </r>
  <r>
    <x v="304"/>
    <s v="Peterson PLC"/>
    <s v="User-friendly discrete benchmark"/>
    <x v="118"/>
    <x v="301"/>
    <x v="302"/>
    <x v="1"/>
    <x v="0"/>
    <x v="23"/>
    <x v="1"/>
    <x v="1"/>
    <n v="1470546000"/>
    <n v="1474088400"/>
    <b v="0"/>
    <b v="0"/>
    <x v="4"/>
    <x v="4"/>
    <x v="4"/>
  </r>
  <r>
    <x v="305"/>
    <s v="Townsend Ltd"/>
    <s v="Grass-roots actuating policy"/>
    <x v="54"/>
    <x v="302"/>
    <x v="303"/>
    <x v="1"/>
    <x v="0"/>
    <x v="72"/>
    <x v="1"/>
    <x v="1"/>
    <n v="1458363600"/>
    <n v="1461906000"/>
    <b v="0"/>
    <b v="0"/>
    <x v="3"/>
    <x v="3"/>
    <x v="3"/>
  </r>
  <r>
    <x v="306"/>
    <s v="Rush, Reed and Hall"/>
    <s v="Enterprise-wide 3rdgeneration knowledge user"/>
    <x v="191"/>
    <x v="303"/>
    <x v="304"/>
    <x v="0"/>
    <x v="0"/>
    <x v="243"/>
    <x v="1"/>
    <x v="1"/>
    <n v="1500008400"/>
    <n v="1500267600"/>
    <b v="0"/>
    <b v="1"/>
    <x v="3"/>
    <x v="3"/>
    <x v="3"/>
  </r>
  <r>
    <x v="307"/>
    <s v="Salazar-Dodson"/>
    <s v="Face-to-face zero tolerance moderator"/>
    <x v="194"/>
    <x v="304"/>
    <x v="305"/>
    <x v="1"/>
    <x v="0"/>
    <x v="244"/>
    <x v="3"/>
    <x v="3"/>
    <n v="1338958800"/>
    <n v="1340686800"/>
    <b v="0"/>
    <b v="1"/>
    <x v="13"/>
    <x v="5"/>
    <x v="13"/>
  </r>
  <r>
    <x v="308"/>
    <s v="Davis Ltd"/>
    <s v="Grass-roots optimizing projection"/>
    <x v="195"/>
    <x v="305"/>
    <x v="306"/>
    <x v="0"/>
    <x v="0"/>
    <x v="245"/>
    <x v="1"/>
    <x v="1"/>
    <n v="1303102800"/>
    <n v="1303189200"/>
    <b v="0"/>
    <b v="0"/>
    <x v="3"/>
    <x v="3"/>
    <x v="3"/>
  </r>
  <r>
    <x v="309"/>
    <s v="Harris-Perry"/>
    <s v="User-centric 6thgeneration attitude"/>
    <x v="178"/>
    <x v="306"/>
    <x v="307"/>
    <x v="3"/>
    <x v="0"/>
    <x v="51"/>
    <x v="1"/>
    <x v="1"/>
    <n v="1316581200"/>
    <n v="1318309200"/>
    <b v="0"/>
    <b v="1"/>
    <x v="7"/>
    <x v="1"/>
    <x v="7"/>
  </r>
  <r>
    <x v="310"/>
    <s v="Velazquez, Hunt and Ortiz"/>
    <s v="Switchable zero tolerance website"/>
    <x v="75"/>
    <x v="307"/>
    <x v="308"/>
    <x v="0"/>
    <x v="0"/>
    <x v="36"/>
    <x v="1"/>
    <x v="1"/>
    <n v="1270789200"/>
    <n v="1272171600"/>
    <b v="0"/>
    <b v="0"/>
    <x v="11"/>
    <x v="6"/>
    <x v="11"/>
  </r>
  <r>
    <x v="311"/>
    <s v="Flores PLC"/>
    <s v="Focused real-time help-desk"/>
    <x v="9"/>
    <x v="308"/>
    <x v="309"/>
    <x v="1"/>
    <x v="0"/>
    <x v="246"/>
    <x v="1"/>
    <x v="1"/>
    <n v="1297836000"/>
    <n v="1298872800"/>
    <b v="0"/>
    <b v="0"/>
    <x v="3"/>
    <x v="3"/>
    <x v="3"/>
  </r>
  <r>
    <x v="312"/>
    <s v="Martinez LLC"/>
    <s v="Robust impactful approach"/>
    <x v="18"/>
    <x v="309"/>
    <x v="310"/>
    <x v="1"/>
    <x v="0"/>
    <x v="247"/>
    <x v="1"/>
    <x v="1"/>
    <n v="1382677200"/>
    <n v="1383282000"/>
    <b v="0"/>
    <b v="0"/>
    <x v="3"/>
    <x v="3"/>
    <x v="3"/>
  </r>
  <r>
    <x v="313"/>
    <s v="Miller-Irwin"/>
    <s v="Secured maximized policy"/>
    <x v="196"/>
    <x v="310"/>
    <x v="311"/>
    <x v="1"/>
    <x v="0"/>
    <x v="248"/>
    <x v="1"/>
    <x v="1"/>
    <n v="1330322400"/>
    <n v="1330495200"/>
    <b v="0"/>
    <b v="0"/>
    <x v="1"/>
    <x v="1"/>
    <x v="1"/>
  </r>
  <r>
    <x v="314"/>
    <s v="Sanchez-Morgan"/>
    <s v="Realigned upward-trending strategy"/>
    <x v="1"/>
    <x v="311"/>
    <x v="312"/>
    <x v="1"/>
    <x v="0"/>
    <x v="221"/>
    <x v="1"/>
    <x v="1"/>
    <n v="1552366800"/>
    <n v="1552798800"/>
    <b v="0"/>
    <b v="1"/>
    <x v="4"/>
    <x v="4"/>
    <x v="4"/>
  </r>
  <r>
    <x v="315"/>
    <s v="Lopez, Adams and Johnson"/>
    <s v="Open-source interactive knowledge user"/>
    <x v="40"/>
    <x v="312"/>
    <x v="313"/>
    <x v="0"/>
    <x v="0"/>
    <x v="249"/>
    <x v="1"/>
    <x v="1"/>
    <n v="1400907600"/>
    <n v="1403413200"/>
    <b v="0"/>
    <b v="0"/>
    <x v="3"/>
    <x v="3"/>
    <x v="3"/>
  </r>
  <r>
    <x v="316"/>
    <s v="Martin-Marshall"/>
    <s v="Configurable demand-driven matrix"/>
    <x v="103"/>
    <x v="313"/>
    <x v="314"/>
    <x v="0"/>
    <x v="0"/>
    <x v="250"/>
    <x v="6"/>
    <x v="6"/>
    <n v="1574143200"/>
    <n v="1574229600"/>
    <b v="0"/>
    <b v="1"/>
    <x v="0"/>
    <x v="0"/>
    <x v="0"/>
  </r>
  <r>
    <x v="317"/>
    <s v="Summers PLC"/>
    <s v="Cross-group coherent hierarchy"/>
    <x v="47"/>
    <x v="314"/>
    <x v="315"/>
    <x v="0"/>
    <x v="0"/>
    <x v="141"/>
    <x v="1"/>
    <x v="1"/>
    <n v="1494738000"/>
    <n v="1495861200"/>
    <b v="0"/>
    <b v="0"/>
    <x v="3"/>
    <x v="3"/>
    <x v="3"/>
  </r>
  <r>
    <x v="318"/>
    <s v="Young, Hart and Ryan"/>
    <s v="Decentralized demand-driven open system"/>
    <x v="57"/>
    <x v="315"/>
    <x v="316"/>
    <x v="0"/>
    <x v="0"/>
    <x v="68"/>
    <x v="1"/>
    <x v="1"/>
    <n v="1392357600"/>
    <n v="1392530400"/>
    <b v="0"/>
    <b v="0"/>
    <x v="1"/>
    <x v="1"/>
    <x v="1"/>
  </r>
  <r>
    <x v="319"/>
    <s v="Mills Group"/>
    <s v="Advanced empowering matrix"/>
    <x v="141"/>
    <x v="316"/>
    <x v="317"/>
    <x v="3"/>
    <x v="0"/>
    <x v="251"/>
    <x v="1"/>
    <x v="1"/>
    <n v="1281589200"/>
    <n v="1283662800"/>
    <b v="0"/>
    <b v="0"/>
    <x v="2"/>
    <x v="2"/>
    <x v="2"/>
  </r>
  <r>
    <x v="320"/>
    <s v="Sandoval-Powell"/>
    <s v="Phased holistic implementation"/>
    <x v="197"/>
    <x v="317"/>
    <x v="318"/>
    <x v="0"/>
    <x v="0"/>
    <x v="175"/>
    <x v="1"/>
    <x v="1"/>
    <n v="1305003600"/>
    <n v="1305781200"/>
    <b v="0"/>
    <b v="0"/>
    <x v="13"/>
    <x v="5"/>
    <x v="13"/>
  </r>
  <r>
    <x v="321"/>
    <s v="Mills, Frazier and Perez"/>
    <s v="Proactive attitude-oriented knowledge user"/>
    <x v="198"/>
    <x v="318"/>
    <x v="319"/>
    <x v="0"/>
    <x v="0"/>
    <x v="194"/>
    <x v="1"/>
    <x v="1"/>
    <n v="1301634000"/>
    <n v="1302325200"/>
    <b v="0"/>
    <b v="0"/>
    <x v="12"/>
    <x v="4"/>
    <x v="12"/>
  </r>
  <r>
    <x v="322"/>
    <s v="Hebert Group"/>
    <s v="Visionary asymmetric Graphical User Interface"/>
    <x v="199"/>
    <x v="319"/>
    <x v="320"/>
    <x v="1"/>
    <x v="0"/>
    <x v="252"/>
    <x v="1"/>
    <x v="1"/>
    <n v="1290664800"/>
    <n v="1291788000"/>
    <b v="0"/>
    <b v="0"/>
    <x v="3"/>
    <x v="3"/>
    <x v="3"/>
  </r>
  <r>
    <x v="323"/>
    <s v="Cole, Smith and Wood"/>
    <s v="Integrated zero-defect help-desk"/>
    <x v="200"/>
    <x v="320"/>
    <x v="321"/>
    <x v="0"/>
    <x v="0"/>
    <x v="150"/>
    <x v="4"/>
    <x v="4"/>
    <n v="1395896400"/>
    <n v="1396069200"/>
    <b v="0"/>
    <b v="0"/>
    <x v="4"/>
    <x v="4"/>
    <x v="4"/>
  </r>
  <r>
    <x v="324"/>
    <s v="Harris, Hall and Harris"/>
    <s v="Inverse analyzing matrices"/>
    <x v="143"/>
    <x v="321"/>
    <x v="322"/>
    <x v="1"/>
    <x v="0"/>
    <x v="253"/>
    <x v="1"/>
    <x v="1"/>
    <n v="1434862800"/>
    <n v="1435899600"/>
    <b v="0"/>
    <b v="1"/>
    <x v="3"/>
    <x v="3"/>
    <x v="3"/>
  </r>
  <r>
    <x v="325"/>
    <s v="Saunders Group"/>
    <s v="Programmable systemic implementation"/>
    <x v="191"/>
    <x v="322"/>
    <x v="323"/>
    <x v="0"/>
    <x v="0"/>
    <x v="107"/>
    <x v="1"/>
    <x v="1"/>
    <n v="1529125200"/>
    <n v="1531112400"/>
    <b v="0"/>
    <b v="1"/>
    <x v="3"/>
    <x v="3"/>
    <x v="3"/>
  </r>
  <r>
    <x v="326"/>
    <s v="Pham, Avila and Nash"/>
    <s v="Multi-channeled next generation architecture"/>
    <x v="44"/>
    <x v="323"/>
    <x v="324"/>
    <x v="0"/>
    <x v="0"/>
    <x v="58"/>
    <x v="1"/>
    <x v="1"/>
    <n v="1451109600"/>
    <n v="1451628000"/>
    <b v="0"/>
    <b v="0"/>
    <x v="10"/>
    <x v="4"/>
    <x v="10"/>
  </r>
  <r>
    <x v="327"/>
    <s v="Patterson, Salinas and Lucas"/>
    <s v="Digitized 3rdgeneration encoding"/>
    <x v="97"/>
    <x v="324"/>
    <x v="325"/>
    <x v="0"/>
    <x v="0"/>
    <x v="254"/>
    <x v="1"/>
    <x v="1"/>
    <n v="1566968400"/>
    <n v="1567314000"/>
    <b v="0"/>
    <b v="1"/>
    <x v="3"/>
    <x v="3"/>
    <x v="3"/>
  </r>
  <r>
    <x v="328"/>
    <s v="Young PLC"/>
    <s v="Innovative well-modulated functionalities"/>
    <x v="201"/>
    <x v="325"/>
    <x v="326"/>
    <x v="1"/>
    <x v="0"/>
    <x v="255"/>
    <x v="1"/>
    <x v="1"/>
    <n v="1543557600"/>
    <n v="1544508000"/>
    <b v="0"/>
    <b v="0"/>
    <x v="1"/>
    <x v="1"/>
    <x v="1"/>
  </r>
  <r>
    <x v="329"/>
    <s v="Willis and Sons"/>
    <s v="Fundamental incremental database"/>
    <x v="202"/>
    <x v="326"/>
    <x v="327"/>
    <x v="2"/>
    <x v="0"/>
    <x v="57"/>
    <x v="1"/>
    <x v="1"/>
    <n v="1481522400"/>
    <n v="1482472800"/>
    <b v="0"/>
    <b v="0"/>
    <x v="11"/>
    <x v="6"/>
    <x v="11"/>
  </r>
  <r>
    <x v="330"/>
    <s v="Thompson-Bates"/>
    <s v="Expanded encompassing open architecture"/>
    <x v="203"/>
    <x v="327"/>
    <x v="328"/>
    <x v="1"/>
    <x v="0"/>
    <x v="256"/>
    <x v="4"/>
    <x v="4"/>
    <n v="1512712800"/>
    <n v="1512799200"/>
    <b v="0"/>
    <b v="0"/>
    <x v="4"/>
    <x v="4"/>
    <x v="4"/>
  </r>
  <r>
    <x v="331"/>
    <s v="Rose-Silva"/>
    <s v="Intuitive static portal"/>
    <x v="88"/>
    <x v="328"/>
    <x v="329"/>
    <x v="1"/>
    <x v="0"/>
    <x v="257"/>
    <x v="1"/>
    <x v="1"/>
    <n v="1324274400"/>
    <n v="1324360800"/>
    <b v="0"/>
    <b v="0"/>
    <x v="0"/>
    <x v="0"/>
    <x v="0"/>
  </r>
  <r>
    <x v="332"/>
    <s v="Pacheco, Johnson and Torres"/>
    <s v="Optional bandwidth-monitored definition"/>
    <x v="204"/>
    <x v="329"/>
    <x v="330"/>
    <x v="1"/>
    <x v="0"/>
    <x v="258"/>
    <x v="1"/>
    <x v="1"/>
    <n v="1364446800"/>
    <n v="1364533200"/>
    <b v="0"/>
    <b v="0"/>
    <x v="8"/>
    <x v="2"/>
    <x v="8"/>
  </r>
  <r>
    <x v="333"/>
    <s v="Carlson, Dixon and Jones"/>
    <s v="Persistent well-modulated synergy"/>
    <x v="103"/>
    <x v="330"/>
    <x v="331"/>
    <x v="1"/>
    <x v="0"/>
    <x v="259"/>
    <x v="1"/>
    <x v="1"/>
    <n v="1542693600"/>
    <n v="1545112800"/>
    <b v="0"/>
    <b v="0"/>
    <x v="3"/>
    <x v="3"/>
    <x v="3"/>
  </r>
  <r>
    <x v="334"/>
    <s v="Mcgee Group"/>
    <s v="Assimilated discrete algorithm"/>
    <x v="205"/>
    <x v="331"/>
    <x v="332"/>
    <x v="1"/>
    <x v="0"/>
    <x v="260"/>
    <x v="1"/>
    <x v="1"/>
    <n v="1515564000"/>
    <n v="1516168800"/>
    <b v="0"/>
    <b v="0"/>
    <x v="1"/>
    <x v="1"/>
    <x v="1"/>
  </r>
  <r>
    <x v="335"/>
    <s v="Jordan-Acosta"/>
    <s v="Operative uniform hub"/>
    <x v="206"/>
    <x v="332"/>
    <x v="333"/>
    <x v="1"/>
    <x v="0"/>
    <x v="261"/>
    <x v="1"/>
    <x v="1"/>
    <n v="1573797600"/>
    <n v="1574920800"/>
    <b v="0"/>
    <b v="0"/>
    <x v="1"/>
    <x v="1"/>
    <x v="1"/>
  </r>
  <r>
    <x v="336"/>
    <s v="Nunez Inc"/>
    <s v="Customizable intangible capability"/>
    <x v="207"/>
    <x v="333"/>
    <x v="334"/>
    <x v="0"/>
    <x v="0"/>
    <x v="262"/>
    <x v="1"/>
    <x v="1"/>
    <n v="1292392800"/>
    <n v="1292479200"/>
    <b v="0"/>
    <b v="1"/>
    <x v="1"/>
    <x v="1"/>
    <x v="1"/>
  </r>
  <r>
    <x v="337"/>
    <s v="Hayden Ltd"/>
    <s v="Innovative didactic analyzer"/>
    <x v="208"/>
    <x v="334"/>
    <x v="335"/>
    <x v="1"/>
    <x v="0"/>
    <x v="263"/>
    <x v="1"/>
    <x v="1"/>
    <n v="1573452000"/>
    <n v="1573538400"/>
    <b v="0"/>
    <b v="0"/>
    <x v="3"/>
    <x v="3"/>
    <x v="3"/>
  </r>
  <r>
    <x v="338"/>
    <s v="Gonzalez-Burton"/>
    <s v="Decentralized intangible encoding"/>
    <x v="209"/>
    <x v="335"/>
    <x v="336"/>
    <x v="1"/>
    <x v="0"/>
    <x v="264"/>
    <x v="1"/>
    <x v="1"/>
    <n v="1317790800"/>
    <n v="1320382800"/>
    <b v="0"/>
    <b v="0"/>
    <x v="3"/>
    <x v="3"/>
    <x v="3"/>
  </r>
  <r>
    <x v="339"/>
    <s v="Lewis, Taylor and Rivers"/>
    <s v="Front-line transitional algorithm"/>
    <x v="210"/>
    <x v="336"/>
    <x v="337"/>
    <x v="3"/>
    <x v="0"/>
    <x v="265"/>
    <x v="0"/>
    <x v="0"/>
    <n v="1501650000"/>
    <n v="1502859600"/>
    <b v="0"/>
    <b v="0"/>
    <x v="3"/>
    <x v="3"/>
    <x v="3"/>
  </r>
  <r>
    <x v="340"/>
    <s v="Butler, Henry and Espinoza"/>
    <s v="Switchable didactic matrices"/>
    <x v="211"/>
    <x v="337"/>
    <x v="338"/>
    <x v="0"/>
    <x v="0"/>
    <x v="224"/>
    <x v="1"/>
    <x v="1"/>
    <n v="1323669600"/>
    <n v="1323756000"/>
    <b v="0"/>
    <b v="0"/>
    <x v="14"/>
    <x v="7"/>
    <x v="14"/>
  </r>
  <r>
    <x v="341"/>
    <s v="Guzman Group"/>
    <s v="Ameliorated disintermediate utilization"/>
    <x v="212"/>
    <x v="338"/>
    <x v="339"/>
    <x v="0"/>
    <x v="0"/>
    <x v="266"/>
    <x v="1"/>
    <x v="1"/>
    <n v="1440738000"/>
    <n v="1441342800"/>
    <b v="0"/>
    <b v="0"/>
    <x v="7"/>
    <x v="1"/>
    <x v="7"/>
  </r>
  <r>
    <x v="342"/>
    <s v="Gibson-Hernandez"/>
    <s v="Visionary foreground middleware"/>
    <x v="213"/>
    <x v="339"/>
    <x v="340"/>
    <x v="0"/>
    <x v="0"/>
    <x v="267"/>
    <x v="1"/>
    <x v="1"/>
    <n v="1374296400"/>
    <n v="1375333200"/>
    <b v="0"/>
    <b v="0"/>
    <x v="3"/>
    <x v="3"/>
    <x v="3"/>
  </r>
  <r>
    <x v="343"/>
    <s v="Spencer-Weber"/>
    <s v="Optional zero-defect task-force"/>
    <x v="25"/>
    <x v="340"/>
    <x v="341"/>
    <x v="0"/>
    <x v="0"/>
    <x v="98"/>
    <x v="1"/>
    <x v="1"/>
    <n v="1384840800"/>
    <n v="1389420000"/>
    <b v="0"/>
    <b v="0"/>
    <x v="3"/>
    <x v="3"/>
    <x v="3"/>
  </r>
  <r>
    <x v="344"/>
    <s v="Berger, Johnson and Marshall"/>
    <s v="Devolved exuding emulation"/>
    <x v="214"/>
    <x v="341"/>
    <x v="342"/>
    <x v="0"/>
    <x v="0"/>
    <x v="268"/>
    <x v="1"/>
    <x v="1"/>
    <n v="1516600800"/>
    <n v="1520056800"/>
    <b v="0"/>
    <b v="0"/>
    <x v="11"/>
    <x v="6"/>
    <x v="11"/>
  </r>
  <r>
    <x v="345"/>
    <s v="Taylor, Cisneros and Romero"/>
    <s v="Open-source neutral task-force"/>
    <x v="215"/>
    <x v="342"/>
    <x v="343"/>
    <x v="0"/>
    <x v="0"/>
    <x v="269"/>
    <x v="4"/>
    <x v="4"/>
    <n v="1436418000"/>
    <n v="1436504400"/>
    <b v="0"/>
    <b v="0"/>
    <x v="6"/>
    <x v="4"/>
    <x v="6"/>
  </r>
  <r>
    <x v="346"/>
    <s v="Little-Marsh"/>
    <s v="Virtual attitude-oriented migration"/>
    <x v="48"/>
    <x v="343"/>
    <x v="344"/>
    <x v="0"/>
    <x v="0"/>
    <x v="270"/>
    <x v="1"/>
    <x v="1"/>
    <n v="1503550800"/>
    <n v="1508302800"/>
    <b v="0"/>
    <b v="1"/>
    <x v="7"/>
    <x v="1"/>
    <x v="7"/>
  </r>
  <r>
    <x v="347"/>
    <s v="Petersen and Sons"/>
    <s v="Open-source full-range portal"/>
    <x v="79"/>
    <x v="344"/>
    <x v="345"/>
    <x v="1"/>
    <x v="0"/>
    <x v="271"/>
    <x v="1"/>
    <x v="1"/>
    <n v="1423634400"/>
    <n v="1425708000"/>
    <b v="0"/>
    <b v="0"/>
    <x v="2"/>
    <x v="2"/>
    <x v="2"/>
  </r>
  <r>
    <x v="348"/>
    <s v="Hensley Ltd"/>
    <s v="Versatile cohesive open system"/>
    <x v="216"/>
    <x v="345"/>
    <x v="346"/>
    <x v="0"/>
    <x v="0"/>
    <x v="272"/>
    <x v="1"/>
    <x v="1"/>
    <n v="1487224800"/>
    <n v="1488348000"/>
    <b v="0"/>
    <b v="0"/>
    <x v="0"/>
    <x v="0"/>
    <x v="0"/>
  </r>
  <r>
    <x v="349"/>
    <s v="Navarro and Sons"/>
    <s v="Multi-layered bottom-line frame"/>
    <x v="217"/>
    <x v="346"/>
    <x v="347"/>
    <x v="0"/>
    <x v="0"/>
    <x v="273"/>
    <x v="1"/>
    <x v="1"/>
    <n v="1500008400"/>
    <n v="1502600400"/>
    <b v="0"/>
    <b v="0"/>
    <x v="3"/>
    <x v="3"/>
    <x v="3"/>
  </r>
  <r>
    <x v="350"/>
    <s v="Shannon Ltd"/>
    <s v="Pre-emptive neutral capacity"/>
    <x v="0"/>
    <x v="297"/>
    <x v="298"/>
    <x v="0"/>
    <x v="0"/>
    <x v="49"/>
    <x v="1"/>
    <x v="1"/>
    <n v="1432098000"/>
    <n v="1433653200"/>
    <b v="0"/>
    <b v="1"/>
    <x v="17"/>
    <x v="1"/>
    <x v="17"/>
  </r>
  <r>
    <x v="351"/>
    <s v="Young LLC"/>
    <s v="Universal maximized methodology"/>
    <x v="218"/>
    <x v="347"/>
    <x v="348"/>
    <x v="1"/>
    <x v="0"/>
    <x v="274"/>
    <x v="1"/>
    <x v="1"/>
    <n v="1440392400"/>
    <n v="1441602000"/>
    <b v="0"/>
    <b v="0"/>
    <x v="1"/>
    <x v="1"/>
    <x v="1"/>
  </r>
  <r>
    <x v="352"/>
    <s v="Adams, Willis and Sanchez"/>
    <s v="Expanded hybrid hardware"/>
    <x v="54"/>
    <x v="348"/>
    <x v="349"/>
    <x v="0"/>
    <x v="0"/>
    <x v="254"/>
    <x v="0"/>
    <x v="0"/>
    <n v="1446876000"/>
    <n v="1447567200"/>
    <b v="0"/>
    <b v="0"/>
    <x v="3"/>
    <x v="3"/>
    <x v="3"/>
  </r>
  <r>
    <x v="353"/>
    <s v="Mills-Roy"/>
    <s v="Profit-focused multi-tasking access"/>
    <x v="219"/>
    <x v="349"/>
    <x v="350"/>
    <x v="1"/>
    <x v="0"/>
    <x v="275"/>
    <x v="1"/>
    <x v="1"/>
    <n v="1562302800"/>
    <n v="1562389200"/>
    <b v="0"/>
    <b v="0"/>
    <x v="3"/>
    <x v="3"/>
    <x v="3"/>
  </r>
  <r>
    <x v="354"/>
    <s v="Brown Group"/>
    <s v="Profit-focused transitional capability"/>
    <x v="55"/>
    <x v="350"/>
    <x v="351"/>
    <x v="1"/>
    <x v="0"/>
    <x v="175"/>
    <x v="3"/>
    <x v="3"/>
    <n v="1378184400"/>
    <n v="1378789200"/>
    <b v="0"/>
    <b v="0"/>
    <x v="4"/>
    <x v="4"/>
    <x v="4"/>
  </r>
  <r>
    <x v="355"/>
    <s v="Burns-Burnett"/>
    <s v="Front-line scalable definition"/>
    <x v="167"/>
    <x v="351"/>
    <x v="352"/>
    <x v="2"/>
    <x v="0"/>
    <x v="99"/>
    <x v="1"/>
    <x v="1"/>
    <n v="1485064800"/>
    <n v="1488520800"/>
    <b v="0"/>
    <b v="0"/>
    <x v="8"/>
    <x v="2"/>
    <x v="8"/>
  </r>
  <r>
    <x v="356"/>
    <s v="Glass, Nunez and Mcdonald"/>
    <s v="Open-source systematic protocol"/>
    <x v="29"/>
    <x v="352"/>
    <x v="353"/>
    <x v="0"/>
    <x v="0"/>
    <x v="174"/>
    <x v="6"/>
    <x v="6"/>
    <n v="1326520800"/>
    <n v="1327298400"/>
    <b v="0"/>
    <b v="0"/>
    <x v="3"/>
    <x v="3"/>
    <x v="3"/>
  </r>
  <r>
    <x v="357"/>
    <s v="Perez, Davis and Wilson"/>
    <s v="Implemented tangible algorithm"/>
    <x v="173"/>
    <x v="353"/>
    <x v="354"/>
    <x v="1"/>
    <x v="0"/>
    <x v="142"/>
    <x v="1"/>
    <x v="1"/>
    <n v="1441256400"/>
    <n v="1443416400"/>
    <b v="0"/>
    <b v="0"/>
    <x v="11"/>
    <x v="6"/>
    <x v="11"/>
  </r>
  <r>
    <x v="358"/>
    <s v="Diaz-Garcia"/>
    <s v="Profit-focused 3rdgeneration circuit"/>
    <x v="62"/>
    <x v="354"/>
    <x v="355"/>
    <x v="0"/>
    <x v="0"/>
    <x v="276"/>
    <x v="0"/>
    <x v="0"/>
    <n v="1533877200"/>
    <n v="1534136400"/>
    <b v="1"/>
    <b v="0"/>
    <x v="14"/>
    <x v="7"/>
    <x v="14"/>
  </r>
  <r>
    <x v="359"/>
    <s v="Salazar-Moon"/>
    <s v="Compatible needs-based architecture"/>
    <x v="220"/>
    <x v="355"/>
    <x v="356"/>
    <x v="1"/>
    <x v="0"/>
    <x v="277"/>
    <x v="1"/>
    <x v="1"/>
    <n v="1314421200"/>
    <n v="1315026000"/>
    <b v="0"/>
    <b v="0"/>
    <x v="10"/>
    <x v="4"/>
    <x v="10"/>
  </r>
  <r>
    <x v="360"/>
    <s v="Larsen-Chung"/>
    <s v="Right-sized zero tolerance migration"/>
    <x v="221"/>
    <x v="356"/>
    <x v="357"/>
    <x v="1"/>
    <x v="0"/>
    <x v="278"/>
    <x v="4"/>
    <x v="4"/>
    <n v="1293861600"/>
    <n v="1295071200"/>
    <b v="0"/>
    <b v="1"/>
    <x v="3"/>
    <x v="3"/>
    <x v="3"/>
  </r>
  <r>
    <x v="361"/>
    <s v="Anderson and Sons"/>
    <s v="Quality-focused reciprocal structure"/>
    <x v="20"/>
    <x v="357"/>
    <x v="358"/>
    <x v="1"/>
    <x v="0"/>
    <x v="39"/>
    <x v="1"/>
    <x v="1"/>
    <n v="1507352400"/>
    <n v="1509426000"/>
    <b v="0"/>
    <b v="0"/>
    <x v="3"/>
    <x v="3"/>
    <x v="3"/>
  </r>
  <r>
    <x v="362"/>
    <s v="Lawrence Group"/>
    <s v="Automated actuating conglomeration"/>
    <x v="41"/>
    <x v="358"/>
    <x v="359"/>
    <x v="1"/>
    <x v="0"/>
    <x v="271"/>
    <x v="1"/>
    <x v="1"/>
    <n v="1296108000"/>
    <n v="1299391200"/>
    <b v="0"/>
    <b v="0"/>
    <x v="1"/>
    <x v="1"/>
    <x v="1"/>
  </r>
  <r>
    <x v="363"/>
    <s v="Gray-Davis"/>
    <s v="Re-contextualized local initiative"/>
    <x v="5"/>
    <x v="359"/>
    <x v="360"/>
    <x v="1"/>
    <x v="0"/>
    <x v="279"/>
    <x v="1"/>
    <x v="1"/>
    <n v="1324965600"/>
    <n v="1325052000"/>
    <b v="0"/>
    <b v="0"/>
    <x v="1"/>
    <x v="1"/>
    <x v="1"/>
  </r>
  <r>
    <x v="364"/>
    <s v="Ramirez-Myers"/>
    <s v="Switchable intangible definition"/>
    <x v="79"/>
    <x v="360"/>
    <x v="361"/>
    <x v="1"/>
    <x v="0"/>
    <x v="129"/>
    <x v="1"/>
    <x v="1"/>
    <n v="1520229600"/>
    <n v="1522818000"/>
    <b v="0"/>
    <b v="0"/>
    <x v="7"/>
    <x v="1"/>
    <x v="7"/>
  </r>
  <r>
    <x v="365"/>
    <s v="Lucas, Hall and Bonilla"/>
    <s v="Networked bottom-line initiative"/>
    <x v="39"/>
    <x v="361"/>
    <x v="362"/>
    <x v="1"/>
    <x v="0"/>
    <x v="192"/>
    <x v="2"/>
    <x v="2"/>
    <n v="1482991200"/>
    <n v="1485324000"/>
    <b v="0"/>
    <b v="0"/>
    <x v="3"/>
    <x v="3"/>
    <x v="3"/>
  </r>
  <r>
    <x v="366"/>
    <s v="Williams, Perez and Villegas"/>
    <s v="Robust directional system engine"/>
    <x v="37"/>
    <x v="362"/>
    <x v="363"/>
    <x v="1"/>
    <x v="0"/>
    <x v="196"/>
    <x v="1"/>
    <x v="1"/>
    <n v="1294034400"/>
    <n v="1294120800"/>
    <b v="0"/>
    <b v="1"/>
    <x v="3"/>
    <x v="3"/>
    <x v="3"/>
  </r>
  <r>
    <x v="367"/>
    <s v="Brooks, Jones and Ingram"/>
    <s v="Triple-buffered explicit methodology"/>
    <x v="34"/>
    <x v="363"/>
    <x v="364"/>
    <x v="0"/>
    <x v="0"/>
    <x v="51"/>
    <x v="1"/>
    <x v="1"/>
    <n v="1413608400"/>
    <n v="1415685600"/>
    <b v="0"/>
    <b v="1"/>
    <x v="3"/>
    <x v="3"/>
    <x v="3"/>
  </r>
  <r>
    <x v="368"/>
    <s v="Whitaker, Wallace and Daniels"/>
    <s v="Reactive directional capacity"/>
    <x v="5"/>
    <x v="364"/>
    <x v="365"/>
    <x v="1"/>
    <x v="0"/>
    <x v="280"/>
    <x v="4"/>
    <x v="4"/>
    <n v="1286946000"/>
    <n v="1288933200"/>
    <b v="0"/>
    <b v="1"/>
    <x v="4"/>
    <x v="4"/>
    <x v="4"/>
  </r>
  <r>
    <x v="369"/>
    <s v="Smith-Gonzalez"/>
    <s v="Polarized needs-based approach"/>
    <x v="91"/>
    <x v="365"/>
    <x v="366"/>
    <x v="1"/>
    <x v="0"/>
    <x v="110"/>
    <x v="1"/>
    <x v="1"/>
    <n v="1359871200"/>
    <n v="1363237200"/>
    <b v="0"/>
    <b v="1"/>
    <x v="19"/>
    <x v="4"/>
    <x v="19"/>
  </r>
  <r>
    <x v="370"/>
    <s v="Skinner PLC"/>
    <s v="Intuitive well-modulated middleware"/>
    <x v="222"/>
    <x v="366"/>
    <x v="367"/>
    <x v="1"/>
    <x v="0"/>
    <x v="281"/>
    <x v="1"/>
    <x v="1"/>
    <n v="1555304400"/>
    <n v="1555822800"/>
    <b v="0"/>
    <b v="0"/>
    <x v="3"/>
    <x v="3"/>
    <x v="3"/>
  </r>
  <r>
    <x v="371"/>
    <s v="Nolan, Smith and Sanchez"/>
    <s v="Multi-channeled logistical matrices"/>
    <x v="223"/>
    <x v="367"/>
    <x v="368"/>
    <x v="0"/>
    <x v="0"/>
    <x v="282"/>
    <x v="1"/>
    <x v="1"/>
    <n v="1423375200"/>
    <n v="1427778000"/>
    <b v="0"/>
    <b v="0"/>
    <x v="3"/>
    <x v="3"/>
    <x v="3"/>
  </r>
  <r>
    <x v="372"/>
    <s v="Green-Carr"/>
    <s v="Pre-emptive bifurcated artificial intelligence"/>
    <x v="79"/>
    <x v="211"/>
    <x v="369"/>
    <x v="1"/>
    <x v="0"/>
    <x v="283"/>
    <x v="1"/>
    <x v="1"/>
    <n v="1420696800"/>
    <n v="1422424800"/>
    <b v="0"/>
    <b v="1"/>
    <x v="4"/>
    <x v="4"/>
    <x v="4"/>
  </r>
  <r>
    <x v="373"/>
    <s v="Brown-Parker"/>
    <s v="Down-sized coherent toolset"/>
    <x v="224"/>
    <x v="368"/>
    <x v="370"/>
    <x v="1"/>
    <x v="0"/>
    <x v="284"/>
    <x v="1"/>
    <x v="1"/>
    <n v="1502946000"/>
    <n v="1503637200"/>
    <b v="0"/>
    <b v="0"/>
    <x v="3"/>
    <x v="3"/>
    <x v="3"/>
  </r>
  <r>
    <x v="374"/>
    <s v="Marshall Inc"/>
    <s v="Open-source multi-tasking data-warehouse"/>
    <x v="225"/>
    <x v="369"/>
    <x v="371"/>
    <x v="0"/>
    <x v="0"/>
    <x v="165"/>
    <x v="1"/>
    <x v="1"/>
    <n v="1547186400"/>
    <n v="1547618400"/>
    <b v="0"/>
    <b v="1"/>
    <x v="4"/>
    <x v="4"/>
    <x v="4"/>
  </r>
  <r>
    <x v="375"/>
    <s v="Leblanc-Pineda"/>
    <s v="Future-proofed upward-trending contingency"/>
    <x v="50"/>
    <x v="370"/>
    <x v="372"/>
    <x v="0"/>
    <x v="0"/>
    <x v="270"/>
    <x v="1"/>
    <x v="1"/>
    <n v="1444971600"/>
    <n v="1449900000"/>
    <b v="0"/>
    <b v="0"/>
    <x v="7"/>
    <x v="1"/>
    <x v="7"/>
  </r>
  <r>
    <x v="376"/>
    <s v="Perry PLC"/>
    <s v="Mandatory uniform matrix"/>
    <x v="74"/>
    <x v="371"/>
    <x v="373"/>
    <x v="1"/>
    <x v="0"/>
    <x v="54"/>
    <x v="1"/>
    <x v="1"/>
    <n v="1404622800"/>
    <n v="1405141200"/>
    <b v="0"/>
    <b v="0"/>
    <x v="1"/>
    <x v="1"/>
    <x v="1"/>
  </r>
  <r>
    <x v="377"/>
    <s v="Klein, Stark and Livingston"/>
    <s v="Phased methodical initiative"/>
    <x v="226"/>
    <x v="372"/>
    <x v="374"/>
    <x v="0"/>
    <x v="0"/>
    <x v="78"/>
    <x v="1"/>
    <x v="1"/>
    <n v="1571720400"/>
    <n v="1572933600"/>
    <b v="0"/>
    <b v="0"/>
    <x v="3"/>
    <x v="3"/>
    <x v="3"/>
  </r>
  <r>
    <x v="378"/>
    <s v="Fleming-Oliver"/>
    <s v="Managed stable function"/>
    <x v="227"/>
    <x v="373"/>
    <x v="375"/>
    <x v="0"/>
    <x v="0"/>
    <x v="285"/>
    <x v="1"/>
    <x v="1"/>
    <n v="1526878800"/>
    <n v="1530162000"/>
    <b v="0"/>
    <b v="0"/>
    <x v="4"/>
    <x v="4"/>
    <x v="4"/>
  </r>
  <r>
    <x v="379"/>
    <s v="Reilly, Aguirre and Johnson"/>
    <s v="Realigned clear-thinking migration"/>
    <x v="44"/>
    <x v="374"/>
    <x v="376"/>
    <x v="0"/>
    <x v="0"/>
    <x v="9"/>
    <x v="4"/>
    <x v="4"/>
    <n v="1319691600"/>
    <n v="1320904800"/>
    <b v="0"/>
    <b v="0"/>
    <x v="3"/>
    <x v="3"/>
    <x v="3"/>
  </r>
  <r>
    <x v="380"/>
    <s v="Davidson, Wilcox and Lewis"/>
    <s v="Optional clear-thinking process improvement"/>
    <x v="186"/>
    <x v="375"/>
    <x v="377"/>
    <x v="1"/>
    <x v="0"/>
    <x v="286"/>
    <x v="1"/>
    <x v="1"/>
    <n v="1371963600"/>
    <n v="1372395600"/>
    <b v="0"/>
    <b v="0"/>
    <x v="3"/>
    <x v="3"/>
    <x v="3"/>
  </r>
  <r>
    <x v="381"/>
    <s v="Michael, Anderson and Vincent"/>
    <s v="Cross-group global moratorium"/>
    <x v="98"/>
    <x v="376"/>
    <x v="378"/>
    <x v="1"/>
    <x v="0"/>
    <x v="287"/>
    <x v="1"/>
    <x v="1"/>
    <n v="1433739600"/>
    <n v="1437714000"/>
    <b v="0"/>
    <b v="0"/>
    <x v="3"/>
    <x v="3"/>
    <x v="3"/>
  </r>
  <r>
    <x v="382"/>
    <s v="King Ltd"/>
    <s v="Visionary systemic process improvement"/>
    <x v="14"/>
    <x v="377"/>
    <x v="379"/>
    <x v="0"/>
    <x v="0"/>
    <x v="109"/>
    <x v="1"/>
    <x v="1"/>
    <n v="1508130000"/>
    <n v="1509771600"/>
    <b v="0"/>
    <b v="0"/>
    <x v="14"/>
    <x v="7"/>
    <x v="14"/>
  </r>
  <r>
    <x v="383"/>
    <s v="Baker Ltd"/>
    <s v="Progressive intangible flexibility"/>
    <x v="9"/>
    <x v="378"/>
    <x v="380"/>
    <x v="1"/>
    <x v="0"/>
    <x v="288"/>
    <x v="1"/>
    <x v="1"/>
    <n v="1550037600"/>
    <n v="1550556000"/>
    <b v="0"/>
    <b v="1"/>
    <x v="0"/>
    <x v="0"/>
    <x v="0"/>
  </r>
  <r>
    <x v="384"/>
    <s v="Baker, Collins and Smith"/>
    <s v="Reactive real-time software"/>
    <x v="228"/>
    <x v="379"/>
    <x v="381"/>
    <x v="1"/>
    <x v="0"/>
    <x v="289"/>
    <x v="1"/>
    <x v="1"/>
    <n v="1486706400"/>
    <n v="1489039200"/>
    <b v="1"/>
    <b v="1"/>
    <x v="4"/>
    <x v="4"/>
    <x v="4"/>
  </r>
  <r>
    <x v="385"/>
    <s v="Warren-Harrison"/>
    <s v="Programmable incremental knowledge user"/>
    <x v="229"/>
    <x v="380"/>
    <x v="382"/>
    <x v="1"/>
    <x v="0"/>
    <x v="290"/>
    <x v="1"/>
    <x v="1"/>
    <n v="1553835600"/>
    <n v="1556600400"/>
    <b v="0"/>
    <b v="0"/>
    <x v="9"/>
    <x v="5"/>
    <x v="9"/>
  </r>
  <r>
    <x v="386"/>
    <s v="Gardner Group"/>
    <s v="Progressive 5thgeneration customer loyalty"/>
    <x v="230"/>
    <x v="381"/>
    <x v="383"/>
    <x v="0"/>
    <x v="0"/>
    <x v="291"/>
    <x v="1"/>
    <x v="1"/>
    <n v="1277528400"/>
    <n v="1278565200"/>
    <b v="0"/>
    <b v="0"/>
    <x v="3"/>
    <x v="3"/>
    <x v="3"/>
  </r>
  <r>
    <x v="387"/>
    <s v="Flores-Lambert"/>
    <s v="Triple-buffered logistical frame"/>
    <x v="231"/>
    <x v="382"/>
    <x v="384"/>
    <x v="0"/>
    <x v="0"/>
    <x v="292"/>
    <x v="1"/>
    <x v="1"/>
    <n v="1339477200"/>
    <n v="1339909200"/>
    <b v="0"/>
    <b v="0"/>
    <x v="8"/>
    <x v="2"/>
    <x v="8"/>
  </r>
  <r>
    <x v="388"/>
    <s v="Cruz Ltd"/>
    <s v="Exclusive dynamic adapter"/>
    <x v="232"/>
    <x v="383"/>
    <x v="385"/>
    <x v="3"/>
    <x v="0"/>
    <x v="293"/>
    <x v="5"/>
    <x v="5"/>
    <n v="1325656800"/>
    <n v="1325829600"/>
    <b v="0"/>
    <b v="0"/>
    <x v="7"/>
    <x v="1"/>
    <x v="7"/>
  </r>
  <r>
    <x v="389"/>
    <s v="Knox-Garner"/>
    <s v="Automated systemic hierarchy"/>
    <x v="233"/>
    <x v="384"/>
    <x v="386"/>
    <x v="1"/>
    <x v="0"/>
    <x v="294"/>
    <x v="1"/>
    <x v="1"/>
    <n v="1288242000"/>
    <n v="1290578400"/>
    <b v="0"/>
    <b v="0"/>
    <x v="3"/>
    <x v="3"/>
    <x v="3"/>
  </r>
  <r>
    <x v="390"/>
    <s v="Davis-Allen"/>
    <s v="Digitized eco-centric core"/>
    <x v="166"/>
    <x v="385"/>
    <x v="387"/>
    <x v="1"/>
    <x v="0"/>
    <x v="126"/>
    <x v="1"/>
    <x v="1"/>
    <n v="1379048400"/>
    <n v="1380344400"/>
    <b v="0"/>
    <b v="0"/>
    <x v="14"/>
    <x v="7"/>
    <x v="14"/>
  </r>
  <r>
    <x v="391"/>
    <s v="Miller-Patel"/>
    <s v="Mandatory uniform strategy"/>
    <x v="234"/>
    <x v="386"/>
    <x v="388"/>
    <x v="0"/>
    <x v="0"/>
    <x v="295"/>
    <x v="1"/>
    <x v="1"/>
    <n v="1389679200"/>
    <n v="1389852000"/>
    <b v="0"/>
    <b v="0"/>
    <x v="9"/>
    <x v="5"/>
    <x v="9"/>
  </r>
  <r>
    <x v="392"/>
    <s v="Hernandez-Grimes"/>
    <s v="Profit-focused zero administration forecast"/>
    <x v="235"/>
    <x v="387"/>
    <x v="389"/>
    <x v="0"/>
    <x v="0"/>
    <x v="296"/>
    <x v="1"/>
    <x v="1"/>
    <n v="1294293600"/>
    <n v="1294466400"/>
    <b v="0"/>
    <b v="0"/>
    <x v="8"/>
    <x v="2"/>
    <x v="8"/>
  </r>
  <r>
    <x v="393"/>
    <s v="Owens, Hall and Gonzalez"/>
    <s v="De-engineered static orchestration"/>
    <x v="236"/>
    <x v="388"/>
    <x v="390"/>
    <x v="1"/>
    <x v="0"/>
    <x v="297"/>
    <x v="0"/>
    <x v="0"/>
    <n v="1500267600"/>
    <n v="1500354000"/>
    <b v="0"/>
    <b v="0"/>
    <x v="17"/>
    <x v="1"/>
    <x v="17"/>
  </r>
  <r>
    <x v="394"/>
    <s v="Noble-Bailey"/>
    <s v="Customizable dynamic info-mediaries"/>
    <x v="126"/>
    <x v="389"/>
    <x v="391"/>
    <x v="1"/>
    <x v="0"/>
    <x v="298"/>
    <x v="1"/>
    <x v="1"/>
    <n v="1375074000"/>
    <n v="1375938000"/>
    <b v="0"/>
    <b v="1"/>
    <x v="4"/>
    <x v="4"/>
    <x v="4"/>
  </r>
  <r>
    <x v="395"/>
    <s v="Taylor PLC"/>
    <s v="Enhanced incremental budgetary management"/>
    <x v="143"/>
    <x v="390"/>
    <x v="392"/>
    <x v="1"/>
    <x v="0"/>
    <x v="10"/>
    <x v="1"/>
    <x v="1"/>
    <n v="1323324000"/>
    <n v="1323410400"/>
    <b v="1"/>
    <b v="0"/>
    <x v="3"/>
    <x v="3"/>
    <x v="3"/>
  </r>
  <r>
    <x v="396"/>
    <s v="Holmes PLC"/>
    <s v="Digitized local info-mediaries"/>
    <x v="237"/>
    <x v="391"/>
    <x v="393"/>
    <x v="1"/>
    <x v="0"/>
    <x v="299"/>
    <x v="2"/>
    <x v="2"/>
    <n v="1538715600"/>
    <n v="1539406800"/>
    <b v="0"/>
    <b v="0"/>
    <x v="6"/>
    <x v="4"/>
    <x v="6"/>
  </r>
  <r>
    <x v="397"/>
    <s v="Jones-Martin"/>
    <s v="Virtual systematic monitoring"/>
    <x v="32"/>
    <x v="392"/>
    <x v="394"/>
    <x v="1"/>
    <x v="0"/>
    <x v="211"/>
    <x v="1"/>
    <x v="1"/>
    <n v="1369285200"/>
    <n v="1369803600"/>
    <b v="0"/>
    <b v="0"/>
    <x v="1"/>
    <x v="1"/>
    <x v="1"/>
  </r>
  <r>
    <x v="398"/>
    <s v="Myers LLC"/>
    <s v="Reactive bottom-line open architecture"/>
    <x v="12"/>
    <x v="393"/>
    <x v="395"/>
    <x v="1"/>
    <x v="0"/>
    <x v="300"/>
    <x v="6"/>
    <x v="6"/>
    <n v="1525755600"/>
    <n v="1525928400"/>
    <b v="0"/>
    <b v="1"/>
    <x v="10"/>
    <x v="4"/>
    <x v="10"/>
  </r>
  <r>
    <x v="399"/>
    <s v="Acosta, Mullins and Morris"/>
    <s v="Pre-emptive interactive model"/>
    <x v="238"/>
    <x v="394"/>
    <x v="396"/>
    <x v="0"/>
    <x v="0"/>
    <x v="301"/>
    <x v="1"/>
    <x v="1"/>
    <n v="1296626400"/>
    <n v="1297231200"/>
    <b v="0"/>
    <b v="0"/>
    <x v="7"/>
    <x v="1"/>
    <x v="7"/>
  </r>
  <r>
    <x v="400"/>
    <s v="Bell PLC"/>
    <s v="Ergonomic eco-centric open architecture"/>
    <x v="0"/>
    <x v="50"/>
    <x v="50"/>
    <x v="0"/>
    <x v="0"/>
    <x v="49"/>
    <x v="1"/>
    <x v="1"/>
    <n v="1376629200"/>
    <n v="1378530000"/>
    <b v="0"/>
    <b v="1"/>
    <x v="14"/>
    <x v="7"/>
    <x v="14"/>
  </r>
  <r>
    <x v="401"/>
    <s v="Smith-Schmidt"/>
    <s v="Inverse radical hierarchy"/>
    <x v="79"/>
    <x v="395"/>
    <x v="397"/>
    <x v="1"/>
    <x v="0"/>
    <x v="302"/>
    <x v="1"/>
    <x v="1"/>
    <n v="1572152400"/>
    <n v="1572152400"/>
    <b v="0"/>
    <b v="0"/>
    <x v="3"/>
    <x v="3"/>
    <x v="3"/>
  </r>
  <r>
    <x v="402"/>
    <s v="Ruiz, Richardson and Cole"/>
    <s v="Team-oriented static interface"/>
    <x v="190"/>
    <x v="396"/>
    <x v="398"/>
    <x v="0"/>
    <x v="0"/>
    <x v="174"/>
    <x v="1"/>
    <x v="1"/>
    <n v="1325829600"/>
    <n v="1329890400"/>
    <b v="0"/>
    <b v="1"/>
    <x v="12"/>
    <x v="4"/>
    <x v="12"/>
  </r>
  <r>
    <x v="403"/>
    <s v="Leonard-Mcclain"/>
    <s v="Virtual foreground throughput"/>
    <x v="239"/>
    <x v="397"/>
    <x v="399"/>
    <x v="0"/>
    <x v="0"/>
    <x v="303"/>
    <x v="0"/>
    <x v="0"/>
    <n v="1273640400"/>
    <n v="1276750800"/>
    <b v="0"/>
    <b v="1"/>
    <x v="3"/>
    <x v="3"/>
    <x v="3"/>
  </r>
  <r>
    <x v="404"/>
    <s v="Bailey-Boyer"/>
    <s v="Visionary exuding Internet solution"/>
    <x v="240"/>
    <x v="398"/>
    <x v="400"/>
    <x v="1"/>
    <x v="0"/>
    <x v="304"/>
    <x v="1"/>
    <x v="1"/>
    <n v="1510639200"/>
    <n v="1510898400"/>
    <b v="0"/>
    <b v="0"/>
    <x v="3"/>
    <x v="3"/>
    <x v="3"/>
  </r>
  <r>
    <x v="405"/>
    <s v="Lee LLC"/>
    <s v="Synchronized secondary analyzer"/>
    <x v="241"/>
    <x v="399"/>
    <x v="401"/>
    <x v="0"/>
    <x v="0"/>
    <x v="305"/>
    <x v="1"/>
    <x v="1"/>
    <n v="1528088400"/>
    <n v="1532408400"/>
    <b v="0"/>
    <b v="0"/>
    <x v="3"/>
    <x v="3"/>
    <x v="3"/>
  </r>
  <r>
    <x v="406"/>
    <s v="Lyons Inc"/>
    <s v="Balanced attitude-oriented parallelism"/>
    <x v="242"/>
    <x v="400"/>
    <x v="402"/>
    <x v="1"/>
    <x v="0"/>
    <x v="306"/>
    <x v="1"/>
    <x v="1"/>
    <n v="1359525600"/>
    <n v="1360562400"/>
    <b v="1"/>
    <b v="0"/>
    <x v="4"/>
    <x v="4"/>
    <x v="4"/>
  </r>
  <r>
    <x v="407"/>
    <s v="Herrera-Wilson"/>
    <s v="Organized bandwidth-monitored core"/>
    <x v="74"/>
    <x v="401"/>
    <x v="403"/>
    <x v="1"/>
    <x v="0"/>
    <x v="307"/>
    <x v="3"/>
    <x v="3"/>
    <n v="1570942800"/>
    <n v="1571547600"/>
    <b v="0"/>
    <b v="0"/>
    <x v="3"/>
    <x v="3"/>
    <x v="3"/>
  </r>
  <r>
    <x v="408"/>
    <s v="Mahoney, Adams and Lucas"/>
    <s v="Cloned leadingedge utilization"/>
    <x v="243"/>
    <x v="402"/>
    <x v="404"/>
    <x v="1"/>
    <x v="0"/>
    <x v="110"/>
    <x v="0"/>
    <x v="0"/>
    <n v="1466398800"/>
    <n v="1468126800"/>
    <b v="0"/>
    <b v="0"/>
    <x v="4"/>
    <x v="4"/>
    <x v="4"/>
  </r>
  <r>
    <x v="409"/>
    <s v="Stewart LLC"/>
    <s v="Secured asymmetric projection"/>
    <x v="244"/>
    <x v="403"/>
    <x v="405"/>
    <x v="0"/>
    <x v="0"/>
    <x v="308"/>
    <x v="1"/>
    <x v="1"/>
    <n v="1492491600"/>
    <n v="1492837200"/>
    <b v="0"/>
    <b v="0"/>
    <x v="1"/>
    <x v="1"/>
    <x v="1"/>
  </r>
  <r>
    <x v="410"/>
    <s v="Mcmillan Group"/>
    <s v="Advanced cohesive Graphic Interface"/>
    <x v="184"/>
    <x v="404"/>
    <x v="406"/>
    <x v="2"/>
    <x v="0"/>
    <x v="309"/>
    <x v="1"/>
    <x v="1"/>
    <n v="1430197200"/>
    <n v="1430197200"/>
    <b v="0"/>
    <b v="0"/>
    <x v="20"/>
    <x v="6"/>
    <x v="20"/>
  </r>
  <r>
    <x v="411"/>
    <s v="Beck, Thompson and Martinez"/>
    <s v="Down-sized maximized function"/>
    <x v="75"/>
    <x v="405"/>
    <x v="407"/>
    <x v="1"/>
    <x v="0"/>
    <x v="172"/>
    <x v="1"/>
    <x v="1"/>
    <n v="1496034000"/>
    <n v="1496206800"/>
    <b v="0"/>
    <b v="0"/>
    <x v="3"/>
    <x v="3"/>
    <x v="3"/>
  </r>
  <r>
    <x v="412"/>
    <s v="Rodriguez-Scott"/>
    <s v="Realigned zero tolerance software"/>
    <x v="118"/>
    <x v="406"/>
    <x v="408"/>
    <x v="1"/>
    <x v="0"/>
    <x v="38"/>
    <x v="1"/>
    <x v="1"/>
    <n v="1388728800"/>
    <n v="1389592800"/>
    <b v="0"/>
    <b v="0"/>
    <x v="13"/>
    <x v="5"/>
    <x v="13"/>
  </r>
  <r>
    <x v="413"/>
    <s v="Rush-Bowers"/>
    <s v="Persevering analyzing extranet"/>
    <x v="245"/>
    <x v="407"/>
    <x v="409"/>
    <x v="2"/>
    <x v="0"/>
    <x v="310"/>
    <x v="1"/>
    <x v="1"/>
    <n v="1543298400"/>
    <n v="1545631200"/>
    <b v="0"/>
    <b v="0"/>
    <x v="10"/>
    <x v="4"/>
    <x v="10"/>
  </r>
  <r>
    <x v="414"/>
    <s v="Davis and Sons"/>
    <s v="Innovative human-resource migration"/>
    <x v="246"/>
    <x v="408"/>
    <x v="410"/>
    <x v="0"/>
    <x v="0"/>
    <x v="311"/>
    <x v="1"/>
    <x v="1"/>
    <n v="1271739600"/>
    <n v="1272430800"/>
    <b v="0"/>
    <b v="1"/>
    <x v="0"/>
    <x v="0"/>
    <x v="0"/>
  </r>
  <r>
    <x v="415"/>
    <s v="Anderson-Pham"/>
    <s v="Intuitive needs-based monitoring"/>
    <x v="247"/>
    <x v="409"/>
    <x v="411"/>
    <x v="0"/>
    <x v="0"/>
    <x v="312"/>
    <x v="1"/>
    <x v="1"/>
    <n v="1326434400"/>
    <n v="1327903200"/>
    <b v="0"/>
    <b v="0"/>
    <x v="3"/>
    <x v="3"/>
    <x v="3"/>
  </r>
  <r>
    <x v="416"/>
    <s v="Stewart-Coleman"/>
    <s v="Customer-focused disintermediate toolset"/>
    <x v="248"/>
    <x v="410"/>
    <x v="412"/>
    <x v="0"/>
    <x v="0"/>
    <x v="313"/>
    <x v="1"/>
    <x v="1"/>
    <n v="1295244000"/>
    <n v="1296021600"/>
    <b v="0"/>
    <b v="1"/>
    <x v="4"/>
    <x v="4"/>
    <x v="4"/>
  </r>
  <r>
    <x v="417"/>
    <s v="Bradshaw, Smith and Ryan"/>
    <s v="Upgradable 24/7 emulation"/>
    <x v="12"/>
    <x v="411"/>
    <x v="413"/>
    <x v="0"/>
    <x v="0"/>
    <x v="27"/>
    <x v="1"/>
    <x v="1"/>
    <n v="1541221200"/>
    <n v="1543298400"/>
    <b v="0"/>
    <b v="0"/>
    <x v="3"/>
    <x v="3"/>
    <x v="3"/>
  </r>
  <r>
    <x v="418"/>
    <s v="Jackson PLC"/>
    <s v="Quality-focused client-server core"/>
    <x v="249"/>
    <x v="412"/>
    <x v="414"/>
    <x v="0"/>
    <x v="0"/>
    <x v="314"/>
    <x v="0"/>
    <x v="0"/>
    <n v="1336280400"/>
    <n v="1336366800"/>
    <b v="0"/>
    <b v="0"/>
    <x v="4"/>
    <x v="4"/>
    <x v="4"/>
  </r>
  <r>
    <x v="419"/>
    <s v="Ware-Arias"/>
    <s v="Upgradable maximized protocol"/>
    <x v="250"/>
    <x v="413"/>
    <x v="415"/>
    <x v="1"/>
    <x v="0"/>
    <x v="315"/>
    <x v="1"/>
    <x v="1"/>
    <n v="1324533600"/>
    <n v="1325052000"/>
    <b v="0"/>
    <b v="0"/>
    <x v="2"/>
    <x v="2"/>
    <x v="2"/>
  </r>
  <r>
    <x v="420"/>
    <s v="Blair, Reyes and Woods"/>
    <s v="Cross-platform interactive synergy"/>
    <x v="92"/>
    <x v="414"/>
    <x v="416"/>
    <x v="1"/>
    <x v="0"/>
    <x v="115"/>
    <x v="1"/>
    <x v="1"/>
    <n v="1498366800"/>
    <n v="1499576400"/>
    <b v="0"/>
    <b v="0"/>
    <x v="3"/>
    <x v="3"/>
    <x v="3"/>
  </r>
  <r>
    <x v="421"/>
    <s v="Thomas-Lopez"/>
    <s v="User-centric fault-tolerant archive"/>
    <x v="151"/>
    <x v="415"/>
    <x v="417"/>
    <x v="0"/>
    <x v="0"/>
    <x v="316"/>
    <x v="1"/>
    <x v="1"/>
    <n v="1498712400"/>
    <n v="1501304400"/>
    <b v="0"/>
    <b v="1"/>
    <x v="8"/>
    <x v="2"/>
    <x v="8"/>
  </r>
  <r>
    <x v="422"/>
    <s v="Brown, Davies and Pacheco"/>
    <s v="Reverse-engineered regional knowledge user"/>
    <x v="251"/>
    <x v="416"/>
    <x v="418"/>
    <x v="1"/>
    <x v="0"/>
    <x v="317"/>
    <x v="1"/>
    <x v="1"/>
    <n v="1271480400"/>
    <n v="1273208400"/>
    <b v="0"/>
    <b v="1"/>
    <x v="3"/>
    <x v="3"/>
    <x v="3"/>
  </r>
  <r>
    <x v="423"/>
    <s v="Jones-Riddle"/>
    <s v="Self-enabling real-time definition"/>
    <x v="252"/>
    <x v="417"/>
    <x v="419"/>
    <x v="0"/>
    <x v="0"/>
    <x v="318"/>
    <x v="1"/>
    <x v="1"/>
    <n v="1316667600"/>
    <n v="1316840400"/>
    <b v="0"/>
    <b v="1"/>
    <x v="0"/>
    <x v="0"/>
    <x v="0"/>
  </r>
  <r>
    <x v="424"/>
    <s v="Schmidt-Gomez"/>
    <s v="User-centric impactful projection"/>
    <x v="135"/>
    <x v="418"/>
    <x v="420"/>
    <x v="0"/>
    <x v="0"/>
    <x v="100"/>
    <x v="1"/>
    <x v="1"/>
    <n v="1524027600"/>
    <n v="1524546000"/>
    <b v="0"/>
    <b v="0"/>
    <x v="7"/>
    <x v="1"/>
    <x v="7"/>
  </r>
  <r>
    <x v="425"/>
    <s v="Sullivan, Davis and Booth"/>
    <s v="Vision-oriented actuating hardware"/>
    <x v="50"/>
    <x v="419"/>
    <x v="421"/>
    <x v="1"/>
    <x v="0"/>
    <x v="45"/>
    <x v="1"/>
    <x v="1"/>
    <n v="1438059600"/>
    <n v="1438578000"/>
    <b v="0"/>
    <b v="0"/>
    <x v="14"/>
    <x v="7"/>
    <x v="14"/>
  </r>
  <r>
    <x v="426"/>
    <s v="Edwards-Kane"/>
    <s v="Virtual leadingedge framework"/>
    <x v="37"/>
    <x v="420"/>
    <x v="422"/>
    <x v="1"/>
    <x v="0"/>
    <x v="319"/>
    <x v="1"/>
    <x v="1"/>
    <n v="1361944800"/>
    <n v="1362549600"/>
    <b v="0"/>
    <b v="0"/>
    <x v="3"/>
    <x v="3"/>
    <x v="3"/>
  </r>
  <r>
    <x v="427"/>
    <s v="Hicks, Wall and Webb"/>
    <s v="Managed discrete framework"/>
    <x v="253"/>
    <x v="421"/>
    <x v="423"/>
    <x v="1"/>
    <x v="0"/>
    <x v="320"/>
    <x v="1"/>
    <x v="1"/>
    <n v="1410584400"/>
    <n v="1413349200"/>
    <b v="0"/>
    <b v="1"/>
    <x v="3"/>
    <x v="3"/>
    <x v="3"/>
  </r>
  <r>
    <x v="428"/>
    <s v="Mayer-Richmond"/>
    <s v="Progressive zero-defect capability"/>
    <x v="254"/>
    <x v="422"/>
    <x v="424"/>
    <x v="0"/>
    <x v="0"/>
    <x v="321"/>
    <x v="1"/>
    <x v="1"/>
    <n v="1297404000"/>
    <n v="1298008800"/>
    <b v="0"/>
    <b v="0"/>
    <x v="10"/>
    <x v="4"/>
    <x v="10"/>
  </r>
  <r>
    <x v="429"/>
    <s v="Robles Ltd"/>
    <s v="Right-sized demand-driven adapter"/>
    <x v="255"/>
    <x v="423"/>
    <x v="425"/>
    <x v="3"/>
    <x v="0"/>
    <x v="322"/>
    <x v="1"/>
    <x v="1"/>
    <n v="1392012000"/>
    <n v="1394427600"/>
    <b v="0"/>
    <b v="1"/>
    <x v="14"/>
    <x v="7"/>
    <x v="14"/>
  </r>
  <r>
    <x v="430"/>
    <s v="Cochran Ltd"/>
    <s v="Re-engineered attitude-oriented frame"/>
    <x v="32"/>
    <x v="424"/>
    <x v="426"/>
    <x v="0"/>
    <x v="0"/>
    <x v="286"/>
    <x v="1"/>
    <x v="1"/>
    <n v="1569733200"/>
    <n v="1572670800"/>
    <b v="0"/>
    <b v="0"/>
    <x v="3"/>
    <x v="3"/>
    <x v="3"/>
  </r>
  <r>
    <x v="431"/>
    <s v="Rosales LLC"/>
    <s v="Compatible multimedia utilization"/>
    <x v="135"/>
    <x v="425"/>
    <x v="427"/>
    <x v="1"/>
    <x v="0"/>
    <x v="115"/>
    <x v="1"/>
    <x v="1"/>
    <n v="1529643600"/>
    <n v="1531112400"/>
    <b v="1"/>
    <b v="0"/>
    <x v="3"/>
    <x v="3"/>
    <x v="3"/>
  </r>
  <r>
    <x v="432"/>
    <s v="Harper-Bryan"/>
    <s v="Re-contextualized dedicated hardware"/>
    <x v="106"/>
    <x v="426"/>
    <x v="428"/>
    <x v="0"/>
    <x v="0"/>
    <x v="222"/>
    <x v="1"/>
    <x v="1"/>
    <n v="1399006800"/>
    <n v="1400734800"/>
    <b v="0"/>
    <b v="0"/>
    <x v="3"/>
    <x v="3"/>
    <x v="3"/>
  </r>
  <r>
    <x v="433"/>
    <s v="Potter, Harper and Everett"/>
    <s v="Decentralized composite paradigm"/>
    <x v="256"/>
    <x v="427"/>
    <x v="429"/>
    <x v="0"/>
    <x v="0"/>
    <x v="323"/>
    <x v="1"/>
    <x v="1"/>
    <n v="1385359200"/>
    <n v="1386741600"/>
    <b v="0"/>
    <b v="1"/>
    <x v="4"/>
    <x v="4"/>
    <x v="4"/>
  </r>
  <r>
    <x v="434"/>
    <s v="Floyd-Sims"/>
    <s v="Cloned transitional hierarchy"/>
    <x v="91"/>
    <x v="315"/>
    <x v="430"/>
    <x v="3"/>
    <x v="0"/>
    <x v="234"/>
    <x v="0"/>
    <x v="0"/>
    <n v="1480572000"/>
    <n v="1481781600"/>
    <b v="1"/>
    <b v="0"/>
    <x v="3"/>
    <x v="3"/>
    <x v="3"/>
  </r>
  <r>
    <x v="435"/>
    <s v="Spence, Jackson and Kelly"/>
    <s v="Advanced discrete leverage"/>
    <x v="257"/>
    <x v="428"/>
    <x v="431"/>
    <x v="1"/>
    <x v="0"/>
    <x v="324"/>
    <x v="6"/>
    <x v="6"/>
    <n v="1418623200"/>
    <n v="1419660000"/>
    <b v="0"/>
    <b v="1"/>
    <x v="3"/>
    <x v="3"/>
    <x v="3"/>
  </r>
  <r>
    <x v="436"/>
    <s v="King-Nguyen"/>
    <s v="Open-source incremental throughput"/>
    <x v="81"/>
    <x v="429"/>
    <x v="432"/>
    <x v="1"/>
    <x v="0"/>
    <x v="61"/>
    <x v="1"/>
    <x v="1"/>
    <n v="1555736400"/>
    <n v="1555822800"/>
    <b v="0"/>
    <b v="0"/>
    <x v="17"/>
    <x v="1"/>
    <x v="17"/>
  </r>
  <r>
    <x v="437"/>
    <s v="Hansen Group"/>
    <s v="Centralized regional interface"/>
    <x v="32"/>
    <x v="430"/>
    <x v="433"/>
    <x v="1"/>
    <x v="0"/>
    <x v="325"/>
    <x v="1"/>
    <x v="1"/>
    <n v="1442120400"/>
    <n v="1442379600"/>
    <b v="0"/>
    <b v="1"/>
    <x v="10"/>
    <x v="4"/>
    <x v="10"/>
  </r>
  <r>
    <x v="438"/>
    <s v="Mathis, Hall and Hansen"/>
    <s v="Streamlined web-enabled knowledgebase"/>
    <x v="111"/>
    <x v="431"/>
    <x v="434"/>
    <x v="1"/>
    <x v="0"/>
    <x v="326"/>
    <x v="1"/>
    <x v="1"/>
    <n v="1362376800"/>
    <n v="1364965200"/>
    <b v="0"/>
    <b v="0"/>
    <x v="3"/>
    <x v="3"/>
    <x v="3"/>
  </r>
  <r>
    <x v="439"/>
    <s v="Cummings Inc"/>
    <s v="Digitized transitional monitoring"/>
    <x v="258"/>
    <x v="432"/>
    <x v="435"/>
    <x v="1"/>
    <x v="0"/>
    <x v="327"/>
    <x v="1"/>
    <x v="1"/>
    <n v="1478408400"/>
    <n v="1479016800"/>
    <b v="0"/>
    <b v="0"/>
    <x v="22"/>
    <x v="4"/>
    <x v="22"/>
  </r>
  <r>
    <x v="440"/>
    <s v="Miller-Poole"/>
    <s v="Networked optimal adapter"/>
    <x v="259"/>
    <x v="433"/>
    <x v="436"/>
    <x v="1"/>
    <x v="0"/>
    <x v="328"/>
    <x v="1"/>
    <x v="1"/>
    <n v="1498798800"/>
    <n v="1499662800"/>
    <b v="0"/>
    <b v="0"/>
    <x v="19"/>
    <x v="4"/>
    <x v="19"/>
  </r>
  <r>
    <x v="441"/>
    <s v="Rodriguez-West"/>
    <s v="Automated optimal function"/>
    <x v="260"/>
    <x v="434"/>
    <x v="437"/>
    <x v="0"/>
    <x v="0"/>
    <x v="235"/>
    <x v="1"/>
    <x v="1"/>
    <n v="1335416400"/>
    <n v="1337835600"/>
    <b v="0"/>
    <b v="0"/>
    <x v="8"/>
    <x v="2"/>
    <x v="8"/>
  </r>
  <r>
    <x v="442"/>
    <s v="Calderon, Bradford and Dean"/>
    <s v="Devolved system-worthy framework"/>
    <x v="91"/>
    <x v="435"/>
    <x v="438"/>
    <x v="1"/>
    <x v="0"/>
    <x v="182"/>
    <x v="6"/>
    <x v="6"/>
    <n v="1504328400"/>
    <n v="1505710800"/>
    <b v="0"/>
    <b v="0"/>
    <x v="3"/>
    <x v="3"/>
    <x v="3"/>
  </r>
  <r>
    <x v="443"/>
    <s v="Clark-Bowman"/>
    <s v="Stand-alone user-facing service-desk"/>
    <x v="29"/>
    <x v="436"/>
    <x v="439"/>
    <x v="3"/>
    <x v="0"/>
    <x v="329"/>
    <x v="1"/>
    <x v="1"/>
    <n v="1285822800"/>
    <n v="1287464400"/>
    <b v="0"/>
    <b v="0"/>
    <x v="3"/>
    <x v="3"/>
    <x v="3"/>
  </r>
  <r>
    <x v="444"/>
    <s v="Hensley Ltd"/>
    <s v="Versatile global attitude"/>
    <x v="8"/>
    <x v="437"/>
    <x v="440"/>
    <x v="1"/>
    <x v="0"/>
    <x v="102"/>
    <x v="1"/>
    <x v="1"/>
    <n v="1311483600"/>
    <n v="1311656400"/>
    <b v="0"/>
    <b v="1"/>
    <x v="7"/>
    <x v="1"/>
    <x v="7"/>
  </r>
  <r>
    <x v="445"/>
    <s v="Anderson-Pearson"/>
    <s v="Intuitive demand-driven Local Area Network"/>
    <x v="118"/>
    <x v="438"/>
    <x v="441"/>
    <x v="1"/>
    <x v="0"/>
    <x v="73"/>
    <x v="1"/>
    <x v="1"/>
    <n v="1291356000"/>
    <n v="1293170400"/>
    <b v="0"/>
    <b v="1"/>
    <x v="3"/>
    <x v="3"/>
    <x v="3"/>
  </r>
  <r>
    <x v="446"/>
    <s v="Martin, Martin and Solis"/>
    <s v="Assimilated uniform methodology"/>
    <x v="85"/>
    <x v="439"/>
    <x v="442"/>
    <x v="0"/>
    <x v="0"/>
    <x v="129"/>
    <x v="1"/>
    <x v="1"/>
    <n v="1355810400"/>
    <n v="1355983200"/>
    <b v="0"/>
    <b v="0"/>
    <x v="8"/>
    <x v="2"/>
    <x v="8"/>
  </r>
  <r>
    <x v="447"/>
    <s v="Harrington-Harper"/>
    <s v="Self-enabling next generation algorithm"/>
    <x v="261"/>
    <x v="440"/>
    <x v="443"/>
    <x v="3"/>
    <x v="0"/>
    <x v="330"/>
    <x v="4"/>
    <x v="4"/>
    <n v="1513663200"/>
    <n v="1515045600"/>
    <b v="0"/>
    <b v="0"/>
    <x v="19"/>
    <x v="4"/>
    <x v="19"/>
  </r>
  <r>
    <x v="448"/>
    <s v="Price and Sons"/>
    <s v="Object-based demand-driven strategy"/>
    <x v="262"/>
    <x v="441"/>
    <x v="444"/>
    <x v="0"/>
    <x v="0"/>
    <x v="331"/>
    <x v="1"/>
    <x v="1"/>
    <n v="1365915600"/>
    <n v="1366088400"/>
    <b v="0"/>
    <b v="1"/>
    <x v="11"/>
    <x v="6"/>
    <x v="11"/>
  </r>
  <r>
    <x v="449"/>
    <s v="Cuevas-Morales"/>
    <s v="Public-key coherent ability"/>
    <x v="79"/>
    <x v="442"/>
    <x v="445"/>
    <x v="1"/>
    <x v="0"/>
    <x v="99"/>
    <x v="3"/>
    <x v="3"/>
    <n v="1551852000"/>
    <n v="1553317200"/>
    <b v="0"/>
    <b v="0"/>
    <x v="11"/>
    <x v="6"/>
    <x v="11"/>
  </r>
  <r>
    <x v="450"/>
    <s v="Delgado-Hatfield"/>
    <s v="Up-sized composite success"/>
    <x v="0"/>
    <x v="443"/>
    <x v="446"/>
    <x v="0"/>
    <x v="0"/>
    <x v="49"/>
    <x v="0"/>
    <x v="0"/>
    <n v="1540098000"/>
    <n v="1542088800"/>
    <b v="0"/>
    <b v="0"/>
    <x v="10"/>
    <x v="4"/>
    <x v="10"/>
  </r>
  <r>
    <x v="451"/>
    <s v="Padilla-Porter"/>
    <s v="Innovative exuding matrix"/>
    <x v="263"/>
    <x v="444"/>
    <x v="447"/>
    <x v="1"/>
    <x v="0"/>
    <x v="332"/>
    <x v="1"/>
    <x v="1"/>
    <n v="1500440400"/>
    <n v="1503118800"/>
    <b v="0"/>
    <b v="0"/>
    <x v="1"/>
    <x v="1"/>
    <x v="1"/>
  </r>
  <r>
    <x v="452"/>
    <s v="Morris Group"/>
    <s v="Realigned impactful artificial intelligence"/>
    <x v="73"/>
    <x v="445"/>
    <x v="448"/>
    <x v="0"/>
    <x v="0"/>
    <x v="249"/>
    <x v="1"/>
    <x v="1"/>
    <n v="1278392400"/>
    <n v="1278478800"/>
    <b v="0"/>
    <b v="0"/>
    <x v="6"/>
    <x v="4"/>
    <x v="6"/>
  </r>
  <r>
    <x v="453"/>
    <s v="Saunders Ltd"/>
    <s v="Multi-layered multi-tasking secured line"/>
    <x v="264"/>
    <x v="446"/>
    <x v="449"/>
    <x v="0"/>
    <x v="0"/>
    <x v="333"/>
    <x v="1"/>
    <x v="1"/>
    <n v="1480572000"/>
    <n v="1484114400"/>
    <b v="0"/>
    <b v="0"/>
    <x v="22"/>
    <x v="4"/>
    <x v="22"/>
  </r>
  <r>
    <x v="454"/>
    <s v="Woods Inc"/>
    <s v="Upgradable upward-trending portal"/>
    <x v="220"/>
    <x v="447"/>
    <x v="450"/>
    <x v="0"/>
    <x v="0"/>
    <x v="334"/>
    <x v="1"/>
    <x v="1"/>
    <n v="1382331600"/>
    <n v="1385445600"/>
    <b v="0"/>
    <b v="1"/>
    <x v="6"/>
    <x v="4"/>
    <x v="6"/>
  </r>
  <r>
    <x v="455"/>
    <s v="Villanueva, Wright and Richardson"/>
    <s v="Profit-focused global product"/>
    <x v="265"/>
    <x v="448"/>
    <x v="451"/>
    <x v="1"/>
    <x v="0"/>
    <x v="335"/>
    <x v="1"/>
    <x v="1"/>
    <n v="1316754000"/>
    <n v="1318741200"/>
    <b v="0"/>
    <b v="0"/>
    <x v="3"/>
    <x v="3"/>
    <x v="3"/>
  </r>
  <r>
    <x v="456"/>
    <s v="Wilson, Brooks and Clark"/>
    <s v="Operative well-modulated data-warehouse"/>
    <x v="266"/>
    <x v="449"/>
    <x v="452"/>
    <x v="1"/>
    <x v="0"/>
    <x v="336"/>
    <x v="1"/>
    <x v="1"/>
    <n v="1518242400"/>
    <n v="1518242400"/>
    <b v="0"/>
    <b v="1"/>
    <x v="7"/>
    <x v="1"/>
    <x v="7"/>
  </r>
  <r>
    <x v="457"/>
    <s v="Sheppard, Smith and Spence"/>
    <s v="Cloned asymmetric functionalities"/>
    <x v="92"/>
    <x v="450"/>
    <x v="453"/>
    <x v="0"/>
    <x v="0"/>
    <x v="337"/>
    <x v="1"/>
    <x v="1"/>
    <n v="1476421200"/>
    <n v="1476594000"/>
    <b v="0"/>
    <b v="0"/>
    <x v="3"/>
    <x v="3"/>
    <x v="3"/>
  </r>
  <r>
    <x v="458"/>
    <s v="Wise, Thompson and Allen"/>
    <s v="Pre-emptive neutral portal"/>
    <x v="267"/>
    <x v="451"/>
    <x v="454"/>
    <x v="1"/>
    <x v="0"/>
    <x v="338"/>
    <x v="1"/>
    <x v="1"/>
    <n v="1269752400"/>
    <n v="1273554000"/>
    <b v="0"/>
    <b v="0"/>
    <x v="3"/>
    <x v="3"/>
    <x v="3"/>
  </r>
  <r>
    <x v="459"/>
    <s v="Lane, Ryan and Chapman"/>
    <s v="Switchable demand-driven help-desk"/>
    <x v="9"/>
    <x v="452"/>
    <x v="455"/>
    <x v="0"/>
    <x v="0"/>
    <x v="339"/>
    <x v="1"/>
    <x v="1"/>
    <n v="1419746400"/>
    <n v="1421906400"/>
    <b v="0"/>
    <b v="0"/>
    <x v="4"/>
    <x v="4"/>
    <x v="4"/>
  </r>
  <r>
    <x v="460"/>
    <s v="Rich, Alvarez and King"/>
    <s v="Business-focused static ability"/>
    <x v="166"/>
    <x v="453"/>
    <x v="456"/>
    <x v="1"/>
    <x v="0"/>
    <x v="126"/>
    <x v="1"/>
    <x v="1"/>
    <n v="1281330000"/>
    <n v="1281589200"/>
    <b v="0"/>
    <b v="0"/>
    <x v="3"/>
    <x v="3"/>
    <x v="3"/>
  </r>
  <r>
    <x v="461"/>
    <s v="Terry-Salinas"/>
    <s v="Networked secondary structure"/>
    <x v="268"/>
    <x v="454"/>
    <x v="457"/>
    <x v="1"/>
    <x v="0"/>
    <x v="340"/>
    <x v="1"/>
    <x v="1"/>
    <n v="1398661200"/>
    <n v="1400389200"/>
    <b v="0"/>
    <b v="0"/>
    <x v="6"/>
    <x v="4"/>
    <x v="6"/>
  </r>
  <r>
    <x v="462"/>
    <s v="Wang-Rodriguez"/>
    <s v="Total multimedia website"/>
    <x v="269"/>
    <x v="455"/>
    <x v="458"/>
    <x v="0"/>
    <x v="0"/>
    <x v="341"/>
    <x v="1"/>
    <x v="1"/>
    <n v="1359525600"/>
    <n v="1362808800"/>
    <b v="0"/>
    <b v="0"/>
    <x v="20"/>
    <x v="6"/>
    <x v="20"/>
  </r>
  <r>
    <x v="463"/>
    <s v="Mckee-Hill"/>
    <s v="Cross-platform upward-trending parallelism"/>
    <x v="270"/>
    <x v="456"/>
    <x v="459"/>
    <x v="1"/>
    <x v="0"/>
    <x v="342"/>
    <x v="1"/>
    <x v="1"/>
    <n v="1388469600"/>
    <n v="1388815200"/>
    <b v="0"/>
    <b v="0"/>
    <x v="10"/>
    <x v="4"/>
    <x v="10"/>
  </r>
  <r>
    <x v="464"/>
    <s v="Gomez LLC"/>
    <s v="Pre-emptive mission-critical hardware"/>
    <x v="271"/>
    <x v="457"/>
    <x v="460"/>
    <x v="1"/>
    <x v="0"/>
    <x v="343"/>
    <x v="1"/>
    <x v="1"/>
    <n v="1518328800"/>
    <n v="1519538400"/>
    <b v="0"/>
    <b v="0"/>
    <x v="3"/>
    <x v="3"/>
    <x v="3"/>
  </r>
  <r>
    <x v="465"/>
    <s v="Gonzalez-Robbins"/>
    <s v="Up-sized responsive protocol"/>
    <x v="53"/>
    <x v="458"/>
    <x v="461"/>
    <x v="1"/>
    <x v="0"/>
    <x v="175"/>
    <x v="1"/>
    <x v="1"/>
    <n v="1517032800"/>
    <n v="1517810400"/>
    <b v="0"/>
    <b v="0"/>
    <x v="18"/>
    <x v="5"/>
    <x v="18"/>
  </r>
  <r>
    <x v="466"/>
    <s v="Obrien and Sons"/>
    <s v="Pre-emptive transitional frame"/>
    <x v="272"/>
    <x v="459"/>
    <x v="462"/>
    <x v="1"/>
    <x v="0"/>
    <x v="344"/>
    <x v="1"/>
    <x v="1"/>
    <n v="1368594000"/>
    <n v="1370581200"/>
    <b v="0"/>
    <b v="1"/>
    <x v="8"/>
    <x v="2"/>
    <x v="8"/>
  </r>
  <r>
    <x v="467"/>
    <s v="Shaw Ltd"/>
    <s v="Profit-focused content-based application"/>
    <x v="1"/>
    <x v="460"/>
    <x v="463"/>
    <x v="1"/>
    <x v="0"/>
    <x v="279"/>
    <x v="0"/>
    <x v="0"/>
    <n v="1448258400"/>
    <n v="1448863200"/>
    <b v="0"/>
    <b v="1"/>
    <x v="2"/>
    <x v="2"/>
    <x v="2"/>
  </r>
  <r>
    <x v="468"/>
    <s v="Hughes Inc"/>
    <s v="Streamlined neutral analyzer"/>
    <x v="220"/>
    <x v="461"/>
    <x v="464"/>
    <x v="0"/>
    <x v="0"/>
    <x v="36"/>
    <x v="1"/>
    <x v="1"/>
    <n v="1555218000"/>
    <n v="1556600400"/>
    <b v="0"/>
    <b v="0"/>
    <x v="3"/>
    <x v="3"/>
    <x v="3"/>
  </r>
  <r>
    <x v="469"/>
    <s v="Olsen-Ryan"/>
    <s v="Assimilated neutral utilization"/>
    <x v="36"/>
    <x v="462"/>
    <x v="465"/>
    <x v="1"/>
    <x v="0"/>
    <x v="122"/>
    <x v="1"/>
    <x v="1"/>
    <n v="1431925200"/>
    <n v="1432098000"/>
    <b v="0"/>
    <b v="0"/>
    <x v="6"/>
    <x v="4"/>
    <x v="6"/>
  </r>
  <r>
    <x v="470"/>
    <s v="Grimes, Holland and Sloan"/>
    <s v="Extended dedicated archive"/>
    <x v="136"/>
    <x v="463"/>
    <x v="466"/>
    <x v="1"/>
    <x v="0"/>
    <x v="345"/>
    <x v="1"/>
    <x v="1"/>
    <n v="1481522400"/>
    <n v="1482127200"/>
    <b v="0"/>
    <b v="0"/>
    <x v="8"/>
    <x v="2"/>
    <x v="8"/>
  </r>
  <r>
    <x v="471"/>
    <s v="Perry and Sons"/>
    <s v="Configurable static help-desk"/>
    <x v="33"/>
    <x v="464"/>
    <x v="467"/>
    <x v="1"/>
    <x v="0"/>
    <x v="346"/>
    <x v="4"/>
    <x v="4"/>
    <n v="1335934800"/>
    <n v="1335934800"/>
    <b v="0"/>
    <b v="1"/>
    <x v="0"/>
    <x v="0"/>
    <x v="0"/>
  </r>
  <r>
    <x v="472"/>
    <s v="Turner, Young and Collins"/>
    <s v="Self-enabling clear-thinking framework"/>
    <x v="273"/>
    <x v="465"/>
    <x v="468"/>
    <x v="0"/>
    <x v="0"/>
    <x v="347"/>
    <x v="1"/>
    <x v="1"/>
    <n v="1552280400"/>
    <n v="1556946000"/>
    <b v="0"/>
    <b v="0"/>
    <x v="1"/>
    <x v="1"/>
    <x v="1"/>
  </r>
  <r>
    <x v="473"/>
    <s v="Richardson Inc"/>
    <s v="Assimilated fault-tolerant capacity"/>
    <x v="92"/>
    <x v="466"/>
    <x v="469"/>
    <x v="1"/>
    <x v="0"/>
    <x v="88"/>
    <x v="1"/>
    <x v="1"/>
    <n v="1529989200"/>
    <n v="1530075600"/>
    <b v="0"/>
    <b v="0"/>
    <x v="5"/>
    <x v="1"/>
    <x v="5"/>
  </r>
  <r>
    <x v="474"/>
    <s v="Santos-Young"/>
    <s v="Enhanced neutral ability"/>
    <x v="220"/>
    <x v="75"/>
    <x v="470"/>
    <x v="1"/>
    <x v="0"/>
    <x v="23"/>
    <x v="1"/>
    <x v="1"/>
    <n v="1418709600"/>
    <n v="1418796000"/>
    <b v="0"/>
    <b v="0"/>
    <x v="19"/>
    <x v="4"/>
    <x v="19"/>
  </r>
  <r>
    <x v="475"/>
    <s v="Nichols Ltd"/>
    <s v="Function-based attitude-oriented groupware"/>
    <x v="71"/>
    <x v="467"/>
    <x v="471"/>
    <x v="1"/>
    <x v="0"/>
    <x v="57"/>
    <x v="1"/>
    <x v="1"/>
    <n v="1372136400"/>
    <n v="1372482000"/>
    <b v="0"/>
    <b v="1"/>
    <x v="18"/>
    <x v="5"/>
    <x v="18"/>
  </r>
  <r>
    <x v="476"/>
    <s v="Murphy PLC"/>
    <s v="Optional solution-oriented instruction set"/>
    <x v="274"/>
    <x v="468"/>
    <x v="472"/>
    <x v="0"/>
    <x v="0"/>
    <x v="348"/>
    <x v="1"/>
    <x v="1"/>
    <n v="1533877200"/>
    <n v="1534395600"/>
    <b v="0"/>
    <b v="0"/>
    <x v="13"/>
    <x v="5"/>
    <x v="13"/>
  </r>
  <r>
    <x v="477"/>
    <s v="Hogan, Porter and Rivera"/>
    <s v="Organic object-oriented core"/>
    <x v="275"/>
    <x v="469"/>
    <x v="473"/>
    <x v="0"/>
    <x v="0"/>
    <x v="86"/>
    <x v="1"/>
    <x v="1"/>
    <n v="1309064400"/>
    <n v="1311397200"/>
    <b v="0"/>
    <b v="0"/>
    <x v="22"/>
    <x v="4"/>
    <x v="22"/>
  </r>
  <r>
    <x v="478"/>
    <s v="Lyons LLC"/>
    <s v="Balanced impactful circuit"/>
    <x v="276"/>
    <x v="470"/>
    <x v="474"/>
    <x v="1"/>
    <x v="0"/>
    <x v="349"/>
    <x v="1"/>
    <x v="1"/>
    <n v="1425877200"/>
    <n v="1426914000"/>
    <b v="0"/>
    <b v="0"/>
    <x v="8"/>
    <x v="2"/>
    <x v="8"/>
  </r>
  <r>
    <x v="479"/>
    <s v="Long-Greene"/>
    <s v="Future-proofed heuristic encryption"/>
    <x v="166"/>
    <x v="471"/>
    <x v="475"/>
    <x v="1"/>
    <x v="0"/>
    <x v="350"/>
    <x v="4"/>
    <x v="4"/>
    <n v="1501304400"/>
    <n v="1501477200"/>
    <b v="0"/>
    <b v="0"/>
    <x v="0"/>
    <x v="0"/>
    <x v="0"/>
  </r>
  <r>
    <x v="480"/>
    <s v="Robles-Hudson"/>
    <s v="Balanced bifurcated leverage"/>
    <x v="133"/>
    <x v="472"/>
    <x v="476"/>
    <x v="1"/>
    <x v="0"/>
    <x v="215"/>
    <x v="1"/>
    <x v="1"/>
    <n v="1268287200"/>
    <n v="1269061200"/>
    <b v="0"/>
    <b v="1"/>
    <x v="14"/>
    <x v="7"/>
    <x v="14"/>
  </r>
  <r>
    <x v="481"/>
    <s v="Mcclure LLC"/>
    <s v="Sharable discrete budgetary management"/>
    <x v="277"/>
    <x v="473"/>
    <x v="477"/>
    <x v="0"/>
    <x v="0"/>
    <x v="351"/>
    <x v="1"/>
    <x v="1"/>
    <n v="1412139600"/>
    <n v="1415772000"/>
    <b v="0"/>
    <b v="1"/>
    <x v="3"/>
    <x v="3"/>
    <x v="3"/>
  </r>
  <r>
    <x v="482"/>
    <s v="Martin, Russell and Baker"/>
    <s v="Focused solution-oriented instruction set"/>
    <x v="3"/>
    <x v="474"/>
    <x v="478"/>
    <x v="0"/>
    <x v="0"/>
    <x v="352"/>
    <x v="1"/>
    <x v="1"/>
    <n v="1330063200"/>
    <n v="1331013600"/>
    <b v="0"/>
    <b v="1"/>
    <x v="13"/>
    <x v="5"/>
    <x v="13"/>
  </r>
  <r>
    <x v="483"/>
    <s v="Rice-Parker"/>
    <s v="Down-sized actuating infrastructure"/>
    <x v="278"/>
    <x v="475"/>
    <x v="479"/>
    <x v="0"/>
    <x v="0"/>
    <x v="353"/>
    <x v="1"/>
    <x v="1"/>
    <n v="1576130400"/>
    <n v="1576735200"/>
    <b v="0"/>
    <b v="0"/>
    <x v="3"/>
    <x v="3"/>
    <x v="3"/>
  </r>
  <r>
    <x v="484"/>
    <s v="Landry Inc"/>
    <s v="Synergistic cohesive adapter"/>
    <x v="241"/>
    <x v="476"/>
    <x v="480"/>
    <x v="1"/>
    <x v="0"/>
    <x v="354"/>
    <x v="4"/>
    <x v="4"/>
    <n v="1407128400"/>
    <n v="1411362000"/>
    <b v="0"/>
    <b v="1"/>
    <x v="0"/>
    <x v="0"/>
    <x v="0"/>
  </r>
  <r>
    <x v="485"/>
    <s v="Richards-Davis"/>
    <s v="Quality-focused mission-critical structure"/>
    <x v="279"/>
    <x v="477"/>
    <x v="481"/>
    <x v="0"/>
    <x v="0"/>
    <x v="355"/>
    <x v="4"/>
    <x v="4"/>
    <n v="1560142800"/>
    <n v="1563685200"/>
    <b v="0"/>
    <b v="0"/>
    <x v="3"/>
    <x v="3"/>
    <x v="3"/>
  </r>
  <r>
    <x v="486"/>
    <s v="Davis, Cox and Fox"/>
    <s v="Compatible exuding Graphical User Interface"/>
    <x v="5"/>
    <x v="478"/>
    <x v="482"/>
    <x v="0"/>
    <x v="0"/>
    <x v="356"/>
    <x v="4"/>
    <x v="4"/>
    <n v="1520575200"/>
    <n v="1521867600"/>
    <b v="0"/>
    <b v="1"/>
    <x v="18"/>
    <x v="5"/>
    <x v="18"/>
  </r>
  <r>
    <x v="487"/>
    <s v="Smith-Wallace"/>
    <s v="Monitored 24/7 time-frame"/>
    <x v="280"/>
    <x v="479"/>
    <x v="483"/>
    <x v="1"/>
    <x v="0"/>
    <x v="357"/>
    <x v="1"/>
    <x v="1"/>
    <n v="1492664400"/>
    <n v="1495515600"/>
    <b v="0"/>
    <b v="0"/>
    <x v="3"/>
    <x v="3"/>
    <x v="3"/>
  </r>
  <r>
    <x v="488"/>
    <s v="Cordova, Shaw and Wang"/>
    <s v="Virtual secondary open architecture"/>
    <x v="98"/>
    <x v="480"/>
    <x v="484"/>
    <x v="1"/>
    <x v="0"/>
    <x v="127"/>
    <x v="1"/>
    <x v="1"/>
    <n v="1454479200"/>
    <n v="1455948000"/>
    <b v="0"/>
    <b v="0"/>
    <x v="3"/>
    <x v="3"/>
    <x v="3"/>
  </r>
  <r>
    <x v="489"/>
    <s v="Clark Inc"/>
    <s v="Down-sized mobile time-frame"/>
    <x v="243"/>
    <x v="481"/>
    <x v="485"/>
    <x v="1"/>
    <x v="0"/>
    <x v="72"/>
    <x v="6"/>
    <x v="6"/>
    <n v="1281934800"/>
    <n v="1282366800"/>
    <b v="0"/>
    <b v="0"/>
    <x v="8"/>
    <x v="2"/>
    <x v="8"/>
  </r>
  <r>
    <x v="490"/>
    <s v="Young and Sons"/>
    <s v="Innovative disintermediate encryption"/>
    <x v="166"/>
    <x v="482"/>
    <x v="486"/>
    <x v="1"/>
    <x v="0"/>
    <x v="358"/>
    <x v="1"/>
    <x v="1"/>
    <n v="1573970400"/>
    <n v="1574575200"/>
    <b v="0"/>
    <b v="0"/>
    <x v="23"/>
    <x v="8"/>
    <x v="23"/>
  </r>
  <r>
    <x v="491"/>
    <s v="Henson PLC"/>
    <s v="Universal contextually-based knowledgebase"/>
    <x v="281"/>
    <x v="483"/>
    <x v="487"/>
    <x v="1"/>
    <x v="0"/>
    <x v="120"/>
    <x v="1"/>
    <x v="1"/>
    <n v="1372654800"/>
    <n v="1374901200"/>
    <b v="0"/>
    <b v="1"/>
    <x v="0"/>
    <x v="0"/>
    <x v="0"/>
  </r>
  <r>
    <x v="492"/>
    <s v="Garcia Group"/>
    <s v="Persevering interactive matrix"/>
    <x v="255"/>
    <x v="484"/>
    <x v="488"/>
    <x v="3"/>
    <x v="0"/>
    <x v="359"/>
    <x v="1"/>
    <x v="1"/>
    <n v="1275886800"/>
    <n v="1278910800"/>
    <b v="1"/>
    <b v="1"/>
    <x v="12"/>
    <x v="4"/>
    <x v="12"/>
  </r>
  <r>
    <x v="493"/>
    <s v="Adams, Walker and Wong"/>
    <s v="Seamless background framework"/>
    <x v="79"/>
    <x v="485"/>
    <x v="489"/>
    <x v="1"/>
    <x v="0"/>
    <x v="251"/>
    <x v="1"/>
    <x v="1"/>
    <n v="1561784400"/>
    <n v="1562907600"/>
    <b v="0"/>
    <b v="0"/>
    <x v="14"/>
    <x v="7"/>
    <x v="14"/>
  </r>
  <r>
    <x v="494"/>
    <s v="Hopkins-Browning"/>
    <s v="Balanced upward-trending productivity"/>
    <x v="186"/>
    <x v="486"/>
    <x v="490"/>
    <x v="1"/>
    <x v="0"/>
    <x v="360"/>
    <x v="1"/>
    <x v="1"/>
    <n v="1332392400"/>
    <n v="1332478800"/>
    <b v="0"/>
    <b v="0"/>
    <x v="8"/>
    <x v="2"/>
    <x v="8"/>
  </r>
  <r>
    <x v="495"/>
    <s v="Bell, Edwards and Andersen"/>
    <s v="Centralized clear-thinking solution"/>
    <x v="170"/>
    <x v="487"/>
    <x v="491"/>
    <x v="1"/>
    <x v="0"/>
    <x v="135"/>
    <x v="3"/>
    <x v="3"/>
    <n v="1402376400"/>
    <n v="1402722000"/>
    <b v="0"/>
    <b v="0"/>
    <x v="3"/>
    <x v="3"/>
    <x v="3"/>
  </r>
  <r>
    <x v="496"/>
    <s v="Morales Group"/>
    <s v="Optimized bi-directional extranet"/>
    <x v="282"/>
    <x v="488"/>
    <x v="492"/>
    <x v="0"/>
    <x v="0"/>
    <x v="71"/>
    <x v="1"/>
    <x v="1"/>
    <n v="1495342800"/>
    <n v="1496811600"/>
    <b v="0"/>
    <b v="0"/>
    <x v="10"/>
    <x v="4"/>
    <x v="10"/>
  </r>
  <r>
    <x v="497"/>
    <s v="Lucero Group"/>
    <s v="Intuitive actuating benchmark"/>
    <x v="122"/>
    <x v="489"/>
    <x v="493"/>
    <x v="0"/>
    <x v="0"/>
    <x v="53"/>
    <x v="1"/>
    <x v="1"/>
    <n v="1482213600"/>
    <n v="1482213600"/>
    <b v="0"/>
    <b v="1"/>
    <x v="8"/>
    <x v="2"/>
    <x v="8"/>
  </r>
  <r>
    <x v="498"/>
    <s v="Smith, Brown and Davis"/>
    <s v="Devolved background project"/>
    <x v="283"/>
    <x v="490"/>
    <x v="494"/>
    <x v="0"/>
    <x v="0"/>
    <x v="361"/>
    <x v="3"/>
    <x v="3"/>
    <n v="1420092000"/>
    <n v="1420264800"/>
    <b v="0"/>
    <b v="0"/>
    <x v="2"/>
    <x v="2"/>
    <x v="2"/>
  </r>
  <r>
    <x v="499"/>
    <s v="Hunt Group"/>
    <s v="Reverse-engineered executive emulation"/>
    <x v="284"/>
    <x v="491"/>
    <x v="495"/>
    <x v="0"/>
    <x v="0"/>
    <x v="362"/>
    <x v="1"/>
    <x v="1"/>
    <n v="1458018000"/>
    <n v="1458450000"/>
    <b v="0"/>
    <b v="1"/>
    <x v="4"/>
    <x v="4"/>
    <x v="4"/>
  </r>
  <r>
    <x v="500"/>
    <s v="Valdez Ltd"/>
    <s v="Team-oriented clear-thinking matrix"/>
    <x v="0"/>
    <x v="0"/>
    <x v="0"/>
    <x v="0"/>
    <x v="0"/>
    <x v="0"/>
    <x v="1"/>
    <x v="1"/>
    <n v="1367384400"/>
    <n v="1369803600"/>
    <b v="0"/>
    <b v="1"/>
    <x v="3"/>
    <x v="3"/>
    <x v="3"/>
  </r>
  <r>
    <x v="501"/>
    <s v="Mccann-Le"/>
    <s v="Focused coherent methodology"/>
    <x v="285"/>
    <x v="492"/>
    <x v="496"/>
    <x v="0"/>
    <x v="0"/>
    <x v="363"/>
    <x v="1"/>
    <x v="1"/>
    <n v="1363064400"/>
    <n v="1363237200"/>
    <b v="0"/>
    <b v="0"/>
    <x v="4"/>
    <x v="4"/>
    <x v="4"/>
  </r>
  <r>
    <x v="502"/>
    <s v="Johnson Inc"/>
    <s v="Reduced context-sensitive complexity"/>
    <x v="81"/>
    <x v="493"/>
    <x v="497"/>
    <x v="1"/>
    <x v="0"/>
    <x v="129"/>
    <x v="2"/>
    <x v="2"/>
    <n v="1343365200"/>
    <n v="1345870800"/>
    <b v="0"/>
    <b v="1"/>
    <x v="11"/>
    <x v="6"/>
    <x v="11"/>
  </r>
  <r>
    <x v="503"/>
    <s v="Collins LLC"/>
    <s v="Decentralized 4thgeneration time-frame"/>
    <x v="286"/>
    <x v="494"/>
    <x v="498"/>
    <x v="1"/>
    <x v="0"/>
    <x v="364"/>
    <x v="1"/>
    <x v="1"/>
    <n v="1435726800"/>
    <n v="1437454800"/>
    <b v="0"/>
    <b v="0"/>
    <x v="6"/>
    <x v="4"/>
    <x v="6"/>
  </r>
  <r>
    <x v="504"/>
    <s v="Smith-Miller"/>
    <s v="De-engineered cohesive moderator"/>
    <x v="168"/>
    <x v="495"/>
    <x v="499"/>
    <x v="0"/>
    <x v="0"/>
    <x v="197"/>
    <x v="6"/>
    <x v="6"/>
    <n v="1431925200"/>
    <n v="1432011600"/>
    <b v="0"/>
    <b v="0"/>
    <x v="1"/>
    <x v="1"/>
    <x v="1"/>
  </r>
  <r>
    <x v="505"/>
    <s v="Jensen-Vargas"/>
    <s v="Ameliorated explicit parallelism"/>
    <x v="262"/>
    <x v="496"/>
    <x v="500"/>
    <x v="0"/>
    <x v="0"/>
    <x v="365"/>
    <x v="1"/>
    <x v="1"/>
    <n v="1362722400"/>
    <n v="1366347600"/>
    <b v="0"/>
    <b v="1"/>
    <x v="15"/>
    <x v="5"/>
    <x v="15"/>
  </r>
  <r>
    <x v="506"/>
    <s v="Robles, Bell and Gonzalez"/>
    <s v="Customizable background monitoring"/>
    <x v="287"/>
    <x v="497"/>
    <x v="501"/>
    <x v="1"/>
    <x v="0"/>
    <x v="366"/>
    <x v="1"/>
    <x v="1"/>
    <n v="1511416800"/>
    <n v="1512885600"/>
    <b v="0"/>
    <b v="1"/>
    <x v="3"/>
    <x v="3"/>
    <x v="3"/>
  </r>
  <r>
    <x v="507"/>
    <s v="Turner, Miller and Francis"/>
    <s v="Compatible well-modulated budgetary management"/>
    <x v="118"/>
    <x v="498"/>
    <x v="502"/>
    <x v="0"/>
    <x v="0"/>
    <x v="161"/>
    <x v="1"/>
    <x v="1"/>
    <n v="1365483600"/>
    <n v="1369717200"/>
    <b v="0"/>
    <b v="1"/>
    <x v="2"/>
    <x v="2"/>
    <x v="2"/>
  </r>
  <r>
    <x v="508"/>
    <s v="Roberts Group"/>
    <s v="Up-sized radical pricing structure"/>
    <x v="288"/>
    <x v="499"/>
    <x v="503"/>
    <x v="1"/>
    <x v="0"/>
    <x v="367"/>
    <x v="1"/>
    <x v="1"/>
    <n v="1532840400"/>
    <n v="1534654800"/>
    <b v="0"/>
    <b v="0"/>
    <x v="3"/>
    <x v="3"/>
    <x v="3"/>
  </r>
  <r>
    <x v="509"/>
    <s v="White LLC"/>
    <s v="Robust zero-defect project"/>
    <x v="172"/>
    <x v="500"/>
    <x v="504"/>
    <x v="0"/>
    <x v="0"/>
    <x v="368"/>
    <x v="1"/>
    <x v="1"/>
    <n v="1336194000"/>
    <n v="1337058000"/>
    <b v="0"/>
    <b v="0"/>
    <x v="3"/>
    <x v="3"/>
    <x v="3"/>
  </r>
  <r>
    <x v="510"/>
    <s v="Best, Miller and Thomas"/>
    <s v="Re-engineered mobile task-force"/>
    <x v="75"/>
    <x v="501"/>
    <x v="505"/>
    <x v="1"/>
    <x v="0"/>
    <x v="54"/>
    <x v="2"/>
    <x v="2"/>
    <n v="1527742800"/>
    <n v="1529816400"/>
    <b v="0"/>
    <b v="0"/>
    <x v="6"/>
    <x v="4"/>
    <x v="6"/>
  </r>
  <r>
    <x v="511"/>
    <s v="Smith-Mullins"/>
    <s v="User-centric intangible neural-net"/>
    <x v="252"/>
    <x v="502"/>
    <x v="506"/>
    <x v="0"/>
    <x v="0"/>
    <x v="369"/>
    <x v="1"/>
    <x v="1"/>
    <n v="1564030800"/>
    <n v="1564894800"/>
    <b v="0"/>
    <b v="0"/>
    <x v="3"/>
    <x v="3"/>
    <x v="3"/>
  </r>
  <r>
    <x v="512"/>
    <s v="Williams-Walsh"/>
    <s v="Organized explicit core"/>
    <x v="14"/>
    <x v="503"/>
    <x v="507"/>
    <x v="1"/>
    <x v="0"/>
    <x v="370"/>
    <x v="1"/>
    <x v="1"/>
    <n v="1404536400"/>
    <n v="1404622800"/>
    <b v="0"/>
    <b v="1"/>
    <x v="11"/>
    <x v="6"/>
    <x v="11"/>
  </r>
  <r>
    <x v="513"/>
    <s v="Harrison, Blackwell and Mendez"/>
    <s v="Synchronized 6thgeneration adapter"/>
    <x v="111"/>
    <x v="504"/>
    <x v="508"/>
    <x v="3"/>
    <x v="0"/>
    <x v="164"/>
    <x v="1"/>
    <x v="1"/>
    <n v="1284008400"/>
    <n v="1284181200"/>
    <b v="0"/>
    <b v="0"/>
    <x v="19"/>
    <x v="4"/>
    <x v="19"/>
  </r>
  <r>
    <x v="514"/>
    <s v="Sanchez, Bradley and Flores"/>
    <s v="Centralized motivating capacity"/>
    <x v="289"/>
    <x v="505"/>
    <x v="509"/>
    <x v="3"/>
    <x v="0"/>
    <x v="371"/>
    <x v="5"/>
    <x v="5"/>
    <n v="1386309600"/>
    <n v="1386741600"/>
    <b v="0"/>
    <b v="1"/>
    <x v="1"/>
    <x v="1"/>
    <x v="1"/>
  </r>
  <r>
    <x v="515"/>
    <s v="Cox LLC"/>
    <s v="Phased 24hour flexibility"/>
    <x v="133"/>
    <x v="506"/>
    <x v="510"/>
    <x v="0"/>
    <x v="0"/>
    <x v="221"/>
    <x v="0"/>
    <x v="0"/>
    <n v="1324620000"/>
    <n v="1324792800"/>
    <b v="0"/>
    <b v="1"/>
    <x v="3"/>
    <x v="3"/>
    <x v="3"/>
  </r>
  <r>
    <x v="516"/>
    <s v="Morales-Odonnell"/>
    <s v="Exclusive 5thgeneration structure"/>
    <x v="290"/>
    <x v="507"/>
    <x v="511"/>
    <x v="0"/>
    <x v="0"/>
    <x v="372"/>
    <x v="1"/>
    <x v="1"/>
    <n v="1281070800"/>
    <n v="1284354000"/>
    <b v="0"/>
    <b v="0"/>
    <x v="9"/>
    <x v="5"/>
    <x v="9"/>
  </r>
  <r>
    <x v="517"/>
    <s v="Ramirez LLC"/>
    <s v="Multi-tiered maximized orchestration"/>
    <x v="291"/>
    <x v="508"/>
    <x v="512"/>
    <x v="1"/>
    <x v="0"/>
    <x v="373"/>
    <x v="1"/>
    <x v="1"/>
    <n v="1493960400"/>
    <n v="1494392400"/>
    <b v="0"/>
    <b v="0"/>
    <x v="0"/>
    <x v="0"/>
    <x v="0"/>
  </r>
  <r>
    <x v="518"/>
    <s v="Ramirez Group"/>
    <s v="Open-architected uniform instruction set"/>
    <x v="35"/>
    <x v="509"/>
    <x v="513"/>
    <x v="0"/>
    <x v="0"/>
    <x v="234"/>
    <x v="1"/>
    <x v="1"/>
    <n v="1519365600"/>
    <n v="1519538400"/>
    <b v="0"/>
    <b v="1"/>
    <x v="10"/>
    <x v="4"/>
    <x v="10"/>
  </r>
  <r>
    <x v="519"/>
    <s v="Marsh-Coleman"/>
    <s v="Exclusive asymmetric analyzer"/>
    <x v="96"/>
    <x v="510"/>
    <x v="514"/>
    <x v="1"/>
    <x v="0"/>
    <x v="374"/>
    <x v="1"/>
    <x v="1"/>
    <n v="1420696800"/>
    <n v="1421906400"/>
    <b v="0"/>
    <b v="1"/>
    <x v="1"/>
    <x v="1"/>
    <x v="1"/>
  </r>
  <r>
    <x v="520"/>
    <s v="Frederick, Jenkins and Collins"/>
    <s v="Organic radical collaboration"/>
    <x v="126"/>
    <x v="511"/>
    <x v="515"/>
    <x v="1"/>
    <x v="0"/>
    <x v="235"/>
    <x v="1"/>
    <x v="1"/>
    <n v="1555650000"/>
    <n v="1555909200"/>
    <b v="0"/>
    <b v="0"/>
    <x v="3"/>
    <x v="3"/>
    <x v="3"/>
  </r>
  <r>
    <x v="521"/>
    <s v="Wilson Ltd"/>
    <s v="Function-based multi-state software"/>
    <x v="4"/>
    <x v="512"/>
    <x v="516"/>
    <x v="1"/>
    <x v="0"/>
    <x v="375"/>
    <x v="1"/>
    <x v="1"/>
    <n v="1471928400"/>
    <n v="1472446800"/>
    <b v="0"/>
    <b v="1"/>
    <x v="6"/>
    <x v="4"/>
    <x v="6"/>
  </r>
  <r>
    <x v="522"/>
    <s v="Cline, Peterson and Lowery"/>
    <s v="Innovative static budgetary management"/>
    <x v="292"/>
    <x v="513"/>
    <x v="517"/>
    <x v="0"/>
    <x v="0"/>
    <x v="271"/>
    <x v="1"/>
    <x v="1"/>
    <n v="1341291600"/>
    <n v="1342328400"/>
    <b v="0"/>
    <b v="0"/>
    <x v="12"/>
    <x v="4"/>
    <x v="12"/>
  </r>
  <r>
    <x v="523"/>
    <s v="Underwood, James and Jones"/>
    <s v="Triple-buffered holistic ability"/>
    <x v="79"/>
    <x v="514"/>
    <x v="518"/>
    <x v="1"/>
    <x v="0"/>
    <x v="121"/>
    <x v="1"/>
    <x v="1"/>
    <n v="1267682400"/>
    <n v="1268114400"/>
    <b v="0"/>
    <b v="0"/>
    <x v="12"/>
    <x v="4"/>
    <x v="12"/>
  </r>
  <r>
    <x v="524"/>
    <s v="Johnson-Contreras"/>
    <s v="Diverse scalable superstructure"/>
    <x v="127"/>
    <x v="515"/>
    <x v="519"/>
    <x v="0"/>
    <x v="0"/>
    <x v="376"/>
    <x v="1"/>
    <x v="1"/>
    <n v="1272258000"/>
    <n v="1273381200"/>
    <b v="0"/>
    <b v="0"/>
    <x v="3"/>
    <x v="3"/>
    <x v="3"/>
  </r>
  <r>
    <x v="525"/>
    <s v="Greene, Lloyd and Sims"/>
    <s v="Balanced leadingedge data-warehouse"/>
    <x v="118"/>
    <x v="516"/>
    <x v="520"/>
    <x v="0"/>
    <x v="0"/>
    <x v="377"/>
    <x v="1"/>
    <x v="1"/>
    <n v="1290492000"/>
    <n v="1290837600"/>
    <b v="0"/>
    <b v="0"/>
    <x v="8"/>
    <x v="2"/>
    <x v="8"/>
  </r>
  <r>
    <x v="526"/>
    <s v="Smith-Sparks"/>
    <s v="Digitized bandwidth-monitored open architecture"/>
    <x v="111"/>
    <x v="517"/>
    <x v="521"/>
    <x v="1"/>
    <x v="0"/>
    <x v="98"/>
    <x v="1"/>
    <x v="1"/>
    <n v="1451109600"/>
    <n v="1454306400"/>
    <b v="0"/>
    <b v="1"/>
    <x v="3"/>
    <x v="3"/>
    <x v="3"/>
  </r>
  <r>
    <x v="527"/>
    <s v="Rosario-Smith"/>
    <s v="Enterprise-wide intermediate portal"/>
    <x v="223"/>
    <x v="518"/>
    <x v="522"/>
    <x v="0"/>
    <x v="0"/>
    <x v="378"/>
    <x v="0"/>
    <x v="0"/>
    <n v="1454652000"/>
    <n v="1457762400"/>
    <b v="0"/>
    <b v="0"/>
    <x v="10"/>
    <x v="4"/>
    <x v="10"/>
  </r>
  <r>
    <x v="528"/>
    <s v="Avila, Ford and Welch"/>
    <s v="Focused leadingedge matrix"/>
    <x v="25"/>
    <x v="519"/>
    <x v="523"/>
    <x v="0"/>
    <x v="0"/>
    <x v="175"/>
    <x v="4"/>
    <x v="4"/>
    <n v="1385186400"/>
    <n v="1389074400"/>
    <b v="0"/>
    <b v="0"/>
    <x v="7"/>
    <x v="1"/>
    <x v="7"/>
  </r>
  <r>
    <x v="529"/>
    <s v="Gallegos Inc"/>
    <s v="Seamless logistical encryption"/>
    <x v="135"/>
    <x v="520"/>
    <x v="524"/>
    <x v="0"/>
    <x v="0"/>
    <x v="352"/>
    <x v="1"/>
    <x v="1"/>
    <n v="1399698000"/>
    <n v="1402117200"/>
    <b v="0"/>
    <b v="0"/>
    <x v="11"/>
    <x v="6"/>
    <x v="11"/>
  </r>
  <r>
    <x v="530"/>
    <s v="Morrow, Santiago and Soto"/>
    <s v="Stand-alone human-resource workforce"/>
    <x v="293"/>
    <x v="521"/>
    <x v="525"/>
    <x v="0"/>
    <x v="0"/>
    <x v="200"/>
    <x v="1"/>
    <x v="1"/>
    <n v="1283230800"/>
    <n v="1284440400"/>
    <b v="0"/>
    <b v="1"/>
    <x v="13"/>
    <x v="5"/>
    <x v="13"/>
  </r>
  <r>
    <x v="531"/>
    <s v="Berry-Richardson"/>
    <s v="Automated zero tolerance implementation"/>
    <x v="294"/>
    <x v="522"/>
    <x v="526"/>
    <x v="2"/>
    <x v="0"/>
    <x v="379"/>
    <x v="5"/>
    <x v="5"/>
    <n v="1384149600"/>
    <n v="1388988000"/>
    <b v="0"/>
    <b v="0"/>
    <x v="11"/>
    <x v="6"/>
    <x v="11"/>
  </r>
  <r>
    <x v="532"/>
    <s v="Cordova-Torres"/>
    <s v="Pre-emptive grid-enabled contingency"/>
    <x v="39"/>
    <x v="523"/>
    <x v="527"/>
    <x v="1"/>
    <x v="0"/>
    <x v="105"/>
    <x v="0"/>
    <x v="0"/>
    <n v="1516860000"/>
    <n v="1516946400"/>
    <b v="0"/>
    <b v="0"/>
    <x v="3"/>
    <x v="3"/>
    <x v="3"/>
  </r>
  <r>
    <x v="533"/>
    <s v="Holt, Bernard and Johnson"/>
    <s v="Multi-lateral didactic encoding"/>
    <x v="295"/>
    <x v="524"/>
    <x v="528"/>
    <x v="1"/>
    <x v="0"/>
    <x v="380"/>
    <x v="4"/>
    <x v="4"/>
    <n v="1374642000"/>
    <n v="1377752400"/>
    <b v="0"/>
    <b v="0"/>
    <x v="7"/>
    <x v="1"/>
    <x v="7"/>
  </r>
  <r>
    <x v="534"/>
    <s v="Clark, Mccormick and Mendoza"/>
    <s v="Self-enabling didactic orchestration"/>
    <x v="296"/>
    <x v="525"/>
    <x v="529"/>
    <x v="0"/>
    <x v="0"/>
    <x v="166"/>
    <x v="1"/>
    <x v="1"/>
    <n v="1534482000"/>
    <n v="1534568400"/>
    <b v="0"/>
    <b v="1"/>
    <x v="6"/>
    <x v="4"/>
    <x v="6"/>
  </r>
  <r>
    <x v="535"/>
    <s v="Garrison LLC"/>
    <s v="Profit-focused 24/7 data-warehouse"/>
    <x v="97"/>
    <x v="526"/>
    <x v="530"/>
    <x v="1"/>
    <x v="0"/>
    <x v="381"/>
    <x v="6"/>
    <x v="6"/>
    <n v="1528434000"/>
    <n v="1528606800"/>
    <b v="0"/>
    <b v="1"/>
    <x v="3"/>
    <x v="3"/>
    <x v="3"/>
  </r>
  <r>
    <x v="536"/>
    <s v="Shannon-Olson"/>
    <s v="Enhanced methodical middleware"/>
    <x v="122"/>
    <x v="527"/>
    <x v="531"/>
    <x v="1"/>
    <x v="0"/>
    <x v="382"/>
    <x v="6"/>
    <x v="6"/>
    <n v="1282626000"/>
    <n v="1284872400"/>
    <b v="0"/>
    <b v="0"/>
    <x v="13"/>
    <x v="5"/>
    <x v="13"/>
  </r>
  <r>
    <x v="537"/>
    <s v="Murillo-Mcfarland"/>
    <s v="Synchronized client-driven projection"/>
    <x v="197"/>
    <x v="528"/>
    <x v="532"/>
    <x v="1"/>
    <x v="0"/>
    <x v="383"/>
    <x v="3"/>
    <x v="3"/>
    <n v="1535605200"/>
    <n v="1537592400"/>
    <b v="1"/>
    <b v="1"/>
    <x v="4"/>
    <x v="4"/>
    <x v="4"/>
  </r>
  <r>
    <x v="538"/>
    <s v="Young, Gilbert and Escobar"/>
    <s v="Networked didactic time-frame"/>
    <x v="297"/>
    <x v="529"/>
    <x v="533"/>
    <x v="0"/>
    <x v="0"/>
    <x v="384"/>
    <x v="1"/>
    <x v="1"/>
    <n v="1379826000"/>
    <n v="1381208400"/>
    <b v="0"/>
    <b v="0"/>
    <x v="20"/>
    <x v="6"/>
    <x v="20"/>
  </r>
  <r>
    <x v="539"/>
    <s v="Thomas, Welch and Santana"/>
    <s v="Assimilated exuding toolset"/>
    <x v="122"/>
    <x v="530"/>
    <x v="534"/>
    <x v="0"/>
    <x v="0"/>
    <x v="385"/>
    <x v="1"/>
    <x v="1"/>
    <n v="1561957200"/>
    <n v="1562475600"/>
    <b v="0"/>
    <b v="1"/>
    <x v="0"/>
    <x v="0"/>
    <x v="0"/>
  </r>
  <r>
    <x v="540"/>
    <s v="Brown-Pena"/>
    <s v="Front-line client-server secured line"/>
    <x v="98"/>
    <x v="531"/>
    <x v="535"/>
    <x v="1"/>
    <x v="0"/>
    <x v="326"/>
    <x v="1"/>
    <x v="1"/>
    <n v="1525496400"/>
    <n v="1527397200"/>
    <b v="0"/>
    <b v="0"/>
    <x v="14"/>
    <x v="7"/>
    <x v="14"/>
  </r>
  <r>
    <x v="541"/>
    <s v="Holder, Caldwell and Vance"/>
    <s v="Polarized systemic Internet solution"/>
    <x v="298"/>
    <x v="532"/>
    <x v="536"/>
    <x v="0"/>
    <x v="0"/>
    <x v="386"/>
    <x v="6"/>
    <x v="6"/>
    <n v="1433912400"/>
    <n v="1436158800"/>
    <b v="0"/>
    <b v="0"/>
    <x v="20"/>
    <x v="6"/>
    <x v="20"/>
  </r>
  <r>
    <x v="542"/>
    <s v="Harrison-Bridges"/>
    <s v="Profit-focused exuding moderator"/>
    <x v="299"/>
    <x v="533"/>
    <x v="537"/>
    <x v="0"/>
    <x v="0"/>
    <x v="240"/>
    <x v="4"/>
    <x v="4"/>
    <n v="1453442400"/>
    <n v="1456034400"/>
    <b v="0"/>
    <b v="0"/>
    <x v="7"/>
    <x v="1"/>
    <x v="7"/>
  </r>
  <r>
    <x v="543"/>
    <s v="Johnson, Murphy and Peterson"/>
    <s v="Cross-group high-level moderator"/>
    <x v="300"/>
    <x v="534"/>
    <x v="538"/>
    <x v="0"/>
    <x v="0"/>
    <x v="80"/>
    <x v="1"/>
    <x v="1"/>
    <n v="1378875600"/>
    <n v="1380171600"/>
    <b v="0"/>
    <b v="0"/>
    <x v="11"/>
    <x v="6"/>
    <x v="11"/>
  </r>
  <r>
    <x v="544"/>
    <s v="Taylor Inc"/>
    <s v="Public-key 3rdgeneration system engine"/>
    <x v="54"/>
    <x v="535"/>
    <x v="539"/>
    <x v="1"/>
    <x v="0"/>
    <x v="286"/>
    <x v="1"/>
    <x v="1"/>
    <n v="1452232800"/>
    <n v="1453356000"/>
    <b v="0"/>
    <b v="0"/>
    <x v="1"/>
    <x v="1"/>
    <x v="1"/>
  </r>
  <r>
    <x v="545"/>
    <s v="Deleon and Sons"/>
    <s v="Organized value-added access"/>
    <x v="301"/>
    <x v="536"/>
    <x v="540"/>
    <x v="0"/>
    <x v="0"/>
    <x v="387"/>
    <x v="1"/>
    <x v="1"/>
    <n v="1577253600"/>
    <n v="1578981600"/>
    <b v="0"/>
    <b v="0"/>
    <x v="3"/>
    <x v="3"/>
    <x v="3"/>
  </r>
  <r>
    <x v="546"/>
    <s v="Benjamin, Paul and Ferguson"/>
    <s v="Cloned global Graphical User Interface"/>
    <x v="3"/>
    <x v="537"/>
    <x v="541"/>
    <x v="1"/>
    <x v="0"/>
    <x v="39"/>
    <x v="1"/>
    <x v="1"/>
    <n v="1537160400"/>
    <n v="1537419600"/>
    <b v="0"/>
    <b v="1"/>
    <x v="3"/>
    <x v="3"/>
    <x v="3"/>
  </r>
  <r>
    <x v="547"/>
    <s v="Hardin-Dixon"/>
    <s v="Focused solution-oriented matrix"/>
    <x v="81"/>
    <x v="538"/>
    <x v="542"/>
    <x v="1"/>
    <x v="0"/>
    <x v="388"/>
    <x v="1"/>
    <x v="1"/>
    <n v="1422165600"/>
    <n v="1423202400"/>
    <b v="0"/>
    <b v="0"/>
    <x v="6"/>
    <x v="4"/>
    <x v="6"/>
  </r>
  <r>
    <x v="548"/>
    <s v="York-Pitts"/>
    <s v="Monitored discrete toolset"/>
    <x v="302"/>
    <x v="539"/>
    <x v="543"/>
    <x v="1"/>
    <x v="0"/>
    <x v="389"/>
    <x v="1"/>
    <x v="1"/>
    <n v="1459486800"/>
    <n v="1460610000"/>
    <b v="0"/>
    <b v="0"/>
    <x v="3"/>
    <x v="3"/>
    <x v="3"/>
  </r>
  <r>
    <x v="549"/>
    <s v="Jarvis and Sons"/>
    <s v="Business-focused intermediate system engine"/>
    <x v="303"/>
    <x v="540"/>
    <x v="544"/>
    <x v="1"/>
    <x v="0"/>
    <x v="390"/>
    <x v="1"/>
    <x v="1"/>
    <n v="1369717200"/>
    <n v="1370494800"/>
    <b v="0"/>
    <b v="0"/>
    <x v="8"/>
    <x v="2"/>
    <x v="8"/>
  </r>
  <r>
    <x v="550"/>
    <s v="Morrison-Henderson"/>
    <s v="De-engineered disintermediate encoding"/>
    <x v="0"/>
    <x v="443"/>
    <x v="446"/>
    <x v="3"/>
    <x v="0"/>
    <x v="49"/>
    <x v="5"/>
    <x v="5"/>
    <n v="1330495200"/>
    <n v="1332306000"/>
    <b v="0"/>
    <b v="0"/>
    <x v="7"/>
    <x v="1"/>
    <x v="7"/>
  </r>
  <r>
    <x v="551"/>
    <s v="Martin-James"/>
    <s v="Streamlined upward-trending analyzer"/>
    <x v="304"/>
    <x v="541"/>
    <x v="545"/>
    <x v="0"/>
    <x v="0"/>
    <x v="391"/>
    <x v="2"/>
    <x v="2"/>
    <n v="1419055200"/>
    <n v="1422511200"/>
    <b v="0"/>
    <b v="1"/>
    <x v="2"/>
    <x v="2"/>
    <x v="2"/>
  </r>
  <r>
    <x v="552"/>
    <s v="Mercer, Solomon and Singleton"/>
    <s v="Distributed human-resource policy"/>
    <x v="25"/>
    <x v="542"/>
    <x v="546"/>
    <x v="0"/>
    <x v="0"/>
    <x v="45"/>
    <x v="1"/>
    <x v="1"/>
    <n v="1480140000"/>
    <n v="1480312800"/>
    <b v="0"/>
    <b v="0"/>
    <x v="3"/>
    <x v="3"/>
    <x v="3"/>
  </r>
  <r>
    <x v="553"/>
    <s v="Dougherty, Austin and Mills"/>
    <s v="De-engineered 5thgeneration contingency"/>
    <x v="305"/>
    <x v="543"/>
    <x v="547"/>
    <x v="0"/>
    <x v="0"/>
    <x v="392"/>
    <x v="1"/>
    <x v="1"/>
    <n v="1293948000"/>
    <n v="1294034400"/>
    <b v="0"/>
    <b v="0"/>
    <x v="1"/>
    <x v="1"/>
    <x v="1"/>
  </r>
  <r>
    <x v="554"/>
    <s v="Ritter PLC"/>
    <s v="Multi-channeled upward-trending application"/>
    <x v="40"/>
    <x v="544"/>
    <x v="548"/>
    <x v="1"/>
    <x v="0"/>
    <x v="353"/>
    <x v="0"/>
    <x v="0"/>
    <n v="1482127200"/>
    <n v="1482645600"/>
    <b v="0"/>
    <b v="0"/>
    <x v="7"/>
    <x v="1"/>
    <x v="7"/>
  </r>
  <r>
    <x v="555"/>
    <s v="Anderson Group"/>
    <s v="Organic maximized database"/>
    <x v="9"/>
    <x v="545"/>
    <x v="549"/>
    <x v="1"/>
    <x v="0"/>
    <x v="18"/>
    <x v="3"/>
    <x v="3"/>
    <n v="1396414800"/>
    <n v="1399093200"/>
    <b v="0"/>
    <b v="0"/>
    <x v="1"/>
    <x v="1"/>
    <x v="1"/>
  </r>
  <r>
    <x v="556"/>
    <s v="Smith and Sons"/>
    <s v="Grass-roots 24/7 attitude"/>
    <x v="5"/>
    <x v="546"/>
    <x v="550"/>
    <x v="1"/>
    <x v="0"/>
    <x v="393"/>
    <x v="1"/>
    <x v="1"/>
    <n v="1315285200"/>
    <n v="1315890000"/>
    <b v="0"/>
    <b v="1"/>
    <x v="18"/>
    <x v="5"/>
    <x v="18"/>
  </r>
  <r>
    <x v="557"/>
    <s v="Lam-Hamilton"/>
    <s v="Team-oriented global strategy"/>
    <x v="46"/>
    <x v="547"/>
    <x v="551"/>
    <x v="1"/>
    <x v="0"/>
    <x v="394"/>
    <x v="1"/>
    <x v="1"/>
    <n v="1443762000"/>
    <n v="1444021200"/>
    <b v="0"/>
    <b v="1"/>
    <x v="22"/>
    <x v="4"/>
    <x v="22"/>
  </r>
  <r>
    <x v="558"/>
    <s v="Ho Ltd"/>
    <s v="Enhanced client-driven capacity"/>
    <x v="306"/>
    <x v="548"/>
    <x v="552"/>
    <x v="1"/>
    <x v="0"/>
    <x v="105"/>
    <x v="1"/>
    <x v="1"/>
    <n v="1456293600"/>
    <n v="1460005200"/>
    <b v="0"/>
    <b v="0"/>
    <x v="3"/>
    <x v="3"/>
    <x v="3"/>
  </r>
  <r>
    <x v="559"/>
    <s v="Brown, Estrada and Jensen"/>
    <s v="Exclusive systematic productivity"/>
    <x v="307"/>
    <x v="549"/>
    <x v="553"/>
    <x v="1"/>
    <x v="0"/>
    <x v="395"/>
    <x v="1"/>
    <x v="1"/>
    <n v="1470114000"/>
    <n v="1470718800"/>
    <b v="0"/>
    <b v="0"/>
    <x v="3"/>
    <x v="3"/>
    <x v="3"/>
  </r>
  <r>
    <x v="560"/>
    <s v="Hunt LLC"/>
    <s v="Re-engineered radical policy"/>
    <x v="77"/>
    <x v="550"/>
    <x v="554"/>
    <x v="1"/>
    <x v="0"/>
    <x v="396"/>
    <x v="1"/>
    <x v="1"/>
    <n v="1321596000"/>
    <n v="1325052000"/>
    <b v="0"/>
    <b v="0"/>
    <x v="10"/>
    <x v="4"/>
    <x v="10"/>
  </r>
  <r>
    <x v="561"/>
    <s v="Fowler-Smith"/>
    <s v="Down-sized logistical adapter"/>
    <x v="162"/>
    <x v="551"/>
    <x v="555"/>
    <x v="1"/>
    <x v="0"/>
    <x v="40"/>
    <x v="5"/>
    <x v="5"/>
    <n v="1318827600"/>
    <n v="1319000400"/>
    <b v="0"/>
    <b v="0"/>
    <x v="3"/>
    <x v="3"/>
    <x v="3"/>
  </r>
  <r>
    <x v="562"/>
    <s v="Blair Inc"/>
    <s v="Configurable bandwidth-monitored throughput"/>
    <x v="34"/>
    <x v="314"/>
    <x v="556"/>
    <x v="0"/>
    <x v="0"/>
    <x v="150"/>
    <x v="5"/>
    <x v="5"/>
    <n v="1552366800"/>
    <n v="1552539600"/>
    <b v="0"/>
    <b v="0"/>
    <x v="1"/>
    <x v="1"/>
    <x v="1"/>
  </r>
  <r>
    <x v="563"/>
    <s v="Kelley, Stanton and Sanchez"/>
    <s v="Optional tangible pricing structure"/>
    <x v="41"/>
    <x v="552"/>
    <x v="557"/>
    <x v="1"/>
    <x v="0"/>
    <x v="72"/>
    <x v="2"/>
    <x v="2"/>
    <n v="1542088800"/>
    <n v="1543816800"/>
    <b v="0"/>
    <b v="0"/>
    <x v="4"/>
    <x v="4"/>
    <x v="4"/>
  </r>
  <r>
    <x v="564"/>
    <s v="Hernandez-Macdonald"/>
    <s v="Organic high-level implementation"/>
    <x v="308"/>
    <x v="553"/>
    <x v="558"/>
    <x v="0"/>
    <x v="0"/>
    <x v="397"/>
    <x v="1"/>
    <x v="1"/>
    <n v="1426395600"/>
    <n v="1427086800"/>
    <b v="0"/>
    <b v="0"/>
    <x v="3"/>
    <x v="3"/>
    <x v="3"/>
  </r>
  <r>
    <x v="565"/>
    <s v="Joseph LLC"/>
    <s v="Decentralized logistical collaboration"/>
    <x v="309"/>
    <x v="554"/>
    <x v="559"/>
    <x v="1"/>
    <x v="0"/>
    <x v="398"/>
    <x v="1"/>
    <x v="1"/>
    <n v="1321336800"/>
    <n v="1323064800"/>
    <b v="0"/>
    <b v="0"/>
    <x v="3"/>
    <x v="3"/>
    <x v="3"/>
  </r>
  <r>
    <x v="566"/>
    <s v="Webb-Smith"/>
    <s v="Advanced content-based installation"/>
    <x v="29"/>
    <x v="555"/>
    <x v="560"/>
    <x v="0"/>
    <x v="0"/>
    <x v="95"/>
    <x v="1"/>
    <x v="1"/>
    <n v="1456293600"/>
    <n v="1458277200"/>
    <b v="0"/>
    <b v="1"/>
    <x v="5"/>
    <x v="1"/>
    <x v="5"/>
  </r>
  <r>
    <x v="567"/>
    <s v="Johns PLC"/>
    <s v="Distributed high-level open architecture"/>
    <x v="85"/>
    <x v="556"/>
    <x v="561"/>
    <x v="1"/>
    <x v="0"/>
    <x v="146"/>
    <x v="1"/>
    <x v="1"/>
    <n v="1404968400"/>
    <n v="1405141200"/>
    <b v="0"/>
    <b v="0"/>
    <x v="1"/>
    <x v="1"/>
    <x v="1"/>
  </r>
  <r>
    <x v="568"/>
    <s v="Hardin-Foley"/>
    <s v="Synergized zero tolerance help-desk"/>
    <x v="310"/>
    <x v="557"/>
    <x v="562"/>
    <x v="1"/>
    <x v="0"/>
    <x v="399"/>
    <x v="1"/>
    <x v="1"/>
    <n v="1279170000"/>
    <n v="1283058000"/>
    <b v="0"/>
    <b v="0"/>
    <x v="3"/>
    <x v="3"/>
    <x v="3"/>
  </r>
  <r>
    <x v="569"/>
    <s v="Fischer, Fowler and Arnold"/>
    <s v="Extended multi-tasking definition"/>
    <x v="311"/>
    <x v="558"/>
    <x v="563"/>
    <x v="1"/>
    <x v="0"/>
    <x v="400"/>
    <x v="6"/>
    <x v="6"/>
    <n v="1294725600"/>
    <n v="1295762400"/>
    <b v="0"/>
    <b v="0"/>
    <x v="10"/>
    <x v="4"/>
    <x v="10"/>
  </r>
  <r>
    <x v="570"/>
    <s v="Martinez-Juarez"/>
    <s v="Realigned uniform knowledge user"/>
    <x v="312"/>
    <x v="559"/>
    <x v="564"/>
    <x v="1"/>
    <x v="0"/>
    <x v="401"/>
    <x v="1"/>
    <x v="1"/>
    <n v="1419055200"/>
    <n v="1419573600"/>
    <b v="0"/>
    <b v="1"/>
    <x v="1"/>
    <x v="1"/>
    <x v="1"/>
  </r>
  <r>
    <x v="571"/>
    <s v="Wilson and Sons"/>
    <s v="Monitored grid-enabled model"/>
    <x v="26"/>
    <x v="560"/>
    <x v="565"/>
    <x v="0"/>
    <x v="0"/>
    <x v="164"/>
    <x v="6"/>
    <x v="6"/>
    <n v="1434690000"/>
    <n v="1438750800"/>
    <b v="0"/>
    <b v="0"/>
    <x v="12"/>
    <x v="4"/>
    <x v="12"/>
  </r>
  <r>
    <x v="572"/>
    <s v="Clements Group"/>
    <s v="Assimilated actuating policy"/>
    <x v="25"/>
    <x v="561"/>
    <x v="566"/>
    <x v="3"/>
    <x v="0"/>
    <x v="115"/>
    <x v="1"/>
    <x v="1"/>
    <n v="1443416400"/>
    <n v="1444798800"/>
    <b v="0"/>
    <b v="1"/>
    <x v="1"/>
    <x v="1"/>
    <x v="1"/>
  </r>
  <r>
    <x v="573"/>
    <s v="Valenzuela-Cook"/>
    <s v="Total incremental productivity"/>
    <x v="313"/>
    <x v="562"/>
    <x v="567"/>
    <x v="1"/>
    <x v="0"/>
    <x v="402"/>
    <x v="1"/>
    <x v="1"/>
    <n v="1399006800"/>
    <n v="1399179600"/>
    <b v="0"/>
    <b v="0"/>
    <x v="23"/>
    <x v="8"/>
    <x v="23"/>
  </r>
  <r>
    <x v="574"/>
    <s v="Parker, Haley and Foster"/>
    <s v="Adaptive local task-force"/>
    <x v="50"/>
    <x v="563"/>
    <x v="568"/>
    <x v="1"/>
    <x v="0"/>
    <x v="358"/>
    <x v="1"/>
    <x v="1"/>
    <n v="1575698400"/>
    <n v="1576562400"/>
    <b v="0"/>
    <b v="1"/>
    <x v="0"/>
    <x v="0"/>
    <x v="0"/>
  </r>
  <r>
    <x v="575"/>
    <s v="Fuentes LLC"/>
    <s v="Universal zero-defect concept"/>
    <x v="314"/>
    <x v="564"/>
    <x v="569"/>
    <x v="0"/>
    <x v="0"/>
    <x v="21"/>
    <x v="1"/>
    <x v="1"/>
    <n v="1400562000"/>
    <n v="1400821200"/>
    <b v="0"/>
    <b v="1"/>
    <x v="3"/>
    <x v="3"/>
    <x v="3"/>
  </r>
  <r>
    <x v="576"/>
    <s v="Moran and Sons"/>
    <s v="Object-based bottom-line superstructure"/>
    <x v="62"/>
    <x v="565"/>
    <x v="570"/>
    <x v="0"/>
    <x v="0"/>
    <x v="251"/>
    <x v="1"/>
    <x v="1"/>
    <n v="1509512400"/>
    <n v="1510984800"/>
    <b v="0"/>
    <b v="0"/>
    <x v="3"/>
    <x v="3"/>
    <x v="3"/>
  </r>
  <r>
    <x v="577"/>
    <s v="Stevens Inc"/>
    <s v="Adaptive 24hour projection"/>
    <x v="139"/>
    <x v="566"/>
    <x v="571"/>
    <x v="3"/>
    <x v="0"/>
    <x v="95"/>
    <x v="1"/>
    <x v="1"/>
    <n v="1299823200"/>
    <n v="1302066000"/>
    <b v="0"/>
    <b v="0"/>
    <x v="17"/>
    <x v="1"/>
    <x v="17"/>
  </r>
  <r>
    <x v="578"/>
    <s v="Martinez-Johnson"/>
    <s v="Sharable radical toolset"/>
    <x v="315"/>
    <x v="567"/>
    <x v="572"/>
    <x v="0"/>
    <x v="0"/>
    <x v="242"/>
    <x v="1"/>
    <x v="1"/>
    <n v="1322719200"/>
    <n v="1322978400"/>
    <b v="0"/>
    <b v="0"/>
    <x v="22"/>
    <x v="4"/>
    <x v="22"/>
  </r>
  <r>
    <x v="579"/>
    <s v="Franklin Inc"/>
    <s v="Focused multimedia knowledgebase"/>
    <x v="8"/>
    <x v="568"/>
    <x v="573"/>
    <x v="1"/>
    <x v="0"/>
    <x v="215"/>
    <x v="1"/>
    <x v="1"/>
    <n v="1312693200"/>
    <n v="1313730000"/>
    <b v="0"/>
    <b v="0"/>
    <x v="17"/>
    <x v="1"/>
    <x v="17"/>
  </r>
  <r>
    <x v="580"/>
    <s v="Perez PLC"/>
    <s v="Seamless 6thgeneration extranet"/>
    <x v="316"/>
    <x v="569"/>
    <x v="574"/>
    <x v="1"/>
    <x v="0"/>
    <x v="403"/>
    <x v="1"/>
    <x v="1"/>
    <n v="1393394400"/>
    <n v="1394085600"/>
    <b v="0"/>
    <b v="0"/>
    <x v="3"/>
    <x v="3"/>
    <x v="3"/>
  </r>
  <r>
    <x v="581"/>
    <s v="Sanchez, Cross and Savage"/>
    <s v="Sharable mobile knowledgebase"/>
    <x v="46"/>
    <x v="570"/>
    <x v="575"/>
    <x v="0"/>
    <x v="0"/>
    <x v="83"/>
    <x v="1"/>
    <x v="1"/>
    <n v="1304053200"/>
    <n v="1305349200"/>
    <b v="0"/>
    <b v="0"/>
    <x v="2"/>
    <x v="2"/>
    <x v="2"/>
  </r>
  <r>
    <x v="582"/>
    <s v="Pineda Ltd"/>
    <s v="Cross-group global system engine"/>
    <x v="251"/>
    <x v="571"/>
    <x v="576"/>
    <x v="0"/>
    <x v="0"/>
    <x v="344"/>
    <x v="1"/>
    <x v="1"/>
    <n v="1433912400"/>
    <n v="1434344400"/>
    <b v="0"/>
    <b v="1"/>
    <x v="11"/>
    <x v="6"/>
    <x v="11"/>
  </r>
  <r>
    <x v="583"/>
    <s v="Powell and Sons"/>
    <s v="Centralized clear-thinking conglomeration"/>
    <x v="317"/>
    <x v="572"/>
    <x v="577"/>
    <x v="1"/>
    <x v="0"/>
    <x v="404"/>
    <x v="1"/>
    <x v="1"/>
    <n v="1329717600"/>
    <n v="1331186400"/>
    <b v="0"/>
    <b v="0"/>
    <x v="4"/>
    <x v="4"/>
    <x v="4"/>
  </r>
  <r>
    <x v="584"/>
    <s v="Nunez-Richards"/>
    <s v="De-engineered cohesive system engine"/>
    <x v="318"/>
    <x v="573"/>
    <x v="578"/>
    <x v="1"/>
    <x v="0"/>
    <x v="405"/>
    <x v="1"/>
    <x v="1"/>
    <n v="1335330000"/>
    <n v="1336539600"/>
    <b v="0"/>
    <b v="0"/>
    <x v="2"/>
    <x v="2"/>
    <x v="2"/>
  </r>
  <r>
    <x v="585"/>
    <s v="Pugh LLC"/>
    <s v="Reactive analyzing function"/>
    <x v="200"/>
    <x v="574"/>
    <x v="579"/>
    <x v="1"/>
    <x v="0"/>
    <x v="158"/>
    <x v="1"/>
    <x v="1"/>
    <n v="1268888400"/>
    <n v="1269752400"/>
    <b v="0"/>
    <b v="0"/>
    <x v="18"/>
    <x v="5"/>
    <x v="18"/>
  </r>
  <r>
    <x v="586"/>
    <s v="Rowe-Wong"/>
    <s v="Robust hybrid budgetary management"/>
    <x v="31"/>
    <x v="575"/>
    <x v="580"/>
    <x v="1"/>
    <x v="0"/>
    <x v="406"/>
    <x v="1"/>
    <x v="1"/>
    <n v="1289973600"/>
    <n v="1291615200"/>
    <b v="0"/>
    <b v="0"/>
    <x v="1"/>
    <x v="1"/>
    <x v="1"/>
  </r>
  <r>
    <x v="587"/>
    <s v="Williams-Santos"/>
    <s v="Open-source analyzing monitoring"/>
    <x v="151"/>
    <x v="576"/>
    <x v="581"/>
    <x v="0"/>
    <x v="0"/>
    <x v="388"/>
    <x v="0"/>
    <x v="0"/>
    <n v="1547877600"/>
    <n v="1552366800"/>
    <b v="0"/>
    <b v="1"/>
    <x v="0"/>
    <x v="0"/>
    <x v="0"/>
  </r>
  <r>
    <x v="588"/>
    <s v="Weber Inc"/>
    <s v="Up-sized discrete firmware"/>
    <x v="215"/>
    <x v="577"/>
    <x v="582"/>
    <x v="0"/>
    <x v="0"/>
    <x v="407"/>
    <x v="4"/>
    <x v="4"/>
    <n v="1269493200"/>
    <n v="1272171600"/>
    <b v="0"/>
    <b v="0"/>
    <x v="3"/>
    <x v="3"/>
    <x v="3"/>
  </r>
  <r>
    <x v="589"/>
    <s v="Avery, Brown and Parker"/>
    <s v="Exclusive intangible extranet"/>
    <x v="58"/>
    <x v="578"/>
    <x v="583"/>
    <x v="0"/>
    <x v="0"/>
    <x v="408"/>
    <x v="1"/>
    <x v="1"/>
    <n v="1436072400"/>
    <n v="1436677200"/>
    <b v="0"/>
    <b v="0"/>
    <x v="4"/>
    <x v="4"/>
    <x v="4"/>
  </r>
  <r>
    <x v="590"/>
    <s v="Cox Group"/>
    <s v="Synergized analyzing process improvement"/>
    <x v="143"/>
    <x v="579"/>
    <x v="584"/>
    <x v="0"/>
    <x v="0"/>
    <x v="99"/>
    <x v="2"/>
    <x v="2"/>
    <n v="1419141600"/>
    <n v="1420092000"/>
    <b v="0"/>
    <b v="0"/>
    <x v="15"/>
    <x v="5"/>
    <x v="15"/>
  </r>
  <r>
    <x v="591"/>
    <s v="Jensen LLC"/>
    <s v="Realigned dedicated system engine"/>
    <x v="60"/>
    <x v="580"/>
    <x v="585"/>
    <x v="1"/>
    <x v="0"/>
    <x v="408"/>
    <x v="1"/>
    <x v="1"/>
    <n v="1279083600"/>
    <n v="1279947600"/>
    <b v="0"/>
    <b v="0"/>
    <x v="11"/>
    <x v="6"/>
    <x v="11"/>
  </r>
  <r>
    <x v="592"/>
    <s v="Brown Inc"/>
    <s v="Object-based bandwidth-monitored concept"/>
    <x v="154"/>
    <x v="581"/>
    <x v="586"/>
    <x v="0"/>
    <x v="0"/>
    <x v="259"/>
    <x v="1"/>
    <x v="1"/>
    <n v="1401426000"/>
    <n v="1402203600"/>
    <b v="0"/>
    <b v="0"/>
    <x v="3"/>
    <x v="3"/>
    <x v="3"/>
  </r>
  <r>
    <x v="593"/>
    <s v="Hale-Hayes"/>
    <s v="Ameliorated client-driven open system"/>
    <x v="319"/>
    <x v="582"/>
    <x v="587"/>
    <x v="1"/>
    <x v="0"/>
    <x v="409"/>
    <x v="1"/>
    <x v="1"/>
    <n v="1395810000"/>
    <n v="1396933200"/>
    <b v="0"/>
    <b v="0"/>
    <x v="10"/>
    <x v="4"/>
    <x v="10"/>
  </r>
  <r>
    <x v="594"/>
    <s v="Mcbride PLC"/>
    <s v="Upgradable leadingedge Local Area Network"/>
    <x v="320"/>
    <x v="583"/>
    <x v="588"/>
    <x v="0"/>
    <x v="0"/>
    <x v="144"/>
    <x v="1"/>
    <x v="1"/>
    <n v="1467003600"/>
    <n v="1467262800"/>
    <b v="0"/>
    <b v="1"/>
    <x v="3"/>
    <x v="3"/>
    <x v="3"/>
  </r>
  <r>
    <x v="595"/>
    <s v="Harris-Jennings"/>
    <s v="Customizable intermediate data-warehouse"/>
    <x v="321"/>
    <x v="584"/>
    <x v="589"/>
    <x v="1"/>
    <x v="0"/>
    <x v="410"/>
    <x v="1"/>
    <x v="1"/>
    <n v="1268715600"/>
    <n v="1270530000"/>
    <b v="0"/>
    <b v="1"/>
    <x v="3"/>
    <x v="3"/>
    <x v="3"/>
  </r>
  <r>
    <x v="596"/>
    <s v="Becker-Scott"/>
    <s v="Managed optimizing archive"/>
    <x v="58"/>
    <x v="585"/>
    <x v="590"/>
    <x v="0"/>
    <x v="0"/>
    <x v="236"/>
    <x v="1"/>
    <x v="1"/>
    <n v="1457157600"/>
    <n v="1457762400"/>
    <b v="0"/>
    <b v="1"/>
    <x v="6"/>
    <x v="4"/>
    <x v="6"/>
  </r>
  <r>
    <x v="597"/>
    <s v="Todd, Freeman and Henry"/>
    <s v="Diverse systematic projection"/>
    <x v="322"/>
    <x v="586"/>
    <x v="591"/>
    <x v="1"/>
    <x v="0"/>
    <x v="411"/>
    <x v="1"/>
    <x v="1"/>
    <n v="1573970400"/>
    <n v="1575525600"/>
    <b v="0"/>
    <b v="0"/>
    <x v="3"/>
    <x v="3"/>
    <x v="3"/>
  </r>
  <r>
    <x v="598"/>
    <s v="Martinez, Garza and Young"/>
    <s v="Up-sized web-enabled info-mediaries"/>
    <x v="323"/>
    <x v="587"/>
    <x v="592"/>
    <x v="1"/>
    <x v="0"/>
    <x v="412"/>
    <x v="6"/>
    <x v="6"/>
    <n v="1276578000"/>
    <n v="1279083600"/>
    <b v="0"/>
    <b v="0"/>
    <x v="1"/>
    <x v="1"/>
    <x v="1"/>
  </r>
  <r>
    <x v="599"/>
    <s v="Smith-Ramos"/>
    <s v="Persevering optimizing Graphical User Interface"/>
    <x v="324"/>
    <x v="588"/>
    <x v="593"/>
    <x v="0"/>
    <x v="0"/>
    <x v="172"/>
    <x v="3"/>
    <x v="3"/>
    <n v="1423720800"/>
    <n v="1424412000"/>
    <b v="0"/>
    <b v="0"/>
    <x v="4"/>
    <x v="4"/>
    <x v="4"/>
  </r>
  <r>
    <x v="600"/>
    <s v="Brown-George"/>
    <s v="Cross-platform tertiary array"/>
    <x v="0"/>
    <x v="297"/>
    <x v="298"/>
    <x v="0"/>
    <x v="0"/>
    <x v="49"/>
    <x v="4"/>
    <x v="4"/>
    <n v="1375160400"/>
    <n v="1376197200"/>
    <b v="0"/>
    <b v="0"/>
    <x v="0"/>
    <x v="0"/>
    <x v="0"/>
  </r>
  <r>
    <x v="601"/>
    <s v="Waters and Sons"/>
    <s v="Inverse neutral structure"/>
    <x v="9"/>
    <x v="589"/>
    <x v="594"/>
    <x v="1"/>
    <x v="0"/>
    <x v="346"/>
    <x v="1"/>
    <x v="1"/>
    <n v="1401426000"/>
    <n v="1402894800"/>
    <b v="1"/>
    <b v="0"/>
    <x v="8"/>
    <x v="2"/>
    <x v="8"/>
  </r>
  <r>
    <x v="602"/>
    <s v="Brown Ltd"/>
    <s v="Quality-focused system-worthy support"/>
    <x v="325"/>
    <x v="590"/>
    <x v="595"/>
    <x v="1"/>
    <x v="0"/>
    <x v="413"/>
    <x v="1"/>
    <x v="1"/>
    <n v="1433480400"/>
    <n v="1434430800"/>
    <b v="0"/>
    <b v="0"/>
    <x v="3"/>
    <x v="3"/>
    <x v="3"/>
  </r>
  <r>
    <x v="603"/>
    <s v="Christian, Yates and Greer"/>
    <s v="Vision-oriented 5thgeneration array"/>
    <x v="98"/>
    <x v="591"/>
    <x v="596"/>
    <x v="1"/>
    <x v="0"/>
    <x v="408"/>
    <x v="1"/>
    <x v="1"/>
    <n v="1555563600"/>
    <n v="1557896400"/>
    <b v="0"/>
    <b v="0"/>
    <x v="3"/>
    <x v="3"/>
    <x v="3"/>
  </r>
  <r>
    <x v="604"/>
    <s v="Cole, Hernandez and Rodriguez"/>
    <s v="Cross-platform logistical circuit"/>
    <x v="326"/>
    <x v="592"/>
    <x v="597"/>
    <x v="1"/>
    <x v="0"/>
    <x v="414"/>
    <x v="1"/>
    <x v="1"/>
    <n v="1295676000"/>
    <n v="1297490400"/>
    <b v="0"/>
    <b v="0"/>
    <x v="3"/>
    <x v="3"/>
    <x v="3"/>
  </r>
  <r>
    <x v="605"/>
    <s v="Ortiz, Valenzuela and Collins"/>
    <s v="Profound solution-oriented matrix"/>
    <x v="88"/>
    <x v="593"/>
    <x v="598"/>
    <x v="1"/>
    <x v="0"/>
    <x v="37"/>
    <x v="1"/>
    <x v="1"/>
    <n v="1443848400"/>
    <n v="1447394400"/>
    <b v="0"/>
    <b v="0"/>
    <x v="9"/>
    <x v="5"/>
    <x v="9"/>
  </r>
  <r>
    <x v="606"/>
    <s v="Valencia PLC"/>
    <s v="Extended asynchronous initiative"/>
    <x v="74"/>
    <x v="594"/>
    <x v="599"/>
    <x v="1"/>
    <x v="0"/>
    <x v="415"/>
    <x v="4"/>
    <x v="4"/>
    <n v="1457330400"/>
    <n v="1458277200"/>
    <b v="0"/>
    <b v="0"/>
    <x v="1"/>
    <x v="1"/>
    <x v="1"/>
  </r>
  <r>
    <x v="607"/>
    <s v="Gordon, Mendez and Johnson"/>
    <s v="Fundamental needs-based frame"/>
    <x v="327"/>
    <x v="595"/>
    <x v="600"/>
    <x v="1"/>
    <x v="0"/>
    <x v="416"/>
    <x v="1"/>
    <x v="1"/>
    <n v="1395550800"/>
    <n v="1395723600"/>
    <b v="0"/>
    <b v="0"/>
    <x v="0"/>
    <x v="0"/>
    <x v="0"/>
  </r>
  <r>
    <x v="608"/>
    <s v="Johnson Group"/>
    <s v="Compatible full-range leverage"/>
    <x v="61"/>
    <x v="416"/>
    <x v="601"/>
    <x v="1"/>
    <x v="0"/>
    <x v="417"/>
    <x v="1"/>
    <x v="1"/>
    <n v="1551852000"/>
    <n v="1552197600"/>
    <b v="0"/>
    <b v="1"/>
    <x v="17"/>
    <x v="1"/>
    <x v="17"/>
  </r>
  <r>
    <x v="609"/>
    <s v="Rose-Fuller"/>
    <s v="Upgradable holistic system engine"/>
    <x v="83"/>
    <x v="596"/>
    <x v="602"/>
    <x v="1"/>
    <x v="0"/>
    <x v="124"/>
    <x v="1"/>
    <x v="1"/>
    <n v="1547618400"/>
    <n v="1549087200"/>
    <b v="0"/>
    <b v="0"/>
    <x v="22"/>
    <x v="4"/>
    <x v="22"/>
  </r>
  <r>
    <x v="610"/>
    <s v="Hughes, Mendez and Patterson"/>
    <s v="Stand-alone multi-state data-warehouse"/>
    <x v="328"/>
    <x v="597"/>
    <x v="603"/>
    <x v="1"/>
    <x v="0"/>
    <x v="418"/>
    <x v="1"/>
    <x v="1"/>
    <n v="1355637600"/>
    <n v="1356847200"/>
    <b v="0"/>
    <b v="0"/>
    <x v="3"/>
    <x v="3"/>
    <x v="3"/>
  </r>
  <r>
    <x v="611"/>
    <s v="Brady, Cortez and Rodriguez"/>
    <s v="Multi-lateral maximized core"/>
    <x v="139"/>
    <x v="598"/>
    <x v="604"/>
    <x v="3"/>
    <x v="0"/>
    <x v="27"/>
    <x v="1"/>
    <x v="1"/>
    <n v="1374728400"/>
    <n v="1375765200"/>
    <b v="0"/>
    <b v="0"/>
    <x v="3"/>
    <x v="3"/>
    <x v="3"/>
  </r>
  <r>
    <x v="612"/>
    <s v="Wang, Nguyen and Horton"/>
    <s v="Innovative holistic hub"/>
    <x v="8"/>
    <x v="599"/>
    <x v="605"/>
    <x v="1"/>
    <x v="0"/>
    <x v="325"/>
    <x v="1"/>
    <x v="1"/>
    <n v="1287810000"/>
    <n v="1289800800"/>
    <b v="0"/>
    <b v="0"/>
    <x v="5"/>
    <x v="1"/>
    <x v="5"/>
  </r>
  <r>
    <x v="613"/>
    <s v="Santos, Williams and Brown"/>
    <s v="Reverse-engineered 24/7 methodology"/>
    <x v="65"/>
    <x v="600"/>
    <x v="606"/>
    <x v="1"/>
    <x v="0"/>
    <x v="150"/>
    <x v="0"/>
    <x v="0"/>
    <n v="1503723600"/>
    <n v="1504501200"/>
    <b v="0"/>
    <b v="0"/>
    <x v="3"/>
    <x v="3"/>
    <x v="3"/>
  </r>
  <r>
    <x v="614"/>
    <s v="Barnett and Sons"/>
    <s v="Business-focused dynamic info-mediaries"/>
    <x v="329"/>
    <x v="601"/>
    <x v="607"/>
    <x v="1"/>
    <x v="0"/>
    <x v="419"/>
    <x v="1"/>
    <x v="1"/>
    <n v="1484114400"/>
    <n v="1485669600"/>
    <b v="0"/>
    <b v="0"/>
    <x v="3"/>
    <x v="3"/>
    <x v="3"/>
  </r>
  <r>
    <x v="615"/>
    <s v="Petersen-Rodriguez"/>
    <s v="Digitized clear-thinking installation"/>
    <x v="275"/>
    <x v="602"/>
    <x v="608"/>
    <x v="1"/>
    <x v="0"/>
    <x v="73"/>
    <x v="6"/>
    <x v="6"/>
    <n v="1461906000"/>
    <n v="1462770000"/>
    <b v="0"/>
    <b v="0"/>
    <x v="3"/>
    <x v="3"/>
    <x v="3"/>
  </r>
  <r>
    <x v="616"/>
    <s v="Burnett-Mora"/>
    <s v="Quality-focused 24/7 superstructure"/>
    <x v="330"/>
    <x v="402"/>
    <x v="609"/>
    <x v="1"/>
    <x v="0"/>
    <x v="202"/>
    <x v="4"/>
    <x v="4"/>
    <n v="1379653200"/>
    <n v="1379739600"/>
    <b v="0"/>
    <b v="1"/>
    <x v="7"/>
    <x v="1"/>
    <x v="7"/>
  </r>
  <r>
    <x v="617"/>
    <s v="King LLC"/>
    <s v="Multi-channeled local intranet"/>
    <x v="1"/>
    <x v="203"/>
    <x v="610"/>
    <x v="1"/>
    <x v="0"/>
    <x v="12"/>
    <x v="1"/>
    <x v="1"/>
    <n v="1401858000"/>
    <n v="1402722000"/>
    <b v="0"/>
    <b v="0"/>
    <x v="3"/>
    <x v="3"/>
    <x v="3"/>
  </r>
  <r>
    <x v="618"/>
    <s v="Miller Ltd"/>
    <s v="Open-architected mobile emulation"/>
    <x v="331"/>
    <x v="603"/>
    <x v="611"/>
    <x v="0"/>
    <x v="0"/>
    <x v="420"/>
    <x v="1"/>
    <x v="1"/>
    <n v="1367470800"/>
    <n v="1369285200"/>
    <b v="0"/>
    <b v="0"/>
    <x v="9"/>
    <x v="5"/>
    <x v="9"/>
  </r>
  <r>
    <x v="619"/>
    <s v="Case LLC"/>
    <s v="Ameliorated foreground methodology"/>
    <x v="332"/>
    <x v="604"/>
    <x v="612"/>
    <x v="0"/>
    <x v="0"/>
    <x v="355"/>
    <x v="1"/>
    <x v="1"/>
    <n v="1304658000"/>
    <n v="1304744400"/>
    <b v="1"/>
    <b v="1"/>
    <x v="3"/>
    <x v="3"/>
    <x v="3"/>
  </r>
  <r>
    <x v="620"/>
    <s v="Swanson, Wilson and Baker"/>
    <s v="Synergized well-modulated project"/>
    <x v="333"/>
    <x v="605"/>
    <x v="613"/>
    <x v="1"/>
    <x v="0"/>
    <x v="58"/>
    <x v="2"/>
    <x v="2"/>
    <n v="1467954000"/>
    <n v="1468299600"/>
    <b v="0"/>
    <b v="0"/>
    <x v="14"/>
    <x v="7"/>
    <x v="14"/>
  </r>
  <r>
    <x v="621"/>
    <s v="Dean, Fox and Phillips"/>
    <s v="Extended context-sensitive forecast"/>
    <x v="334"/>
    <x v="606"/>
    <x v="614"/>
    <x v="1"/>
    <x v="0"/>
    <x v="421"/>
    <x v="1"/>
    <x v="1"/>
    <n v="1473742800"/>
    <n v="1474174800"/>
    <b v="0"/>
    <b v="0"/>
    <x v="3"/>
    <x v="3"/>
    <x v="3"/>
  </r>
  <r>
    <x v="622"/>
    <s v="Smith-Smith"/>
    <s v="Total leadingedge neural-net"/>
    <x v="335"/>
    <x v="607"/>
    <x v="615"/>
    <x v="0"/>
    <x v="0"/>
    <x v="251"/>
    <x v="1"/>
    <x v="1"/>
    <n v="1523768400"/>
    <n v="1526014800"/>
    <b v="0"/>
    <b v="0"/>
    <x v="7"/>
    <x v="1"/>
    <x v="7"/>
  </r>
  <r>
    <x v="623"/>
    <s v="Smith, Scott and Rodriguez"/>
    <s v="Organic actuating protocol"/>
    <x v="336"/>
    <x v="608"/>
    <x v="616"/>
    <x v="1"/>
    <x v="0"/>
    <x v="422"/>
    <x v="4"/>
    <x v="4"/>
    <n v="1437022800"/>
    <n v="1437454800"/>
    <b v="0"/>
    <b v="0"/>
    <x v="3"/>
    <x v="3"/>
    <x v="3"/>
  </r>
  <r>
    <x v="624"/>
    <s v="White, Robertson and Roberts"/>
    <s v="Down-sized national software"/>
    <x v="135"/>
    <x v="609"/>
    <x v="617"/>
    <x v="1"/>
    <x v="0"/>
    <x v="423"/>
    <x v="1"/>
    <x v="1"/>
    <n v="1422165600"/>
    <n v="1422684000"/>
    <b v="0"/>
    <b v="0"/>
    <x v="14"/>
    <x v="7"/>
    <x v="14"/>
  </r>
  <r>
    <x v="625"/>
    <s v="Martinez Inc"/>
    <s v="Organic upward-trending Graphical User Interface"/>
    <x v="168"/>
    <x v="377"/>
    <x v="618"/>
    <x v="0"/>
    <x v="0"/>
    <x v="197"/>
    <x v="1"/>
    <x v="1"/>
    <n v="1580104800"/>
    <n v="1581314400"/>
    <b v="0"/>
    <b v="0"/>
    <x v="3"/>
    <x v="3"/>
    <x v="3"/>
  </r>
  <r>
    <x v="626"/>
    <s v="Tucker, Mccoy and Marquez"/>
    <s v="Synergistic tertiary budgetary management"/>
    <x v="330"/>
    <x v="610"/>
    <x v="619"/>
    <x v="1"/>
    <x v="0"/>
    <x v="288"/>
    <x v="1"/>
    <x v="1"/>
    <n v="1285650000"/>
    <n v="1286427600"/>
    <b v="0"/>
    <b v="1"/>
    <x v="3"/>
    <x v="3"/>
    <x v="3"/>
  </r>
  <r>
    <x v="627"/>
    <s v="Martin, Lee and Armstrong"/>
    <s v="Open-architected incremental ability"/>
    <x v="39"/>
    <x v="611"/>
    <x v="620"/>
    <x v="1"/>
    <x v="0"/>
    <x v="110"/>
    <x v="4"/>
    <x v="4"/>
    <n v="1276664400"/>
    <n v="1278738000"/>
    <b v="1"/>
    <b v="0"/>
    <x v="0"/>
    <x v="0"/>
    <x v="0"/>
  </r>
  <r>
    <x v="628"/>
    <s v="Dunn, Moreno and Green"/>
    <s v="Intuitive object-oriented task-force"/>
    <x v="89"/>
    <x v="612"/>
    <x v="621"/>
    <x v="1"/>
    <x v="0"/>
    <x v="87"/>
    <x v="1"/>
    <x v="1"/>
    <n v="1286168400"/>
    <n v="1286427600"/>
    <b v="0"/>
    <b v="0"/>
    <x v="7"/>
    <x v="1"/>
    <x v="7"/>
  </r>
  <r>
    <x v="629"/>
    <s v="Jackson, Martinez and Ray"/>
    <s v="Multi-tiered executive toolset"/>
    <x v="337"/>
    <x v="613"/>
    <x v="622"/>
    <x v="0"/>
    <x v="0"/>
    <x v="424"/>
    <x v="1"/>
    <x v="1"/>
    <n v="1467781200"/>
    <n v="1467954000"/>
    <b v="0"/>
    <b v="1"/>
    <x v="3"/>
    <x v="3"/>
    <x v="3"/>
  </r>
  <r>
    <x v="630"/>
    <s v="Patterson-Johnson"/>
    <s v="Grass-roots directional workforce"/>
    <x v="40"/>
    <x v="614"/>
    <x v="623"/>
    <x v="3"/>
    <x v="0"/>
    <x v="215"/>
    <x v="1"/>
    <x v="1"/>
    <n v="1556686800"/>
    <n v="1557637200"/>
    <b v="0"/>
    <b v="1"/>
    <x v="3"/>
    <x v="3"/>
    <x v="3"/>
  </r>
  <r>
    <x v="631"/>
    <s v="Carlson-Hernandez"/>
    <s v="Quality-focused real-time solution"/>
    <x v="338"/>
    <x v="615"/>
    <x v="624"/>
    <x v="1"/>
    <x v="0"/>
    <x v="425"/>
    <x v="1"/>
    <x v="1"/>
    <n v="1553576400"/>
    <n v="1553922000"/>
    <b v="0"/>
    <b v="0"/>
    <x v="3"/>
    <x v="3"/>
    <x v="3"/>
  </r>
  <r>
    <x v="632"/>
    <s v="Parker PLC"/>
    <s v="Reduced interactive matrix"/>
    <x v="339"/>
    <x v="616"/>
    <x v="625"/>
    <x v="2"/>
    <x v="0"/>
    <x v="426"/>
    <x v="1"/>
    <x v="1"/>
    <n v="1414904400"/>
    <n v="1416463200"/>
    <b v="0"/>
    <b v="0"/>
    <x v="3"/>
    <x v="3"/>
    <x v="3"/>
  </r>
  <r>
    <x v="633"/>
    <s v="Yu and Sons"/>
    <s v="Adaptive context-sensitive architecture"/>
    <x v="313"/>
    <x v="617"/>
    <x v="626"/>
    <x v="0"/>
    <x v="0"/>
    <x v="339"/>
    <x v="1"/>
    <x v="1"/>
    <n v="1446876000"/>
    <n v="1447221600"/>
    <b v="0"/>
    <b v="0"/>
    <x v="10"/>
    <x v="4"/>
    <x v="10"/>
  </r>
  <r>
    <x v="634"/>
    <s v="Taylor, Johnson and Hernandez"/>
    <s v="Polarized incremental portal"/>
    <x v="195"/>
    <x v="618"/>
    <x v="627"/>
    <x v="3"/>
    <x v="0"/>
    <x v="427"/>
    <x v="1"/>
    <x v="1"/>
    <n v="1490418000"/>
    <n v="1491627600"/>
    <b v="0"/>
    <b v="0"/>
    <x v="19"/>
    <x v="4"/>
    <x v="19"/>
  </r>
  <r>
    <x v="635"/>
    <s v="Mack Ltd"/>
    <s v="Reactive regional access"/>
    <x v="340"/>
    <x v="619"/>
    <x v="628"/>
    <x v="1"/>
    <x v="0"/>
    <x v="428"/>
    <x v="1"/>
    <x v="1"/>
    <n v="1360389600"/>
    <n v="1363150800"/>
    <b v="0"/>
    <b v="0"/>
    <x v="19"/>
    <x v="4"/>
    <x v="19"/>
  </r>
  <r>
    <x v="636"/>
    <s v="Lamb-Sanders"/>
    <s v="Stand-alone reciprocal frame"/>
    <x v="341"/>
    <x v="620"/>
    <x v="629"/>
    <x v="0"/>
    <x v="0"/>
    <x v="429"/>
    <x v="3"/>
    <x v="3"/>
    <n v="1326866400"/>
    <n v="1330754400"/>
    <b v="0"/>
    <b v="1"/>
    <x v="10"/>
    <x v="4"/>
    <x v="10"/>
  </r>
  <r>
    <x v="637"/>
    <s v="Williams-Ramirez"/>
    <s v="Open-architected 24/7 throughput"/>
    <x v="275"/>
    <x v="621"/>
    <x v="630"/>
    <x v="0"/>
    <x v="0"/>
    <x v="167"/>
    <x v="1"/>
    <x v="1"/>
    <n v="1479103200"/>
    <n v="1479794400"/>
    <b v="0"/>
    <b v="0"/>
    <x v="3"/>
    <x v="3"/>
    <x v="3"/>
  </r>
  <r>
    <x v="638"/>
    <s v="Weaver Ltd"/>
    <s v="Monitored 24/7 approach"/>
    <x v="342"/>
    <x v="622"/>
    <x v="631"/>
    <x v="0"/>
    <x v="0"/>
    <x v="115"/>
    <x v="1"/>
    <x v="1"/>
    <n v="1280206800"/>
    <n v="1281243600"/>
    <b v="0"/>
    <b v="1"/>
    <x v="3"/>
    <x v="3"/>
    <x v="3"/>
  </r>
  <r>
    <x v="639"/>
    <s v="Barnes-Williams"/>
    <s v="Upgradable explicit forecast"/>
    <x v="133"/>
    <x v="623"/>
    <x v="632"/>
    <x v="2"/>
    <x v="0"/>
    <x v="430"/>
    <x v="1"/>
    <x v="1"/>
    <n v="1532754000"/>
    <n v="1532754000"/>
    <b v="0"/>
    <b v="1"/>
    <x v="6"/>
    <x v="4"/>
    <x v="6"/>
  </r>
  <r>
    <x v="640"/>
    <s v="Richardson, Woodward and Hansen"/>
    <s v="Pre-emptive context-sensitive support"/>
    <x v="343"/>
    <x v="624"/>
    <x v="633"/>
    <x v="0"/>
    <x v="0"/>
    <x v="431"/>
    <x v="1"/>
    <x v="1"/>
    <n v="1453096800"/>
    <n v="1453356000"/>
    <b v="0"/>
    <b v="0"/>
    <x v="3"/>
    <x v="3"/>
    <x v="3"/>
  </r>
  <r>
    <x v="641"/>
    <s v="Hunt, Barker and Baker"/>
    <s v="Business-focused leadingedge instruction set"/>
    <x v="151"/>
    <x v="625"/>
    <x v="634"/>
    <x v="1"/>
    <x v="0"/>
    <x v="346"/>
    <x v="5"/>
    <x v="5"/>
    <n v="1487570400"/>
    <n v="1489986000"/>
    <b v="0"/>
    <b v="0"/>
    <x v="3"/>
    <x v="3"/>
    <x v="3"/>
  </r>
  <r>
    <x v="642"/>
    <s v="Ramos, Moreno and Lewis"/>
    <s v="Extended multi-state knowledge user"/>
    <x v="243"/>
    <x v="626"/>
    <x v="635"/>
    <x v="1"/>
    <x v="0"/>
    <x v="30"/>
    <x v="0"/>
    <x v="0"/>
    <n v="1545026400"/>
    <n v="1545804000"/>
    <b v="0"/>
    <b v="0"/>
    <x v="8"/>
    <x v="2"/>
    <x v="8"/>
  </r>
  <r>
    <x v="643"/>
    <s v="Harris Inc"/>
    <s v="Future-proofed modular groupware"/>
    <x v="344"/>
    <x v="627"/>
    <x v="636"/>
    <x v="1"/>
    <x v="0"/>
    <x v="432"/>
    <x v="1"/>
    <x v="1"/>
    <n v="1488348000"/>
    <n v="1489899600"/>
    <b v="0"/>
    <b v="0"/>
    <x v="3"/>
    <x v="3"/>
    <x v="3"/>
  </r>
  <r>
    <x v="644"/>
    <s v="Peters-Nelson"/>
    <s v="Distributed real-time algorithm"/>
    <x v="345"/>
    <x v="628"/>
    <x v="637"/>
    <x v="0"/>
    <x v="0"/>
    <x v="433"/>
    <x v="0"/>
    <x v="0"/>
    <n v="1545112800"/>
    <n v="1546495200"/>
    <b v="0"/>
    <b v="0"/>
    <x v="3"/>
    <x v="3"/>
    <x v="3"/>
  </r>
  <r>
    <x v="645"/>
    <s v="Ferguson, Murphy and Bright"/>
    <s v="Multi-lateral heuristic throughput"/>
    <x v="346"/>
    <x v="629"/>
    <x v="638"/>
    <x v="0"/>
    <x v="0"/>
    <x v="434"/>
    <x v="1"/>
    <x v="1"/>
    <n v="1537938000"/>
    <n v="1539752400"/>
    <b v="0"/>
    <b v="1"/>
    <x v="1"/>
    <x v="1"/>
    <x v="1"/>
  </r>
  <r>
    <x v="646"/>
    <s v="Robinson Group"/>
    <s v="Switchable reciprocal middleware"/>
    <x v="201"/>
    <x v="630"/>
    <x v="639"/>
    <x v="0"/>
    <x v="0"/>
    <x v="435"/>
    <x v="1"/>
    <x v="1"/>
    <n v="1363150800"/>
    <n v="1364101200"/>
    <b v="0"/>
    <b v="0"/>
    <x v="11"/>
    <x v="6"/>
    <x v="11"/>
  </r>
  <r>
    <x v="647"/>
    <s v="Jordan-Wolfe"/>
    <s v="Inverse multimedia Graphic Interface"/>
    <x v="6"/>
    <x v="631"/>
    <x v="640"/>
    <x v="0"/>
    <x v="0"/>
    <x v="6"/>
    <x v="1"/>
    <x v="1"/>
    <n v="1523250000"/>
    <n v="1525323600"/>
    <b v="0"/>
    <b v="0"/>
    <x v="18"/>
    <x v="5"/>
    <x v="18"/>
  </r>
  <r>
    <x v="648"/>
    <s v="Vargas-Cox"/>
    <s v="Vision-oriented local contingency"/>
    <x v="347"/>
    <x v="632"/>
    <x v="641"/>
    <x v="3"/>
    <x v="0"/>
    <x v="419"/>
    <x v="1"/>
    <x v="1"/>
    <n v="1499317200"/>
    <n v="1500872400"/>
    <b v="1"/>
    <b v="0"/>
    <x v="0"/>
    <x v="0"/>
    <x v="0"/>
  </r>
  <r>
    <x v="649"/>
    <s v="Yang and Sons"/>
    <s v="Reactive 6thgeneration hub"/>
    <x v="155"/>
    <x v="633"/>
    <x v="642"/>
    <x v="0"/>
    <x v="0"/>
    <x v="436"/>
    <x v="5"/>
    <x v="5"/>
    <n v="1287550800"/>
    <n v="1288501200"/>
    <b v="1"/>
    <b v="1"/>
    <x v="3"/>
    <x v="3"/>
    <x v="3"/>
  </r>
  <r>
    <x v="650"/>
    <s v="Wilson, Wilson and Mathis"/>
    <s v="Optional asymmetric success"/>
    <x v="0"/>
    <x v="50"/>
    <x v="50"/>
    <x v="0"/>
    <x v="0"/>
    <x v="49"/>
    <x v="1"/>
    <x v="1"/>
    <n v="1404795600"/>
    <n v="1407128400"/>
    <b v="0"/>
    <b v="0"/>
    <x v="17"/>
    <x v="1"/>
    <x v="17"/>
  </r>
  <r>
    <x v="651"/>
    <s v="Wang, Koch and Weaver"/>
    <s v="Digitized analyzing capacity"/>
    <x v="348"/>
    <x v="634"/>
    <x v="643"/>
    <x v="0"/>
    <x v="0"/>
    <x v="437"/>
    <x v="6"/>
    <x v="6"/>
    <n v="1393048800"/>
    <n v="1394344800"/>
    <b v="0"/>
    <b v="0"/>
    <x v="12"/>
    <x v="4"/>
    <x v="12"/>
  </r>
  <r>
    <x v="652"/>
    <s v="Cisneros Ltd"/>
    <s v="Vision-oriented regional hub"/>
    <x v="83"/>
    <x v="635"/>
    <x v="644"/>
    <x v="1"/>
    <x v="0"/>
    <x v="438"/>
    <x v="1"/>
    <x v="1"/>
    <n v="1470373200"/>
    <n v="1474088400"/>
    <b v="0"/>
    <b v="0"/>
    <x v="2"/>
    <x v="2"/>
    <x v="2"/>
  </r>
  <r>
    <x v="653"/>
    <s v="Williams-Jones"/>
    <s v="Monitored incremental info-mediaries"/>
    <x v="60"/>
    <x v="636"/>
    <x v="645"/>
    <x v="1"/>
    <x v="0"/>
    <x v="439"/>
    <x v="1"/>
    <x v="1"/>
    <n v="1460091600"/>
    <n v="1460264400"/>
    <b v="0"/>
    <b v="0"/>
    <x v="2"/>
    <x v="2"/>
    <x v="2"/>
  </r>
  <r>
    <x v="654"/>
    <s v="Roberts, Hinton and Williams"/>
    <s v="Programmable static middleware"/>
    <x v="349"/>
    <x v="637"/>
    <x v="646"/>
    <x v="1"/>
    <x v="0"/>
    <x v="440"/>
    <x v="1"/>
    <x v="1"/>
    <n v="1440392400"/>
    <n v="1440824400"/>
    <b v="0"/>
    <b v="0"/>
    <x v="16"/>
    <x v="1"/>
    <x v="16"/>
  </r>
  <r>
    <x v="655"/>
    <s v="Gonzalez, Williams and Benson"/>
    <s v="Multi-layered bottom-line encryption"/>
    <x v="350"/>
    <x v="638"/>
    <x v="647"/>
    <x v="1"/>
    <x v="0"/>
    <x v="441"/>
    <x v="1"/>
    <x v="1"/>
    <n v="1488434400"/>
    <n v="1489554000"/>
    <b v="1"/>
    <b v="0"/>
    <x v="14"/>
    <x v="7"/>
    <x v="14"/>
  </r>
  <r>
    <x v="656"/>
    <s v="Hobbs, Brown and Lee"/>
    <s v="Vision-oriented systematic Graphical User Interface"/>
    <x v="351"/>
    <x v="639"/>
    <x v="648"/>
    <x v="0"/>
    <x v="0"/>
    <x v="442"/>
    <x v="2"/>
    <x v="2"/>
    <n v="1514440800"/>
    <n v="1514872800"/>
    <b v="0"/>
    <b v="0"/>
    <x v="0"/>
    <x v="0"/>
    <x v="0"/>
  </r>
  <r>
    <x v="657"/>
    <s v="Russo, Kim and Mccoy"/>
    <s v="Balanced optimal hardware"/>
    <x v="83"/>
    <x v="640"/>
    <x v="649"/>
    <x v="0"/>
    <x v="0"/>
    <x v="443"/>
    <x v="1"/>
    <x v="1"/>
    <n v="1514354400"/>
    <n v="1515736800"/>
    <b v="0"/>
    <b v="0"/>
    <x v="22"/>
    <x v="4"/>
    <x v="22"/>
  </r>
  <r>
    <x v="658"/>
    <s v="Howell, Myers and Olson"/>
    <s v="Self-enabling mission-critical success"/>
    <x v="352"/>
    <x v="641"/>
    <x v="650"/>
    <x v="3"/>
    <x v="0"/>
    <x v="444"/>
    <x v="1"/>
    <x v="1"/>
    <n v="1440910800"/>
    <n v="1442898000"/>
    <b v="0"/>
    <b v="0"/>
    <x v="1"/>
    <x v="1"/>
    <x v="1"/>
  </r>
  <r>
    <x v="659"/>
    <s v="Bailey and Sons"/>
    <s v="Grass-roots dynamic emulation"/>
    <x v="353"/>
    <x v="642"/>
    <x v="651"/>
    <x v="0"/>
    <x v="0"/>
    <x v="424"/>
    <x v="4"/>
    <x v="4"/>
    <n v="1296108000"/>
    <n v="1296194400"/>
    <b v="0"/>
    <b v="0"/>
    <x v="4"/>
    <x v="4"/>
    <x v="4"/>
  </r>
  <r>
    <x v="660"/>
    <s v="Jensen-Brown"/>
    <s v="Fundamental disintermediate matrix"/>
    <x v="14"/>
    <x v="643"/>
    <x v="652"/>
    <x v="0"/>
    <x v="0"/>
    <x v="385"/>
    <x v="1"/>
    <x v="1"/>
    <n v="1440133200"/>
    <n v="1440910800"/>
    <b v="1"/>
    <b v="0"/>
    <x v="3"/>
    <x v="3"/>
    <x v="3"/>
  </r>
  <r>
    <x v="661"/>
    <s v="Smith Group"/>
    <s v="Right-sized secondary challenge"/>
    <x v="354"/>
    <x v="644"/>
    <x v="653"/>
    <x v="0"/>
    <x v="0"/>
    <x v="445"/>
    <x v="3"/>
    <x v="3"/>
    <n v="1332910800"/>
    <n v="1335502800"/>
    <b v="0"/>
    <b v="0"/>
    <x v="17"/>
    <x v="1"/>
    <x v="17"/>
  </r>
  <r>
    <x v="662"/>
    <s v="Murphy-Farrell"/>
    <s v="Implemented exuding software"/>
    <x v="14"/>
    <x v="645"/>
    <x v="654"/>
    <x v="0"/>
    <x v="0"/>
    <x v="54"/>
    <x v="1"/>
    <x v="1"/>
    <n v="1544335200"/>
    <n v="1544680800"/>
    <b v="0"/>
    <b v="0"/>
    <x v="3"/>
    <x v="3"/>
    <x v="3"/>
  </r>
  <r>
    <x v="663"/>
    <s v="Everett-Wolfe"/>
    <s v="Total optimizing software"/>
    <x v="83"/>
    <x v="646"/>
    <x v="655"/>
    <x v="0"/>
    <x v="0"/>
    <x v="215"/>
    <x v="1"/>
    <x v="1"/>
    <n v="1286427600"/>
    <n v="1288414800"/>
    <b v="0"/>
    <b v="0"/>
    <x v="3"/>
    <x v="3"/>
    <x v="3"/>
  </r>
  <r>
    <x v="664"/>
    <s v="Young PLC"/>
    <s v="Optional maximized attitude"/>
    <x v="355"/>
    <x v="647"/>
    <x v="656"/>
    <x v="0"/>
    <x v="0"/>
    <x v="446"/>
    <x v="1"/>
    <x v="1"/>
    <n v="1329717600"/>
    <n v="1330581600"/>
    <b v="0"/>
    <b v="0"/>
    <x v="17"/>
    <x v="1"/>
    <x v="17"/>
  </r>
  <r>
    <x v="665"/>
    <s v="Park-Goodman"/>
    <s v="Customer-focused impactful extranet"/>
    <x v="135"/>
    <x v="648"/>
    <x v="657"/>
    <x v="1"/>
    <x v="0"/>
    <x v="447"/>
    <x v="1"/>
    <x v="1"/>
    <n v="1310187600"/>
    <n v="1311397200"/>
    <b v="0"/>
    <b v="1"/>
    <x v="4"/>
    <x v="4"/>
    <x v="4"/>
  </r>
  <r>
    <x v="666"/>
    <s v="York, Barr and Grant"/>
    <s v="Cloned bottom-line success"/>
    <x v="33"/>
    <x v="649"/>
    <x v="658"/>
    <x v="3"/>
    <x v="0"/>
    <x v="270"/>
    <x v="1"/>
    <x v="1"/>
    <n v="1377838800"/>
    <n v="1378357200"/>
    <b v="0"/>
    <b v="1"/>
    <x v="3"/>
    <x v="3"/>
    <x v="3"/>
  </r>
  <r>
    <x v="667"/>
    <s v="Little Ltd"/>
    <s v="Decentralized bandwidth-monitored ability"/>
    <x v="350"/>
    <x v="650"/>
    <x v="659"/>
    <x v="1"/>
    <x v="0"/>
    <x v="448"/>
    <x v="1"/>
    <x v="1"/>
    <n v="1410325200"/>
    <n v="1411102800"/>
    <b v="0"/>
    <b v="0"/>
    <x v="23"/>
    <x v="8"/>
    <x v="23"/>
  </r>
  <r>
    <x v="668"/>
    <s v="Brown and Sons"/>
    <s v="Programmable leadingedge budgetary management"/>
    <x v="356"/>
    <x v="651"/>
    <x v="660"/>
    <x v="0"/>
    <x v="0"/>
    <x v="70"/>
    <x v="1"/>
    <x v="1"/>
    <n v="1343797200"/>
    <n v="1344834000"/>
    <b v="0"/>
    <b v="0"/>
    <x v="3"/>
    <x v="3"/>
    <x v="3"/>
  </r>
  <r>
    <x v="669"/>
    <s v="Payne, Garrett and Thomas"/>
    <s v="Upgradable bi-directional concept"/>
    <x v="357"/>
    <x v="652"/>
    <x v="661"/>
    <x v="1"/>
    <x v="0"/>
    <x v="449"/>
    <x v="6"/>
    <x v="6"/>
    <n v="1498453200"/>
    <n v="1499230800"/>
    <b v="0"/>
    <b v="0"/>
    <x v="3"/>
    <x v="3"/>
    <x v="3"/>
  </r>
  <r>
    <x v="670"/>
    <s v="Robinson Group"/>
    <s v="Re-contextualized homogeneous flexibility"/>
    <x v="358"/>
    <x v="653"/>
    <x v="662"/>
    <x v="1"/>
    <x v="0"/>
    <x v="450"/>
    <x v="1"/>
    <x v="1"/>
    <n v="1456380000"/>
    <n v="1457416800"/>
    <b v="0"/>
    <b v="0"/>
    <x v="7"/>
    <x v="1"/>
    <x v="7"/>
  </r>
  <r>
    <x v="671"/>
    <s v="Robinson-Kelly"/>
    <s v="Monitored bi-directional standardization"/>
    <x v="359"/>
    <x v="654"/>
    <x v="663"/>
    <x v="1"/>
    <x v="0"/>
    <x v="451"/>
    <x v="1"/>
    <x v="1"/>
    <n v="1280552400"/>
    <n v="1280898000"/>
    <b v="0"/>
    <b v="1"/>
    <x v="3"/>
    <x v="3"/>
    <x v="3"/>
  </r>
  <r>
    <x v="672"/>
    <s v="Kelly-Colon"/>
    <s v="Stand-alone grid-enabled leverage"/>
    <x v="360"/>
    <x v="655"/>
    <x v="664"/>
    <x v="0"/>
    <x v="0"/>
    <x v="452"/>
    <x v="2"/>
    <x v="2"/>
    <n v="1521608400"/>
    <n v="1522472400"/>
    <b v="0"/>
    <b v="0"/>
    <x v="3"/>
    <x v="3"/>
    <x v="3"/>
  </r>
  <r>
    <x v="673"/>
    <s v="Turner, Scott and Gentry"/>
    <s v="Assimilated regional groupware"/>
    <x v="36"/>
    <x v="656"/>
    <x v="665"/>
    <x v="0"/>
    <x v="0"/>
    <x v="125"/>
    <x v="6"/>
    <x v="6"/>
    <n v="1460696400"/>
    <n v="1462510800"/>
    <b v="0"/>
    <b v="0"/>
    <x v="7"/>
    <x v="1"/>
    <x v="7"/>
  </r>
  <r>
    <x v="674"/>
    <s v="Sanchez Ltd"/>
    <s v="Up-sized 24hour instruction set"/>
    <x v="361"/>
    <x v="657"/>
    <x v="666"/>
    <x v="3"/>
    <x v="0"/>
    <x v="453"/>
    <x v="1"/>
    <x v="1"/>
    <n v="1313730000"/>
    <n v="1317790800"/>
    <b v="0"/>
    <b v="0"/>
    <x v="14"/>
    <x v="7"/>
    <x v="14"/>
  </r>
  <r>
    <x v="675"/>
    <s v="Giles-Smith"/>
    <s v="Right-sized web-enabled intranet"/>
    <x v="62"/>
    <x v="658"/>
    <x v="667"/>
    <x v="1"/>
    <x v="0"/>
    <x v="269"/>
    <x v="1"/>
    <x v="1"/>
    <n v="1568178000"/>
    <n v="1568782800"/>
    <b v="0"/>
    <b v="0"/>
    <x v="23"/>
    <x v="8"/>
    <x v="23"/>
  </r>
  <r>
    <x v="676"/>
    <s v="Thompson-Moreno"/>
    <s v="Expanded needs-based orchestration"/>
    <x v="362"/>
    <x v="659"/>
    <x v="668"/>
    <x v="1"/>
    <x v="0"/>
    <x v="454"/>
    <x v="1"/>
    <x v="1"/>
    <n v="1348635600"/>
    <n v="1349413200"/>
    <b v="0"/>
    <b v="0"/>
    <x v="14"/>
    <x v="7"/>
    <x v="14"/>
  </r>
  <r>
    <x v="677"/>
    <s v="Murphy-Fox"/>
    <s v="Organic system-worthy orchestration"/>
    <x v="98"/>
    <x v="660"/>
    <x v="669"/>
    <x v="0"/>
    <x v="0"/>
    <x v="41"/>
    <x v="1"/>
    <x v="1"/>
    <n v="1468126800"/>
    <n v="1472446800"/>
    <b v="0"/>
    <b v="0"/>
    <x v="13"/>
    <x v="5"/>
    <x v="13"/>
  </r>
  <r>
    <x v="678"/>
    <s v="Rodriguez-Patterson"/>
    <s v="Inverse static standardization"/>
    <x v="105"/>
    <x v="661"/>
    <x v="670"/>
    <x v="3"/>
    <x v="0"/>
    <x v="455"/>
    <x v="1"/>
    <x v="1"/>
    <n v="1547877600"/>
    <n v="1548050400"/>
    <b v="0"/>
    <b v="0"/>
    <x v="6"/>
    <x v="4"/>
    <x v="6"/>
  </r>
  <r>
    <x v="679"/>
    <s v="Davis Ltd"/>
    <s v="Synchronized motivating solution"/>
    <x v="1"/>
    <x v="662"/>
    <x v="671"/>
    <x v="1"/>
    <x v="0"/>
    <x v="456"/>
    <x v="1"/>
    <x v="1"/>
    <n v="1571374800"/>
    <n v="1571806800"/>
    <b v="0"/>
    <b v="1"/>
    <x v="0"/>
    <x v="0"/>
    <x v="0"/>
  </r>
  <r>
    <x v="680"/>
    <s v="Nelson-Valdez"/>
    <s v="Open-source 4thgeneration open system"/>
    <x v="363"/>
    <x v="663"/>
    <x v="672"/>
    <x v="0"/>
    <x v="0"/>
    <x v="457"/>
    <x v="1"/>
    <x v="1"/>
    <n v="1576303200"/>
    <n v="1576476000"/>
    <b v="0"/>
    <b v="1"/>
    <x v="20"/>
    <x v="6"/>
    <x v="20"/>
  </r>
  <r>
    <x v="681"/>
    <s v="Kelly PLC"/>
    <s v="Decentralized context-sensitive superstructure"/>
    <x v="364"/>
    <x v="664"/>
    <x v="673"/>
    <x v="0"/>
    <x v="0"/>
    <x v="458"/>
    <x v="1"/>
    <x v="1"/>
    <n v="1324447200"/>
    <n v="1324965600"/>
    <b v="0"/>
    <b v="0"/>
    <x v="3"/>
    <x v="3"/>
    <x v="3"/>
  </r>
  <r>
    <x v="682"/>
    <s v="Nguyen and Sons"/>
    <s v="Compatible 5thgeneration concept"/>
    <x v="91"/>
    <x v="665"/>
    <x v="674"/>
    <x v="1"/>
    <x v="0"/>
    <x v="459"/>
    <x v="1"/>
    <x v="1"/>
    <n v="1386741600"/>
    <n v="1387519200"/>
    <b v="0"/>
    <b v="0"/>
    <x v="3"/>
    <x v="3"/>
    <x v="3"/>
  </r>
  <r>
    <x v="683"/>
    <s v="Jones PLC"/>
    <s v="Virtual systemic intranet"/>
    <x v="173"/>
    <x v="666"/>
    <x v="675"/>
    <x v="1"/>
    <x v="0"/>
    <x v="98"/>
    <x v="1"/>
    <x v="1"/>
    <n v="1537074000"/>
    <n v="1537246800"/>
    <b v="0"/>
    <b v="0"/>
    <x v="3"/>
    <x v="3"/>
    <x v="3"/>
  </r>
  <r>
    <x v="684"/>
    <s v="Gilmore LLC"/>
    <s v="Optimized systemic algorithm"/>
    <x v="1"/>
    <x v="667"/>
    <x v="676"/>
    <x v="1"/>
    <x v="0"/>
    <x v="460"/>
    <x v="0"/>
    <x v="0"/>
    <n v="1277787600"/>
    <n v="1279515600"/>
    <b v="0"/>
    <b v="0"/>
    <x v="9"/>
    <x v="5"/>
    <x v="9"/>
  </r>
  <r>
    <x v="685"/>
    <s v="Lee-Cobb"/>
    <s v="Customizable homogeneous firmware"/>
    <x v="365"/>
    <x v="668"/>
    <x v="677"/>
    <x v="0"/>
    <x v="0"/>
    <x v="461"/>
    <x v="0"/>
    <x v="0"/>
    <n v="1440306000"/>
    <n v="1442379600"/>
    <b v="0"/>
    <b v="0"/>
    <x v="3"/>
    <x v="3"/>
    <x v="3"/>
  </r>
  <r>
    <x v="686"/>
    <s v="Jones, Wiley and Robbins"/>
    <s v="Front-line cohesive extranet"/>
    <x v="168"/>
    <x v="669"/>
    <x v="678"/>
    <x v="1"/>
    <x v="0"/>
    <x v="38"/>
    <x v="1"/>
    <x v="1"/>
    <n v="1522126800"/>
    <n v="1523077200"/>
    <b v="0"/>
    <b v="0"/>
    <x v="8"/>
    <x v="2"/>
    <x v="8"/>
  </r>
  <r>
    <x v="687"/>
    <s v="Martin, Gates and Holt"/>
    <s v="Distributed holistic neural-net"/>
    <x v="42"/>
    <x v="670"/>
    <x v="679"/>
    <x v="1"/>
    <x v="0"/>
    <x v="462"/>
    <x v="1"/>
    <x v="1"/>
    <n v="1489298400"/>
    <n v="1489554000"/>
    <b v="0"/>
    <b v="0"/>
    <x v="3"/>
    <x v="3"/>
    <x v="3"/>
  </r>
  <r>
    <x v="688"/>
    <s v="Bowen, Davies and Burns"/>
    <s v="Devolved client-server monitoring"/>
    <x v="49"/>
    <x v="671"/>
    <x v="680"/>
    <x v="1"/>
    <x v="0"/>
    <x v="463"/>
    <x v="1"/>
    <x v="1"/>
    <n v="1547100000"/>
    <n v="1548482400"/>
    <b v="0"/>
    <b v="1"/>
    <x v="19"/>
    <x v="4"/>
    <x v="19"/>
  </r>
  <r>
    <x v="689"/>
    <s v="Nguyen Inc"/>
    <s v="Seamless directional capacity"/>
    <x v="190"/>
    <x v="672"/>
    <x v="681"/>
    <x v="1"/>
    <x v="0"/>
    <x v="464"/>
    <x v="1"/>
    <x v="1"/>
    <n v="1383022800"/>
    <n v="1384063200"/>
    <b v="0"/>
    <b v="0"/>
    <x v="2"/>
    <x v="2"/>
    <x v="2"/>
  </r>
  <r>
    <x v="690"/>
    <s v="Walsh-Watts"/>
    <s v="Polarized actuating implementation"/>
    <x v="136"/>
    <x v="673"/>
    <x v="682"/>
    <x v="1"/>
    <x v="0"/>
    <x v="257"/>
    <x v="1"/>
    <x v="1"/>
    <n v="1322373600"/>
    <n v="1322892000"/>
    <b v="0"/>
    <b v="1"/>
    <x v="4"/>
    <x v="4"/>
    <x v="4"/>
  </r>
  <r>
    <x v="691"/>
    <s v="Ray, Li and Li"/>
    <s v="Front-line disintermediate hub"/>
    <x v="92"/>
    <x v="674"/>
    <x v="683"/>
    <x v="1"/>
    <x v="0"/>
    <x v="465"/>
    <x v="1"/>
    <x v="1"/>
    <n v="1349240400"/>
    <n v="1350709200"/>
    <b v="1"/>
    <b v="1"/>
    <x v="4"/>
    <x v="4"/>
    <x v="4"/>
  </r>
  <r>
    <x v="692"/>
    <s v="Murray Ltd"/>
    <s v="Decentralized 4thgeneration challenge"/>
    <x v="46"/>
    <x v="675"/>
    <x v="684"/>
    <x v="0"/>
    <x v="0"/>
    <x v="385"/>
    <x v="4"/>
    <x v="4"/>
    <n v="1562648400"/>
    <n v="1564203600"/>
    <b v="0"/>
    <b v="0"/>
    <x v="1"/>
    <x v="1"/>
    <x v="1"/>
  </r>
  <r>
    <x v="693"/>
    <s v="Bradford-Silva"/>
    <s v="Reverse-engineered composite hierarchy"/>
    <x v="366"/>
    <x v="676"/>
    <x v="685"/>
    <x v="0"/>
    <x v="0"/>
    <x v="466"/>
    <x v="1"/>
    <x v="1"/>
    <n v="1508216400"/>
    <n v="1509685200"/>
    <b v="0"/>
    <b v="0"/>
    <x v="3"/>
    <x v="3"/>
    <x v="3"/>
  </r>
  <r>
    <x v="694"/>
    <s v="Mora-Bradley"/>
    <s v="Programmable tangible ability"/>
    <x v="14"/>
    <x v="677"/>
    <x v="686"/>
    <x v="0"/>
    <x v="0"/>
    <x v="467"/>
    <x v="1"/>
    <x v="1"/>
    <n v="1511762400"/>
    <n v="1514959200"/>
    <b v="0"/>
    <b v="0"/>
    <x v="3"/>
    <x v="3"/>
    <x v="3"/>
  </r>
  <r>
    <x v="695"/>
    <s v="Cardenas, Thompson and Carey"/>
    <s v="Configurable full-range emulation"/>
    <x v="243"/>
    <x v="678"/>
    <x v="687"/>
    <x v="1"/>
    <x v="0"/>
    <x v="468"/>
    <x v="6"/>
    <x v="6"/>
    <n v="1447480800"/>
    <n v="1448863200"/>
    <b v="1"/>
    <b v="0"/>
    <x v="1"/>
    <x v="1"/>
    <x v="1"/>
  </r>
  <r>
    <x v="696"/>
    <s v="Lopez, Reid and Johnson"/>
    <s v="Total real-time hardware"/>
    <x v="367"/>
    <x v="679"/>
    <x v="688"/>
    <x v="0"/>
    <x v="0"/>
    <x v="469"/>
    <x v="1"/>
    <x v="1"/>
    <n v="1429506000"/>
    <n v="1429592400"/>
    <b v="0"/>
    <b v="1"/>
    <x v="3"/>
    <x v="3"/>
    <x v="3"/>
  </r>
  <r>
    <x v="697"/>
    <s v="Fox-Williams"/>
    <s v="Profound system-worthy functionalities"/>
    <x v="368"/>
    <x v="680"/>
    <x v="689"/>
    <x v="1"/>
    <x v="0"/>
    <x v="470"/>
    <x v="1"/>
    <x v="1"/>
    <n v="1522472400"/>
    <n v="1522645200"/>
    <b v="0"/>
    <b v="0"/>
    <x v="5"/>
    <x v="1"/>
    <x v="5"/>
  </r>
  <r>
    <x v="698"/>
    <s v="Taylor, Wood and Taylor"/>
    <s v="Cloned hybrid focus group"/>
    <x v="369"/>
    <x v="681"/>
    <x v="690"/>
    <x v="1"/>
    <x v="0"/>
    <x v="471"/>
    <x v="0"/>
    <x v="0"/>
    <n v="1322114400"/>
    <n v="1323324000"/>
    <b v="0"/>
    <b v="0"/>
    <x v="8"/>
    <x v="2"/>
    <x v="8"/>
  </r>
  <r>
    <x v="699"/>
    <s v="King Inc"/>
    <s v="Ergonomic dedicated focus group"/>
    <x v="71"/>
    <x v="682"/>
    <x v="691"/>
    <x v="0"/>
    <x v="0"/>
    <x v="75"/>
    <x v="1"/>
    <x v="1"/>
    <n v="1561438800"/>
    <n v="1561525200"/>
    <b v="0"/>
    <b v="0"/>
    <x v="6"/>
    <x v="4"/>
    <x v="6"/>
  </r>
  <r>
    <x v="700"/>
    <s v="Cole, Petty and Cameron"/>
    <s v="Realigned zero administration paradigm"/>
    <x v="0"/>
    <x v="247"/>
    <x v="248"/>
    <x v="0"/>
    <x v="0"/>
    <x v="49"/>
    <x v="1"/>
    <x v="1"/>
    <n v="1264399200"/>
    <n v="1265695200"/>
    <b v="0"/>
    <b v="0"/>
    <x v="8"/>
    <x v="2"/>
    <x v="8"/>
  </r>
  <r>
    <x v="701"/>
    <s v="Mcclain LLC"/>
    <s v="Open-source multi-tasking methodology"/>
    <x v="370"/>
    <x v="683"/>
    <x v="692"/>
    <x v="1"/>
    <x v="0"/>
    <x v="472"/>
    <x v="1"/>
    <x v="1"/>
    <n v="1301202000"/>
    <n v="1301806800"/>
    <b v="1"/>
    <b v="0"/>
    <x v="3"/>
    <x v="3"/>
    <x v="3"/>
  </r>
  <r>
    <x v="702"/>
    <s v="Sims-Gross"/>
    <s v="Object-based attitude-oriented analyzer"/>
    <x v="251"/>
    <x v="684"/>
    <x v="693"/>
    <x v="0"/>
    <x v="0"/>
    <x v="100"/>
    <x v="1"/>
    <x v="1"/>
    <n v="1374469200"/>
    <n v="1374901200"/>
    <b v="0"/>
    <b v="0"/>
    <x v="8"/>
    <x v="2"/>
    <x v="8"/>
  </r>
  <r>
    <x v="703"/>
    <s v="Perez Group"/>
    <s v="Cross-platform tertiary hub"/>
    <x v="371"/>
    <x v="685"/>
    <x v="694"/>
    <x v="1"/>
    <x v="0"/>
    <x v="473"/>
    <x v="1"/>
    <x v="1"/>
    <n v="1334984400"/>
    <n v="1336453200"/>
    <b v="1"/>
    <b v="1"/>
    <x v="18"/>
    <x v="5"/>
    <x v="18"/>
  </r>
  <r>
    <x v="704"/>
    <s v="Haynes-Williams"/>
    <s v="Seamless clear-thinking artificial intelligence"/>
    <x v="251"/>
    <x v="686"/>
    <x v="695"/>
    <x v="1"/>
    <x v="0"/>
    <x v="220"/>
    <x v="1"/>
    <x v="1"/>
    <n v="1467608400"/>
    <n v="1468904400"/>
    <b v="0"/>
    <b v="0"/>
    <x v="10"/>
    <x v="4"/>
    <x v="10"/>
  </r>
  <r>
    <x v="705"/>
    <s v="Ford LLC"/>
    <s v="Centralized tangible success"/>
    <x v="372"/>
    <x v="687"/>
    <x v="696"/>
    <x v="0"/>
    <x v="0"/>
    <x v="474"/>
    <x v="4"/>
    <x v="4"/>
    <n v="1386741600"/>
    <n v="1387087200"/>
    <b v="0"/>
    <b v="0"/>
    <x v="9"/>
    <x v="5"/>
    <x v="9"/>
  </r>
  <r>
    <x v="706"/>
    <s v="Moreno Ltd"/>
    <s v="Customer-focused multimedia methodology"/>
    <x v="2"/>
    <x v="688"/>
    <x v="697"/>
    <x v="1"/>
    <x v="0"/>
    <x v="475"/>
    <x v="2"/>
    <x v="2"/>
    <n v="1546754400"/>
    <n v="1547445600"/>
    <b v="0"/>
    <b v="1"/>
    <x v="2"/>
    <x v="2"/>
    <x v="2"/>
  </r>
  <r>
    <x v="707"/>
    <s v="Moore, Cook and Wright"/>
    <s v="Visionary maximized Local Area Network"/>
    <x v="190"/>
    <x v="689"/>
    <x v="698"/>
    <x v="1"/>
    <x v="0"/>
    <x v="170"/>
    <x v="1"/>
    <x v="1"/>
    <n v="1544248800"/>
    <n v="1547359200"/>
    <b v="0"/>
    <b v="0"/>
    <x v="6"/>
    <x v="4"/>
    <x v="6"/>
  </r>
  <r>
    <x v="708"/>
    <s v="Ortega LLC"/>
    <s v="Secured bifurcated intranet"/>
    <x v="12"/>
    <x v="690"/>
    <x v="699"/>
    <x v="1"/>
    <x v="0"/>
    <x v="231"/>
    <x v="5"/>
    <x v="5"/>
    <n v="1495429200"/>
    <n v="1496293200"/>
    <b v="0"/>
    <b v="0"/>
    <x v="3"/>
    <x v="3"/>
    <x v="3"/>
  </r>
  <r>
    <x v="709"/>
    <s v="Silva, Walker and Martin"/>
    <s v="Grass-roots 4thgeneration product"/>
    <x v="122"/>
    <x v="691"/>
    <x v="700"/>
    <x v="1"/>
    <x v="0"/>
    <x v="129"/>
    <x v="6"/>
    <x v="6"/>
    <n v="1334811600"/>
    <n v="1335416400"/>
    <b v="0"/>
    <b v="0"/>
    <x v="3"/>
    <x v="3"/>
    <x v="3"/>
  </r>
  <r>
    <x v="710"/>
    <s v="Huynh, Gallegos and Mills"/>
    <s v="Reduced next generation info-mediaries"/>
    <x v="333"/>
    <x v="692"/>
    <x v="701"/>
    <x v="1"/>
    <x v="0"/>
    <x v="476"/>
    <x v="1"/>
    <x v="1"/>
    <n v="1531544400"/>
    <n v="1532149200"/>
    <b v="0"/>
    <b v="1"/>
    <x v="3"/>
    <x v="3"/>
    <x v="3"/>
  </r>
  <r>
    <x v="711"/>
    <s v="Anderson LLC"/>
    <s v="Customizable full-range artificial intelligence"/>
    <x v="8"/>
    <x v="693"/>
    <x v="702"/>
    <x v="0"/>
    <x v="0"/>
    <x v="443"/>
    <x v="6"/>
    <x v="6"/>
    <n v="1453615200"/>
    <n v="1453788000"/>
    <b v="1"/>
    <b v="1"/>
    <x v="3"/>
    <x v="3"/>
    <x v="3"/>
  </r>
  <r>
    <x v="712"/>
    <s v="Garza-Bryant"/>
    <s v="Programmable leadingedge contingency"/>
    <x v="126"/>
    <x v="694"/>
    <x v="703"/>
    <x v="1"/>
    <x v="0"/>
    <x v="381"/>
    <x v="1"/>
    <x v="1"/>
    <n v="1467954000"/>
    <n v="1471496400"/>
    <b v="0"/>
    <b v="0"/>
    <x v="3"/>
    <x v="3"/>
    <x v="3"/>
  </r>
  <r>
    <x v="713"/>
    <s v="Mays LLC"/>
    <s v="Multi-layered global groupware"/>
    <x v="350"/>
    <x v="695"/>
    <x v="704"/>
    <x v="1"/>
    <x v="0"/>
    <x v="459"/>
    <x v="1"/>
    <x v="1"/>
    <n v="1471842000"/>
    <n v="1472878800"/>
    <b v="0"/>
    <b v="0"/>
    <x v="15"/>
    <x v="5"/>
    <x v="15"/>
  </r>
  <r>
    <x v="714"/>
    <s v="Evans-Jones"/>
    <s v="Switchable methodical superstructure"/>
    <x v="373"/>
    <x v="696"/>
    <x v="705"/>
    <x v="1"/>
    <x v="0"/>
    <x v="477"/>
    <x v="1"/>
    <x v="1"/>
    <n v="1408424400"/>
    <n v="1408510800"/>
    <b v="0"/>
    <b v="0"/>
    <x v="1"/>
    <x v="1"/>
    <x v="1"/>
  </r>
  <r>
    <x v="715"/>
    <s v="Fischer, Torres and Walker"/>
    <s v="Expanded even-keeled portal"/>
    <x v="374"/>
    <x v="697"/>
    <x v="706"/>
    <x v="0"/>
    <x v="0"/>
    <x v="478"/>
    <x v="1"/>
    <x v="1"/>
    <n v="1281157200"/>
    <n v="1281589200"/>
    <b v="0"/>
    <b v="0"/>
    <x v="20"/>
    <x v="6"/>
    <x v="20"/>
  </r>
  <r>
    <x v="716"/>
    <s v="Tapia, Kramer and Hicks"/>
    <s v="Advanced modular moderator"/>
    <x v="22"/>
    <x v="698"/>
    <x v="707"/>
    <x v="1"/>
    <x v="0"/>
    <x v="144"/>
    <x v="1"/>
    <x v="1"/>
    <n v="1373432400"/>
    <n v="1375851600"/>
    <b v="0"/>
    <b v="1"/>
    <x v="3"/>
    <x v="3"/>
    <x v="3"/>
  </r>
  <r>
    <x v="717"/>
    <s v="Barnes, Wilcox and Riley"/>
    <s v="Reverse-engineered well-modulated ability"/>
    <x v="36"/>
    <x v="699"/>
    <x v="708"/>
    <x v="1"/>
    <x v="0"/>
    <x v="479"/>
    <x v="1"/>
    <x v="1"/>
    <n v="1313989200"/>
    <n v="1315803600"/>
    <b v="0"/>
    <b v="0"/>
    <x v="4"/>
    <x v="4"/>
    <x v="4"/>
  </r>
  <r>
    <x v="718"/>
    <s v="Reyes PLC"/>
    <s v="Expanded optimal pricing structure"/>
    <x v="111"/>
    <x v="700"/>
    <x v="709"/>
    <x v="1"/>
    <x v="0"/>
    <x v="480"/>
    <x v="1"/>
    <x v="1"/>
    <n v="1371445200"/>
    <n v="1373691600"/>
    <b v="0"/>
    <b v="0"/>
    <x v="8"/>
    <x v="2"/>
    <x v="8"/>
  </r>
  <r>
    <x v="719"/>
    <s v="Pace, Simpson and Watkins"/>
    <s v="Down-sized uniform ability"/>
    <x v="350"/>
    <x v="701"/>
    <x v="710"/>
    <x v="1"/>
    <x v="0"/>
    <x v="300"/>
    <x v="1"/>
    <x v="1"/>
    <n v="1338267600"/>
    <n v="1339218000"/>
    <b v="0"/>
    <b v="0"/>
    <x v="13"/>
    <x v="5"/>
    <x v="13"/>
  </r>
  <r>
    <x v="720"/>
    <s v="Valenzuela, Davidson and Castro"/>
    <s v="Multi-layered upward-trending conglomeration"/>
    <x v="251"/>
    <x v="702"/>
    <x v="711"/>
    <x v="3"/>
    <x v="0"/>
    <x v="63"/>
    <x v="3"/>
    <x v="3"/>
    <n v="1519192800"/>
    <n v="1520402400"/>
    <b v="0"/>
    <b v="1"/>
    <x v="3"/>
    <x v="3"/>
    <x v="3"/>
  </r>
  <r>
    <x v="721"/>
    <s v="Dominguez-Owens"/>
    <s v="Open-architected systematic intranet"/>
    <x v="375"/>
    <x v="703"/>
    <x v="712"/>
    <x v="3"/>
    <x v="0"/>
    <x v="101"/>
    <x v="1"/>
    <x v="1"/>
    <n v="1522818000"/>
    <n v="1523336400"/>
    <b v="0"/>
    <b v="0"/>
    <x v="1"/>
    <x v="1"/>
    <x v="1"/>
  </r>
  <r>
    <x v="722"/>
    <s v="Thomas-Simmons"/>
    <s v="Proactive 24hour frame"/>
    <x v="376"/>
    <x v="704"/>
    <x v="713"/>
    <x v="1"/>
    <x v="0"/>
    <x v="481"/>
    <x v="1"/>
    <x v="1"/>
    <n v="1509948000"/>
    <n v="1512280800"/>
    <b v="0"/>
    <b v="0"/>
    <x v="4"/>
    <x v="4"/>
    <x v="4"/>
  </r>
  <r>
    <x v="723"/>
    <s v="Beck-Knight"/>
    <s v="Exclusive fresh-thinking model"/>
    <x v="70"/>
    <x v="705"/>
    <x v="714"/>
    <x v="1"/>
    <x v="0"/>
    <x v="358"/>
    <x v="2"/>
    <x v="2"/>
    <n v="1456898400"/>
    <n v="1458709200"/>
    <b v="0"/>
    <b v="0"/>
    <x v="3"/>
    <x v="3"/>
    <x v="3"/>
  </r>
  <r>
    <x v="724"/>
    <s v="Mccoy Ltd"/>
    <s v="Business-focused encompassing intranet"/>
    <x v="141"/>
    <x v="706"/>
    <x v="715"/>
    <x v="1"/>
    <x v="0"/>
    <x v="246"/>
    <x v="4"/>
    <x v="4"/>
    <n v="1413954000"/>
    <n v="1414126800"/>
    <b v="0"/>
    <b v="1"/>
    <x v="3"/>
    <x v="3"/>
    <x v="3"/>
  </r>
  <r>
    <x v="725"/>
    <s v="Dawson-Tyler"/>
    <s v="Optional 6thgeneration access"/>
    <x v="377"/>
    <x v="707"/>
    <x v="716"/>
    <x v="0"/>
    <x v="0"/>
    <x v="482"/>
    <x v="1"/>
    <x v="1"/>
    <n v="1416031200"/>
    <n v="1416204000"/>
    <b v="0"/>
    <b v="0"/>
    <x v="20"/>
    <x v="6"/>
    <x v="20"/>
  </r>
  <r>
    <x v="726"/>
    <s v="Johns-Thomas"/>
    <s v="Realigned web-enabled functionalities"/>
    <x v="378"/>
    <x v="708"/>
    <x v="717"/>
    <x v="3"/>
    <x v="0"/>
    <x v="168"/>
    <x v="1"/>
    <x v="1"/>
    <n v="1287982800"/>
    <n v="1288501200"/>
    <b v="0"/>
    <b v="1"/>
    <x v="3"/>
    <x v="3"/>
    <x v="3"/>
  </r>
  <r>
    <x v="727"/>
    <s v="Quinn, Cruz and Schmidt"/>
    <s v="Enterprise-wide multimedia software"/>
    <x v="200"/>
    <x v="709"/>
    <x v="718"/>
    <x v="1"/>
    <x v="0"/>
    <x v="483"/>
    <x v="1"/>
    <x v="1"/>
    <n v="1547964000"/>
    <n v="1552971600"/>
    <b v="0"/>
    <b v="0"/>
    <x v="2"/>
    <x v="2"/>
    <x v="2"/>
  </r>
  <r>
    <x v="728"/>
    <s v="Stewart Inc"/>
    <s v="Versatile mission-critical knowledgebase"/>
    <x v="3"/>
    <x v="710"/>
    <x v="719"/>
    <x v="0"/>
    <x v="0"/>
    <x v="234"/>
    <x v="1"/>
    <x v="1"/>
    <n v="1464152400"/>
    <n v="1465102800"/>
    <b v="0"/>
    <b v="0"/>
    <x v="3"/>
    <x v="3"/>
    <x v="3"/>
  </r>
  <r>
    <x v="729"/>
    <s v="Moore Group"/>
    <s v="Multi-lateral object-oriented open system"/>
    <x v="36"/>
    <x v="711"/>
    <x v="720"/>
    <x v="1"/>
    <x v="0"/>
    <x v="393"/>
    <x v="1"/>
    <x v="1"/>
    <n v="1359957600"/>
    <n v="1360130400"/>
    <b v="0"/>
    <b v="0"/>
    <x v="6"/>
    <x v="4"/>
    <x v="6"/>
  </r>
  <r>
    <x v="730"/>
    <s v="Carson PLC"/>
    <s v="Visionary system-worthy attitude"/>
    <x v="379"/>
    <x v="712"/>
    <x v="721"/>
    <x v="1"/>
    <x v="0"/>
    <x v="130"/>
    <x v="0"/>
    <x v="0"/>
    <n v="1432357200"/>
    <n v="1432875600"/>
    <b v="0"/>
    <b v="0"/>
    <x v="8"/>
    <x v="2"/>
    <x v="8"/>
  </r>
  <r>
    <x v="731"/>
    <s v="Cruz, Hall and Mason"/>
    <s v="Synergized content-based hierarchy"/>
    <x v="48"/>
    <x v="713"/>
    <x v="722"/>
    <x v="3"/>
    <x v="0"/>
    <x v="319"/>
    <x v="1"/>
    <x v="1"/>
    <n v="1500786000"/>
    <n v="1500872400"/>
    <b v="0"/>
    <b v="0"/>
    <x v="2"/>
    <x v="2"/>
    <x v="2"/>
  </r>
  <r>
    <x v="732"/>
    <s v="Glass, Baker and Jones"/>
    <s v="Business-focused 24hour access"/>
    <x v="380"/>
    <x v="714"/>
    <x v="723"/>
    <x v="0"/>
    <x v="0"/>
    <x v="484"/>
    <x v="1"/>
    <x v="1"/>
    <n v="1490158800"/>
    <n v="1492146000"/>
    <b v="0"/>
    <b v="1"/>
    <x v="1"/>
    <x v="1"/>
    <x v="1"/>
  </r>
  <r>
    <x v="733"/>
    <s v="Marquez-Kerr"/>
    <s v="Automated hybrid orchestration"/>
    <x v="144"/>
    <x v="715"/>
    <x v="724"/>
    <x v="1"/>
    <x v="0"/>
    <x v="485"/>
    <x v="1"/>
    <x v="1"/>
    <n v="1406178000"/>
    <n v="1407301200"/>
    <b v="0"/>
    <b v="0"/>
    <x v="16"/>
    <x v="1"/>
    <x v="16"/>
  </r>
  <r>
    <x v="734"/>
    <s v="Stone PLC"/>
    <s v="Exclusive 5thgeneration leverage"/>
    <x v="3"/>
    <x v="716"/>
    <x v="725"/>
    <x v="1"/>
    <x v="0"/>
    <x v="486"/>
    <x v="1"/>
    <x v="1"/>
    <n v="1485583200"/>
    <n v="1486620000"/>
    <b v="0"/>
    <b v="1"/>
    <x v="3"/>
    <x v="3"/>
    <x v="3"/>
  </r>
  <r>
    <x v="735"/>
    <s v="Caldwell PLC"/>
    <s v="Grass-roots zero administration alliance"/>
    <x v="211"/>
    <x v="717"/>
    <x v="726"/>
    <x v="1"/>
    <x v="0"/>
    <x v="487"/>
    <x v="1"/>
    <x v="1"/>
    <n v="1459314000"/>
    <n v="1459918800"/>
    <b v="0"/>
    <b v="0"/>
    <x v="14"/>
    <x v="7"/>
    <x v="14"/>
  </r>
  <r>
    <x v="736"/>
    <s v="Silva-Hawkins"/>
    <s v="Proactive heuristic orchestration"/>
    <x v="106"/>
    <x v="718"/>
    <x v="727"/>
    <x v="3"/>
    <x v="0"/>
    <x v="226"/>
    <x v="1"/>
    <x v="1"/>
    <n v="1424412000"/>
    <n v="1424757600"/>
    <b v="0"/>
    <b v="0"/>
    <x v="9"/>
    <x v="5"/>
    <x v="9"/>
  </r>
  <r>
    <x v="737"/>
    <s v="Gardner Inc"/>
    <s v="Function-based systematic Graphical User Interface"/>
    <x v="41"/>
    <x v="719"/>
    <x v="728"/>
    <x v="1"/>
    <x v="0"/>
    <x v="80"/>
    <x v="1"/>
    <x v="1"/>
    <n v="1478844000"/>
    <n v="1479880800"/>
    <b v="0"/>
    <b v="0"/>
    <x v="7"/>
    <x v="1"/>
    <x v="7"/>
  </r>
  <r>
    <x v="738"/>
    <s v="Garcia Group"/>
    <s v="Extended zero administration software"/>
    <x v="381"/>
    <x v="720"/>
    <x v="729"/>
    <x v="0"/>
    <x v="0"/>
    <x v="27"/>
    <x v="1"/>
    <x v="1"/>
    <n v="1416117600"/>
    <n v="1418018400"/>
    <b v="0"/>
    <b v="1"/>
    <x v="3"/>
    <x v="3"/>
    <x v="3"/>
  </r>
  <r>
    <x v="739"/>
    <s v="Meyer-Avila"/>
    <s v="Multi-tiered discrete support"/>
    <x v="83"/>
    <x v="721"/>
    <x v="730"/>
    <x v="0"/>
    <x v="0"/>
    <x v="271"/>
    <x v="1"/>
    <x v="1"/>
    <n v="1340946000"/>
    <n v="1341032400"/>
    <b v="0"/>
    <b v="0"/>
    <x v="7"/>
    <x v="1"/>
    <x v="7"/>
  </r>
  <r>
    <x v="740"/>
    <s v="Nelson, Smith and Graham"/>
    <s v="Phased system-worthy conglomeration"/>
    <x v="98"/>
    <x v="722"/>
    <x v="731"/>
    <x v="0"/>
    <x v="0"/>
    <x v="36"/>
    <x v="1"/>
    <x v="1"/>
    <n v="1486101600"/>
    <n v="1486360800"/>
    <b v="0"/>
    <b v="0"/>
    <x v="3"/>
    <x v="3"/>
    <x v="3"/>
  </r>
  <r>
    <x v="741"/>
    <s v="Garcia Ltd"/>
    <s v="Balanced mobile alliance"/>
    <x v="272"/>
    <x v="723"/>
    <x v="732"/>
    <x v="1"/>
    <x v="0"/>
    <x v="406"/>
    <x v="1"/>
    <x v="1"/>
    <n v="1274590800"/>
    <n v="1274677200"/>
    <b v="0"/>
    <b v="0"/>
    <x v="3"/>
    <x v="3"/>
    <x v="3"/>
  </r>
  <r>
    <x v="742"/>
    <s v="West-Stevens"/>
    <s v="Reactive solution-oriented groupware"/>
    <x v="272"/>
    <x v="724"/>
    <x v="733"/>
    <x v="1"/>
    <x v="0"/>
    <x v="393"/>
    <x v="1"/>
    <x v="1"/>
    <n v="1263880800"/>
    <n v="1267509600"/>
    <b v="0"/>
    <b v="0"/>
    <x v="5"/>
    <x v="1"/>
    <x v="5"/>
  </r>
  <r>
    <x v="743"/>
    <s v="Clark-Conrad"/>
    <s v="Exclusive bandwidth-monitored orchestration"/>
    <x v="61"/>
    <x v="725"/>
    <x v="734"/>
    <x v="0"/>
    <x v="0"/>
    <x v="68"/>
    <x v="1"/>
    <x v="1"/>
    <n v="1445403600"/>
    <n v="1445922000"/>
    <b v="0"/>
    <b v="1"/>
    <x v="3"/>
    <x v="3"/>
    <x v="3"/>
  </r>
  <r>
    <x v="744"/>
    <s v="Fitzgerald Group"/>
    <s v="Intuitive exuding initiative"/>
    <x v="22"/>
    <x v="726"/>
    <x v="735"/>
    <x v="1"/>
    <x v="0"/>
    <x v="382"/>
    <x v="1"/>
    <x v="1"/>
    <n v="1533877200"/>
    <n v="1534050000"/>
    <b v="0"/>
    <b v="1"/>
    <x v="3"/>
    <x v="3"/>
    <x v="3"/>
  </r>
  <r>
    <x v="745"/>
    <s v="Hill, Mccann and Moore"/>
    <s v="Streamlined needs-based knowledge user"/>
    <x v="350"/>
    <x v="727"/>
    <x v="736"/>
    <x v="0"/>
    <x v="0"/>
    <x v="298"/>
    <x v="1"/>
    <x v="1"/>
    <n v="1275195600"/>
    <n v="1277528400"/>
    <b v="0"/>
    <b v="0"/>
    <x v="8"/>
    <x v="2"/>
    <x v="8"/>
  </r>
  <r>
    <x v="746"/>
    <s v="Edwards LLC"/>
    <s v="Automated system-worthy structure"/>
    <x v="382"/>
    <x v="728"/>
    <x v="737"/>
    <x v="1"/>
    <x v="0"/>
    <x v="488"/>
    <x v="1"/>
    <x v="1"/>
    <n v="1318136400"/>
    <n v="1318568400"/>
    <b v="0"/>
    <b v="0"/>
    <x v="2"/>
    <x v="2"/>
    <x v="2"/>
  </r>
  <r>
    <x v="747"/>
    <s v="Greer and Sons"/>
    <s v="Secured clear-thinking intranet"/>
    <x v="70"/>
    <x v="729"/>
    <x v="738"/>
    <x v="1"/>
    <x v="0"/>
    <x v="489"/>
    <x v="1"/>
    <x v="1"/>
    <n v="1283403600"/>
    <n v="1284354000"/>
    <b v="0"/>
    <b v="0"/>
    <x v="3"/>
    <x v="3"/>
    <x v="3"/>
  </r>
  <r>
    <x v="748"/>
    <s v="Martinez PLC"/>
    <s v="Cloned actuating architecture"/>
    <x v="383"/>
    <x v="730"/>
    <x v="739"/>
    <x v="3"/>
    <x v="0"/>
    <x v="490"/>
    <x v="1"/>
    <x v="1"/>
    <n v="1267423200"/>
    <n v="1269579600"/>
    <b v="0"/>
    <b v="1"/>
    <x v="10"/>
    <x v="4"/>
    <x v="10"/>
  </r>
  <r>
    <x v="749"/>
    <s v="Hunter-Logan"/>
    <s v="Down-sized needs-based task-force"/>
    <x v="133"/>
    <x v="731"/>
    <x v="740"/>
    <x v="1"/>
    <x v="0"/>
    <x v="491"/>
    <x v="6"/>
    <x v="6"/>
    <n v="1412744400"/>
    <n v="1413781200"/>
    <b v="0"/>
    <b v="1"/>
    <x v="8"/>
    <x v="2"/>
    <x v="8"/>
  </r>
  <r>
    <x v="750"/>
    <s v="Ramos and Sons"/>
    <s v="Extended responsive Internet solution"/>
    <x v="0"/>
    <x v="99"/>
    <x v="100"/>
    <x v="0"/>
    <x v="0"/>
    <x v="49"/>
    <x v="4"/>
    <x v="4"/>
    <n v="1277960400"/>
    <n v="1280120400"/>
    <b v="0"/>
    <b v="0"/>
    <x v="5"/>
    <x v="1"/>
    <x v="5"/>
  </r>
  <r>
    <x v="751"/>
    <s v="Lane-Barber"/>
    <s v="Universal value-added moderator"/>
    <x v="136"/>
    <x v="732"/>
    <x v="741"/>
    <x v="1"/>
    <x v="0"/>
    <x v="492"/>
    <x v="1"/>
    <x v="1"/>
    <n v="1458190800"/>
    <n v="1459486800"/>
    <b v="1"/>
    <b v="1"/>
    <x v="9"/>
    <x v="5"/>
    <x v="9"/>
  </r>
  <r>
    <x v="752"/>
    <s v="Lowery Group"/>
    <s v="Sharable motivating emulation"/>
    <x v="306"/>
    <x v="733"/>
    <x v="742"/>
    <x v="3"/>
    <x v="0"/>
    <x v="493"/>
    <x v="1"/>
    <x v="1"/>
    <n v="1280984400"/>
    <n v="1282539600"/>
    <b v="0"/>
    <b v="1"/>
    <x v="3"/>
    <x v="3"/>
    <x v="3"/>
  </r>
  <r>
    <x v="753"/>
    <s v="Guerrero-Griffin"/>
    <s v="Networked web-enabled product"/>
    <x v="53"/>
    <x v="734"/>
    <x v="743"/>
    <x v="1"/>
    <x v="0"/>
    <x v="231"/>
    <x v="1"/>
    <x v="1"/>
    <n v="1274590800"/>
    <n v="1275886800"/>
    <b v="0"/>
    <b v="0"/>
    <x v="14"/>
    <x v="7"/>
    <x v="14"/>
  </r>
  <r>
    <x v="754"/>
    <s v="Perez, Reed and Lee"/>
    <s v="Advanced dedicated encoding"/>
    <x v="384"/>
    <x v="735"/>
    <x v="744"/>
    <x v="1"/>
    <x v="0"/>
    <x v="494"/>
    <x v="1"/>
    <x v="1"/>
    <n v="1351400400"/>
    <n v="1355983200"/>
    <b v="0"/>
    <b v="0"/>
    <x v="3"/>
    <x v="3"/>
    <x v="3"/>
  </r>
  <r>
    <x v="755"/>
    <s v="Chen, Pollard and Clarke"/>
    <s v="Stand-alone multi-state project"/>
    <x v="6"/>
    <x v="562"/>
    <x v="745"/>
    <x v="1"/>
    <x v="0"/>
    <x v="495"/>
    <x v="3"/>
    <x v="3"/>
    <n v="1514354400"/>
    <n v="1515391200"/>
    <b v="0"/>
    <b v="1"/>
    <x v="3"/>
    <x v="3"/>
    <x v="3"/>
  </r>
  <r>
    <x v="756"/>
    <s v="Serrano, Gallagher and Griffith"/>
    <s v="Customizable bi-directional monitoring"/>
    <x v="81"/>
    <x v="736"/>
    <x v="746"/>
    <x v="1"/>
    <x v="0"/>
    <x v="496"/>
    <x v="1"/>
    <x v="1"/>
    <n v="1421733600"/>
    <n v="1422252000"/>
    <b v="0"/>
    <b v="0"/>
    <x v="3"/>
    <x v="3"/>
    <x v="3"/>
  </r>
  <r>
    <x v="757"/>
    <s v="Callahan-Gilbert"/>
    <s v="Profit-focused motivating function"/>
    <x v="1"/>
    <x v="737"/>
    <x v="747"/>
    <x v="1"/>
    <x v="0"/>
    <x v="493"/>
    <x v="1"/>
    <x v="1"/>
    <n v="1305176400"/>
    <n v="1305522000"/>
    <b v="0"/>
    <b v="0"/>
    <x v="6"/>
    <x v="4"/>
    <x v="6"/>
  </r>
  <r>
    <x v="758"/>
    <s v="Logan-Miranda"/>
    <s v="Proactive systemic firmware"/>
    <x v="241"/>
    <x v="738"/>
    <x v="748"/>
    <x v="1"/>
    <x v="0"/>
    <x v="497"/>
    <x v="0"/>
    <x v="0"/>
    <n v="1414126800"/>
    <n v="1414904400"/>
    <b v="0"/>
    <b v="0"/>
    <x v="1"/>
    <x v="1"/>
    <x v="1"/>
  </r>
  <r>
    <x v="759"/>
    <s v="Rodriguez PLC"/>
    <s v="Grass-roots upward-trending installation"/>
    <x v="385"/>
    <x v="739"/>
    <x v="749"/>
    <x v="0"/>
    <x v="0"/>
    <x v="498"/>
    <x v="1"/>
    <x v="1"/>
    <n v="1517810400"/>
    <n v="1520402400"/>
    <b v="0"/>
    <b v="0"/>
    <x v="5"/>
    <x v="1"/>
    <x v="5"/>
  </r>
  <r>
    <x v="760"/>
    <s v="Smith-Kennedy"/>
    <s v="Virtual heuristic hub"/>
    <x v="386"/>
    <x v="740"/>
    <x v="750"/>
    <x v="0"/>
    <x v="0"/>
    <x v="155"/>
    <x v="6"/>
    <x v="6"/>
    <n v="1564635600"/>
    <n v="1567141200"/>
    <b v="0"/>
    <b v="1"/>
    <x v="11"/>
    <x v="6"/>
    <x v="11"/>
  </r>
  <r>
    <x v="761"/>
    <s v="Mitchell-Lee"/>
    <s v="Customizable leadingedge model"/>
    <x v="196"/>
    <x v="741"/>
    <x v="751"/>
    <x v="1"/>
    <x v="0"/>
    <x v="499"/>
    <x v="1"/>
    <x v="1"/>
    <n v="1500699600"/>
    <n v="1501131600"/>
    <b v="0"/>
    <b v="0"/>
    <x v="1"/>
    <x v="1"/>
    <x v="1"/>
  </r>
  <r>
    <x v="762"/>
    <s v="Davis Ltd"/>
    <s v="Upgradable uniform service-desk"/>
    <x v="26"/>
    <x v="742"/>
    <x v="752"/>
    <x v="1"/>
    <x v="0"/>
    <x v="16"/>
    <x v="2"/>
    <x v="2"/>
    <n v="1354082400"/>
    <n v="1355032800"/>
    <b v="0"/>
    <b v="0"/>
    <x v="17"/>
    <x v="1"/>
    <x v="17"/>
  </r>
  <r>
    <x v="763"/>
    <s v="Rowland PLC"/>
    <s v="Inverse client-driven product"/>
    <x v="36"/>
    <x v="207"/>
    <x v="753"/>
    <x v="1"/>
    <x v="0"/>
    <x v="500"/>
    <x v="1"/>
    <x v="1"/>
    <n v="1336453200"/>
    <n v="1339477200"/>
    <b v="0"/>
    <b v="1"/>
    <x v="3"/>
    <x v="3"/>
    <x v="3"/>
  </r>
  <r>
    <x v="764"/>
    <s v="Shaffer-Mason"/>
    <s v="Managed bandwidth-monitored system engine"/>
    <x v="65"/>
    <x v="743"/>
    <x v="754"/>
    <x v="1"/>
    <x v="0"/>
    <x v="496"/>
    <x v="1"/>
    <x v="1"/>
    <n v="1305262800"/>
    <n v="1305954000"/>
    <b v="0"/>
    <b v="0"/>
    <x v="1"/>
    <x v="1"/>
    <x v="1"/>
  </r>
  <r>
    <x v="765"/>
    <s v="Matthews LLC"/>
    <s v="Advanced transitional help-desk"/>
    <x v="61"/>
    <x v="744"/>
    <x v="755"/>
    <x v="1"/>
    <x v="0"/>
    <x v="40"/>
    <x v="1"/>
    <x v="1"/>
    <n v="1492232400"/>
    <n v="1494392400"/>
    <b v="1"/>
    <b v="1"/>
    <x v="7"/>
    <x v="1"/>
    <x v="7"/>
  </r>
  <r>
    <x v="766"/>
    <s v="Montgomery-Castro"/>
    <s v="De-engineered disintermediate encryption"/>
    <x v="316"/>
    <x v="49"/>
    <x v="756"/>
    <x v="0"/>
    <x v="0"/>
    <x v="501"/>
    <x v="2"/>
    <x v="2"/>
    <n v="1537333200"/>
    <n v="1537419600"/>
    <b v="0"/>
    <b v="0"/>
    <x v="22"/>
    <x v="4"/>
    <x v="22"/>
  </r>
  <r>
    <x v="767"/>
    <s v="Hale, Pearson and Jenkins"/>
    <s v="Upgradable attitude-oriented project"/>
    <x v="387"/>
    <x v="745"/>
    <x v="757"/>
    <x v="0"/>
    <x v="0"/>
    <x v="502"/>
    <x v="1"/>
    <x v="1"/>
    <n v="1444107600"/>
    <n v="1447999200"/>
    <b v="0"/>
    <b v="0"/>
    <x v="18"/>
    <x v="5"/>
    <x v="18"/>
  </r>
  <r>
    <x v="768"/>
    <s v="Ramirez-Calderon"/>
    <s v="Fundamental zero tolerance alliance"/>
    <x v="73"/>
    <x v="746"/>
    <x v="758"/>
    <x v="1"/>
    <x v="0"/>
    <x v="503"/>
    <x v="1"/>
    <x v="1"/>
    <n v="1386741600"/>
    <n v="1388037600"/>
    <b v="0"/>
    <b v="0"/>
    <x v="3"/>
    <x v="3"/>
    <x v="3"/>
  </r>
  <r>
    <x v="769"/>
    <s v="Johnson-Morales"/>
    <s v="Devolved 24hour forecast"/>
    <x v="388"/>
    <x v="747"/>
    <x v="759"/>
    <x v="0"/>
    <x v="0"/>
    <x v="504"/>
    <x v="1"/>
    <x v="1"/>
    <n v="1376542800"/>
    <n v="1378789200"/>
    <b v="0"/>
    <b v="0"/>
    <x v="11"/>
    <x v="6"/>
    <x v="11"/>
  </r>
  <r>
    <x v="770"/>
    <s v="Mathis-Rodriguez"/>
    <s v="User-centric attitude-oriented intranet"/>
    <x v="333"/>
    <x v="748"/>
    <x v="760"/>
    <x v="1"/>
    <x v="0"/>
    <x v="505"/>
    <x v="6"/>
    <x v="6"/>
    <n v="1397451600"/>
    <n v="1398056400"/>
    <b v="0"/>
    <b v="1"/>
    <x v="3"/>
    <x v="3"/>
    <x v="3"/>
  </r>
  <r>
    <x v="771"/>
    <s v="Smith, Mack and Williams"/>
    <s v="Self-enabling 5thgeneration paradigm"/>
    <x v="36"/>
    <x v="749"/>
    <x v="761"/>
    <x v="3"/>
    <x v="0"/>
    <x v="150"/>
    <x v="1"/>
    <x v="1"/>
    <n v="1548482400"/>
    <n v="1550815200"/>
    <b v="0"/>
    <b v="0"/>
    <x v="3"/>
    <x v="3"/>
    <x v="3"/>
  </r>
  <r>
    <x v="772"/>
    <s v="Johnson-Pace"/>
    <s v="Persistent 3rdgeneration moratorium"/>
    <x v="389"/>
    <x v="750"/>
    <x v="762"/>
    <x v="1"/>
    <x v="0"/>
    <x v="506"/>
    <x v="1"/>
    <x v="1"/>
    <n v="1549692000"/>
    <n v="1550037600"/>
    <b v="0"/>
    <b v="0"/>
    <x v="7"/>
    <x v="1"/>
    <x v="7"/>
  </r>
  <r>
    <x v="773"/>
    <s v="Meza, Kirby and Patel"/>
    <s v="Cross-platform empowering project"/>
    <x v="390"/>
    <x v="751"/>
    <x v="763"/>
    <x v="1"/>
    <x v="0"/>
    <x v="507"/>
    <x v="1"/>
    <x v="1"/>
    <n v="1492059600"/>
    <n v="1492923600"/>
    <b v="0"/>
    <b v="0"/>
    <x v="3"/>
    <x v="3"/>
    <x v="3"/>
  </r>
  <r>
    <x v="774"/>
    <s v="Gonzalez-Snow"/>
    <s v="Polarized user-facing interface"/>
    <x v="92"/>
    <x v="752"/>
    <x v="764"/>
    <x v="1"/>
    <x v="0"/>
    <x v="373"/>
    <x v="6"/>
    <x v="6"/>
    <n v="1463979600"/>
    <n v="1467522000"/>
    <b v="0"/>
    <b v="0"/>
    <x v="2"/>
    <x v="2"/>
    <x v="2"/>
  </r>
  <r>
    <x v="775"/>
    <s v="Murphy LLC"/>
    <s v="Customer-focused non-volatile framework"/>
    <x v="151"/>
    <x v="197"/>
    <x v="765"/>
    <x v="0"/>
    <x v="0"/>
    <x v="234"/>
    <x v="1"/>
    <x v="1"/>
    <n v="1415253600"/>
    <n v="1416117600"/>
    <b v="0"/>
    <b v="0"/>
    <x v="1"/>
    <x v="1"/>
    <x v="1"/>
  </r>
  <r>
    <x v="776"/>
    <s v="Taylor-Rowe"/>
    <s v="Synchronized multimedia frame"/>
    <x v="391"/>
    <x v="753"/>
    <x v="766"/>
    <x v="0"/>
    <x v="0"/>
    <x v="508"/>
    <x v="1"/>
    <x v="1"/>
    <n v="1562216400"/>
    <n v="1563771600"/>
    <b v="0"/>
    <b v="0"/>
    <x v="3"/>
    <x v="3"/>
    <x v="3"/>
  </r>
  <r>
    <x v="777"/>
    <s v="Henderson Ltd"/>
    <s v="Open-architected stable algorithm"/>
    <x v="202"/>
    <x v="754"/>
    <x v="767"/>
    <x v="0"/>
    <x v="0"/>
    <x v="103"/>
    <x v="1"/>
    <x v="1"/>
    <n v="1316754000"/>
    <n v="1319259600"/>
    <b v="0"/>
    <b v="0"/>
    <x v="3"/>
    <x v="3"/>
    <x v="3"/>
  </r>
  <r>
    <x v="778"/>
    <s v="Moss-Guzman"/>
    <s v="Cross-platform optimizing website"/>
    <x v="81"/>
    <x v="755"/>
    <x v="768"/>
    <x v="1"/>
    <x v="0"/>
    <x v="5"/>
    <x v="5"/>
    <x v="5"/>
    <n v="1313211600"/>
    <n v="1313643600"/>
    <b v="0"/>
    <b v="0"/>
    <x v="10"/>
    <x v="4"/>
    <x v="10"/>
  </r>
  <r>
    <x v="779"/>
    <s v="Webb Group"/>
    <s v="Public-key actuating projection"/>
    <x v="392"/>
    <x v="756"/>
    <x v="769"/>
    <x v="0"/>
    <x v="0"/>
    <x v="509"/>
    <x v="1"/>
    <x v="1"/>
    <n v="1439528400"/>
    <n v="1440306000"/>
    <b v="0"/>
    <b v="1"/>
    <x v="3"/>
    <x v="3"/>
    <x v="3"/>
  </r>
  <r>
    <x v="780"/>
    <s v="Brooks-Rodriguez"/>
    <s v="Implemented intangible instruction set"/>
    <x v="135"/>
    <x v="757"/>
    <x v="770"/>
    <x v="1"/>
    <x v="0"/>
    <x v="55"/>
    <x v="1"/>
    <x v="1"/>
    <n v="1469163600"/>
    <n v="1470805200"/>
    <b v="0"/>
    <b v="1"/>
    <x v="6"/>
    <x v="4"/>
    <x v="6"/>
  </r>
  <r>
    <x v="781"/>
    <s v="Thomas Ltd"/>
    <s v="Cross-group interactive architecture"/>
    <x v="251"/>
    <x v="758"/>
    <x v="771"/>
    <x v="3"/>
    <x v="0"/>
    <x v="75"/>
    <x v="5"/>
    <x v="5"/>
    <n v="1288501200"/>
    <n v="1292911200"/>
    <b v="0"/>
    <b v="0"/>
    <x v="3"/>
    <x v="3"/>
    <x v="3"/>
  </r>
  <r>
    <x v="782"/>
    <s v="Williams and Sons"/>
    <s v="Centralized asymmetric framework"/>
    <x v="135"/>
    <x v="759"/>
    <x v="772"/>
    <x v="1"/>
    <x v="0"/>
    <x v="510"/>
    <x v="1"/>
    <x v="1"/>
    <n v="1298959200"/>
    <n v="1301374800"/>
    <b v="0"/>
    <b v="1"/>
    <x v="10"/>
    <x v="4"/>
    <x v="10"/>
  </r>
  <r>
    <x v="783"/>
    <s v="Vega, Chan and Carney"/>
    <s v="Down-sized systematic utilization"/>
    <x v="71"/>
    <x v="760"/>
    <x v="773"/>
    <x v="1"/>
    <x v="0"/>
    <x v="188"/>
    <x v="1"/>
    <x v="1"/>
    <n v="1387260000"/>
    <n v="1387864800"/>
    <b v="0"/>
    <b v="0"/>
    <x v="1"/>
    <x v="1"/>
    <x v="1"/>
  </r>
  <r>
    <x v="784"/>
    <s v="Byrd Group"/>
    <s v="Profound fault-tolerant model"/>
    <x v="393"/>
    <x v="761"/>
    <x v="774"/>
    <x v="1"/>
    <x v="0"/>
    <x v="511"/>
    <x v="1"/>
    <x v="1"/>
    <n v="1457244000"/>
    <n v="1458190800"/>
    <b v="0"/>
    <b v="0"/>
    <x v="2"/>
    <x v="2"/>
    <x v="2"/>
  </r>
  <r>
    <x v="785"/>
    <s v="Peterson, Fletcher and Sanchez"/>
    <s v="Multi-channeled bi-directional moratorium"/>
    <x v="313"/>
    <x v="762"/>
    <x v="775"/>
    <x v="1"/>
    <x v="0"/>
    <x v="78"/>
    <x v="2"/>
    <x v="2"/>
    <n v="1556341200"/>
    <n v="1559278800"/>
    <b v="0"/>
    <b v="1"/>
    <x v="10"/>
    <x v="4"/>
    <x v="10"/>
  </r>
  <r>
    <x v="786"/>
    <s v="Smith-Brown"/>
    <s v="Object-based content-based ability"/>
    <x v="42"/>
    <x v="763"/>
    <x v="776"/>
    <x v="1"/>
    <x v="0"/>
    <x v="512"/>
    <x v="6"/>
    <x v="6"/>
    <n v="1522126800"/>
    <n v="1522731600"/>
    <b v="0"/>
    <b v="1"/>
    <x v="17"/>
    <x v="1"/>
    <x v="17"/>
  </r>
  <r>
    <x v="787"/>
    <s v="Vance-Glover"/>
    <s v="Progressive coherent secured line"/>
    <x v="394"/>
    <x v="764"/>
    <x v="777"/>
    <x v="0"/>
    <x v="0"/>
    <x v="513"/>
    <x v="0"/>
    <x v="0"/>
    <n v="1305954000"/>
    <n v="1306731600"/>
    <b v="0"/>
    <b v="0"/>
    <x v="1"/>
    <x v="1"/>
    <x v="1"/>
  </r>
  <r>
    <x v="788"/>
    <s v="Joyce PLC"/>
    <s v="Synchronized directional capability"/>
    <x v="136"/>
    <x v="765"/>
    <x v="778"/>
    <x v="2"/>
    <x v="0"/>
    <x v="249"/>
    <x v="1"/>
    <x v="1"/>
    <n v="1350709200"/>
    <n v="1352527200"/>
    <b v="0"/>
    <b v="0"/>
    <x v="10"/>
    <x v="4"/>
    <x v="10"/>
  </r>
  <r>
    <x v="789"/>
    <s v="Kennedy-Miller"/>
    <s v="Cross-platform composite migration"/>
    <x v="25"/>
    <x v="766"/>
    <x v="779"/>
    <x v="0"/>
    <x v="0"/>
    <x v="430"/>
    <x v="1"/>
    <x v="1"/>
    <n v="1401166800"/>
    <n v="1404363600"/>
    <b v="0"/>
    <b v="0"/>
    <x v="3"/>
    <x v="3"/>
    <x v="3"/>
  </r>
  <r>
    <x v="790"/>
    <s v="White-Obrien"/>
    <s v="Operative local pricing structure"/>
    <x v="395"/>
    <x v="767"/>
    <x v="780"/>
    <x v="3"/>
    <x v="0"/>
    <x v="260"/>
    <x v="1"/>
    <x v="1"/>
    <n v="1266127200"/>
    <n v="1266645600"/>
    <b v="0"/>
    <b v="0"/>
    <x v="3"/>
    <x v="3"/>
    <x v="3"/>
  </r>
  <r>
    <x v="791"/>
    <s v="Stafford, Hess and Raymond"/>
    <s v="Optional web-enabled extranet"/>
    <x v="118"/>
    <x v="768"/>
    <x v="781"/>
    <x v="0"/>
    <x v="0"/>
    <x v="514"/>
    <x v="1"/>
    <x v="1"/>
    <n v="1481436000"/>
    <n v="1482818400"/>
    <b v="0"/>
    <b v="0"/>
    <x v="0"/>
    <x v="0"/>
    <x v="0"/>
  </r>
  <r>
    <x v="792"/>
    <s v="Jordan, Schneider and Hall"/>
    <s v="Reduced 6thgeneration intranet"/>
    <x v="22"/>
    <x v="769"/>
    <x v="782"/>
    <x v="0"/>
    <x v="0"/>
    <x v="243"/>
    <x v="1"/>
    <x v="1"/>
    <n v="1372222800"/>
    <n v="1374642000"/>
    <b v="0"/>
    <b v="1"/>
    <x v="3"/>
    <x v="3"/>
    <x v="3"/>
  </r>
  <r>
    <x v="793"/>
    <s v="Rodriguez, Cox and Rodriguez"/>
    <s v="Networked disintermediate leverage"/>
    <x v="65"/>
    <x v="770"/>
    <x v="783"/>
    <x v="1"/>
    <x v="0"/>
    <x v="483"/>
    <x v="5"/>
    <x v="5"/>
    <n v="1372136400"/>
    <n v="1372482000"/>
    <b v="0"/>
    <b v="0"/>
    <x v="9"/>
    <x v="5"/>
    <x v="9"/>
  </r>
  <r>
    <x v="794"/>
    <s v="Welch Inc"/>
    <s v="Optional optimal website"/>
    <x v="47"/>
    <x v="771"/>
    <x v="784"/>
    <x v="1"/>
    <x v="0"/>
    <x v="460"/>
    <x v="1"/>
    <x v="1"/>
    <n v="1513922400"/>
    <n v="1514959200"/>
    <b v="0"/>
    <b v="0"/>
    <x v="1"/>
    <x v="1"/>
    <x v="1"/>
  </r>
  <r>
    <x v="795"/>
    <s v="Vasquez Inc"/>
    <s v="Stand-alone asynchronous functionalities"/>
    <x v="143"/>
    <x v="772"/>
    <x v="785"/>
    <x v="0"/>
    <x v="0"/>
    <x v="249"/>
    <x v="1"/>
    <x v="1"/>
    <n v="1477976400"/>
    <n v="1478235600"/>
    <b v="0"/>
    <b v="0"/>
    <x v="6"/>
    <x v="4"/>
    <x v="6"/>
  </r>
  <r>
    <x v="796"/>
    <s v="Freeman-Ferguson"/>
    <s v="Profound full-range open system"/>
    <x v="75"/>
    <x v="773"/>
    <x v="786"/>
    <x v="0"/>
    <x v="0"/>
    <x v="373"/>
    <x v="1"/>
    <x v="1"/>
    <n v="1407474000"/>
    <n v="1408078800"/>
    <b v="0"/>
    <b v="1"/>
    <x v="20"/>
    <x v="6"/>
    <x v="20"/>
  </r>
  <r>
    <x v="797"/>
    <s v="Houston, Moore and Rogers"/>
    <s v="Optional tangible utilization"/>
    <x v="4"/>
    <x v="774"/>
    <x v="787"/>
    <x v="1"/>
    <x v="0"/>
    <x v="515"/>
    <x v="1"/>
    <x v="1"/>
    <n v="1546149600"/>
    <n v="1548136800"/>
    <b v="0"/>
    <b v="0"/>
    <x v="2"/>
    <x v="2"/>
    <x v="2"/>
  </r>
  <r>
    <x v="798"/>
    <s v="Small-Fuentes"/>
    <s v="Seamless maximized product"/>
    <x v="74"/>
    <x v="775"/>
    <x v="788"/>
    <x v="1"/>
    <x v="0"/>
    <x v="246"/>
    <x v="1"/>
    <x v="1"/>
    <n v="1338440400"/>
    <n v="1340859600"/>
    <b v="0"/>
    <b v="1"/>
    <x v="3"/>
    <x v="3"/>
    <x v="3"/>
  </r>
  <r>
    <x v="799"/>
    <s v="Reid-Day"/>
    <s v="Devolved tertiary time-frame"/>
    <x v="396"/>
    <x v="776"/>
    <x v="789"/>
    <x v="0"/>
    <x v="0"/>
    <x v="516"/>
    <x v="4"/>
    <x v="4"/>
    <n v="1454133600"/>
    <n v="1454479200"/>
    <b v="0"/>
    <b v="0"/>
    <x v="3"/>
    <x v="3"/>
    <x v="3"/>
  </r>
  <r>
    <x v="800"/>
    <s v="Wallace LLC"/>
    <s v="Centralized regional function"/>
    <x v="0"/>
    <x v="99"/>
    <x v="100"/>
    <x v="0"/>
    <x v="0"/>
    <x v="49"/>
    <x v="5"/>
    <x v="5"/>
    <n v="1434085200"/>
    <n v="1434430800"/>
    <b v="0"/>
    <b v="0"/>
    <x v="1"/>
    <x v="1"/>
    <x v="1"/>
  </r>
  <r>
    <x v="801"/>
    <s v="Olson-Bishop"/>
    <s v="User-friendly high-level initiative"/>
    <x v="173"/>
    <x v="777"/>
    <x v="790"/>
    <x v="1"/>
    <x v="0"/>
    <x v="88"/>
    <x v="1"/>
    <x v="1"/>
    <n v="1577772000"/>
    <n v="1579672800"/>
    <b v="0"/>
    <b v="1"/>
    <x v="14"/>
    <x v="7"/>
    <x v="14"/>
  </r>
  <r>
    <x v="802"/>
    <s v="Rodriguez, Anderson and Porter"/>
    <s v="Reverse-engineered zero-defect infrastructure"/>
    <x v="8"/>
    <x v="778"/>
    <x v="791"/>
    <x v="1"/>
    <x v="0"/>
    <x v="23"/>
    <x v="1"/>
    <x v="1"/>
    <n v="1562216400"/>
    <n v="1562389200"/>
    <b v="0"/>
    <b v="0"/>
    <x v="14"/>
    <x v="7"/>
    <x v="14"/>
  </r>
  <r>
    <x v="803"/>
    <s v="Perez, Brown and Meyers"/>
    <s v="Stand-alone background customer loyalty"/>
    <x v="55"/>
    <x v="106"/>
    <x v="792"/>
    <x v="1"/>
    <x v="0"/>
    <x v="517"/>
    <x v="1"/>
    <x v="1"/>
    <n v="1548568800"/>
    <n v="1551506400"/>
    <b v="0"/>
    <b v="0"/>
    <x v="3"/>
    <x v="3"/>
    <x v="3"/>
  </r>
  <r>
    <x v="804"/>
    <s v="English-Mccullough"/>
    <s v="Business-focused discrete software"/>
    <x v="97"/>
    <x v="779"/>
    <x v="793"/>
    <x v="1"/>
    <x v="0"/>
    <x v="205"/>
    <x v="1"/>
    <x v="1"/>
    <n v="1514872800"/>
    <n v="1516600800"/>
    <b v="0"/>
    <b v="0"/>
    <x v="1"/>
    <x v="1"/>
    <x v="1"/>
  </r>
  <r>
    <x v="805"/>
    <s v="Smith-Nguyen"/>
    <s v="Advanced intermediate Graphic Interface"/>
    <x v="62"/>
    <x v="780"/>
    <x v="794"/>
    <x v="0"/>
    <x v="0"/>
    <x v="109"/>
    <x v="2"/>
    <x v="2"/>
    <n v="1416031200"/>
    <n v="1420437600"/>
    <b v="0"/>
    <b v="0"/>
    <x v="4"/>
    <x v="4"/>
    <x v="4"/>
  </r>
  <r>
    <x v="806"/>
    <s v="Harmon-Madden"/>
    <s v="Adaptive holistic hub"/>
    <x v="31"/>
    <x v="781"/>
    <x v="795"/>
    <x v="1"/>
    <x v="0"/>
    <x v="70"/>
    <x v="1"/>
    <x v="1"/>
    <n v="1330927200"/>
    <n v="1332997200"/>
    <b v="0"/>
    <b v="1"/>
    <x v="6"/>
    <x v="4"/>
    <x v="6"/>
  </r>
  <r>
    <x v="807"/>
    <s v="Walker-Taylor"/>
    <s v="Automated uniform concept"/>
    <x v="31"/>
    <x v="782"/>
    <x v="796"/>
    <x v="1"/>
    <x v="0"/>
    <x v="177"/>
    <x v="1"/>
    <x v="1"/>
    <n v="1571115600"/>
    <n v="1574920800"/>
    <b v="0"/>
    <b v="1"/>
    <x v="3"/>
    <x v="3"/>
    <x v="3"/>
  </r>
  <r>
    <x v="808"/>
    <s v="Harris, Medina and Mitchell"/>
    <s v="Enhanced regional flexibility"/>
    <x v="5"/>
    <x v="783"/>
    <x v="797"/>
    <x v="0"/>
    <x v="0"/>
    <x v="161"/>
    <x v="1"/>
    <x v="1"/>
    <n v="1463461200"/>
    <n v="1464930000"/>
    <b v="0"/>
    <b v="0"/>
    <x v="0"/>
    <x v="0"/>
    <x v="0"/>
  </r>
  <r>
    <x v="809"/>
    <s v="Williams and Sons"/>
    <s v="Public-key bottom-line algorithm"/>
    <x v="397"/>
    <x v="784"/>
    <x v="798"/>
    <x v="0"/>
    <x v="0"/>
    <x v="518"/>
    <x v="5"/>
    <x v="5"/>
    <n v="1344920400"/>
    <n v="1345006800"/>
    <b v="0"/>
    <b v="0"/>
    <x v="4"/>
    <x v="4"/>
    <x v="4"/>
  </r>
  <r>
    <x v="810"/>
    <s v="Ball-Fisher"/>
    <s v="Multi-layered intangible instruction set"/>
    <x v="330"/>
    <x v="785"/>
    <x v="799"/>
    <x v="1"/>
    <x v="0"/>
    <x v="394"/>
    <x v="1"/>
    <x v="1"/>
    <n v="1511848800"/>
    <n v="1512712800"/>
    <b v="0"/>
    <b v="1"/>
    <x v="3"/>
    <x v="3"/>
    <x v="3"/>
  </r>
  <r>
    <x v="811"/>
    <s v="Page, Holt and Mack"/>
    <s v="Fundamental methodical emulation"/>
    <x v="398"/>
    <x v="786"/>
    <x v="800"/>
    <x v="0"/>
    <x v="0"/>
    <x v="89"/>
    <x v="1"/>
    <x v="1"/>
    <n v="1452319200"/>
    <n v="1452492000"/>
    <b v="0"/>
    <b v="1"/>
    <x v="11"/>
    <x v="6"/>
    <x v="11"/>
  </r>
  <r>
    <x v="812"/>
    <s v="Landry Group"/>
    <s v="Expanded value-added hardware"/>
    <x v="221"/>
    <x v="787"/>
    <x v="801"/>
    <x v="1"/>
    <x v="0"/>
    <x v="519"/>
    <x v="0"/>
    <x v="0"/>
    <n v="1523854800"/>
    <n v="1524286800"/>
    <b v="0"/>
    <b v="0"/>
    <x v="9"/>
    <x v="5"/>
    <x v="9"/>
  </r>
  <r>
    <x v="813"/>
    <s v="Buckley Group"/>
    <s v="Diverse high-level attitude"/>
    <x v="170"/>
    <x v="788"/>
    <x v="802"/>
    <x v="1"/>
    <x v="0"/>
    <x v="520"/>
    <x v="1"/>
    <x v="1"/>
    <n v="1346043600"/>
    <n v="1346907600"/>
    <b v="0"/>
    <b v="0"/>
    <x v="11"/>
    <x v="6"/>
    <x v="11"/>
  </r>
  <r>
    <x v="814"/>
    <s v="Vincent PLC"/>
    <s v="Visionary 24hour analyzer"/>
    <x v="170"/>
    <x v="789"/>
    <x v="803"/>
    <x v="0"/>
    <x v="0"/>
    <x v="521"/>
    <x v="3"/>
    <x v="3"/>
    <n v="1464325200"/>
    <n v="1464498000"/>
    <b v="0"/>
    <b v="1"/>
    <x v="1"/>
    <x v="1"/>
    <x v="1"/>
  </r>
  <r>
    <x v="815"/>
    <s v="Watson-Douglas"/>
    <s v="Centralized bandwidth-monitored leverage"/>
    <x v="25"/>
    <x v="790"/>
    <x v="804"/>
    <x v="1"/>
    <x v="0"/>
    <x v="236"/>
    <x v="0"/>
    <x v="0"/>
    <n v="1511935200"/>
    <n v="1514181600"/>
    <b v="0"/>
    <b v="0"/>
    <x v="1"/>
    <x v="1"/>
    <x v="1"/>
  </r>
  <r>
    <x v="816"/>
    <s v="Jones, Casey and Jones"/>
    <s v="Ergonomic mission-critical moratorium"/>
    <x v="173"/>
    <x v="723"/>
    <x v="805"/>
    <x v="1"/>
    <x v="0"/>
    <x v="221"/>
    <x v="1"/>
    <x v="1"/>
    <n v="1392012000"/>
    <n v="1392184800"/>
    <b v="1"/>
    <b v="1"/>
    <x v="3"/>
    <x v="3"/>
    <x v="3"/>
  </r>
  <r>
    <x v="817"/>
    <s v="Alvarez-Bauer"/>
    <s v="Front-line intermediate moderator"/>
    <x v="399"/>
    <x v="791"/>
    <x v="806"/>
    <x v="1"/>
    <x v="0"/>
    <x v="522"/>
    <x v="6"/>
    <x v="6"/>
    <n v="1556946000"/>
    <n v="1559365200"/>
    <b v="0"/>
    <b v="1"/>
    <x v="9"/>
    <x v="5"/>
    <x v="9"/>
  </r>
  <r>
    <x v="818"/>
    <s v="Martinez LLC"/>
    <s v="Automated local secured line"/>
    <x v="31"/>
    <x v="792"/>
    <x v="807"/>
    <x v="1"/>
    <x v="0"/>
    <x v="464"/>
    <x v="1"/>
    <x v="1"/>
    <n v="1548050400"/>
    <n v="1549173600"/>
    <b v="0"/>
    <b v="1"/>
    <x v="3"/>
    <x v="3"/>
    <x v="3"/>
  </r>
  <r>
    <x v="819"/>
    <s v="Buck-Khan"/>
    <s v="Integrated bandwidth-monitored alliance"/>
    <x v="200"/>
    <x v="793"/>
    <x v="808"/>
    <x v="0"/>
    <x v="0"/>
    <x v="523"/>
    <x v="1"/>
    <x v="1"/>
    <n v="1353736800"/>
    <n v="1355032800"/>
    <b v="1"/>
    <b v="0"/>
    <x v="11"/>
    <x v="6"/>
    <x v="11"/>
  </r>
  <r>
    <x v="820"/>
    <s v="Valdez, Williams and Meyer"/>
    <s v="Cross-group heuristic forecast"/>
    <x v="42"/>
    <x v="794"/>
    <x v="809"/>
    <x v="1"/>
    <x v="0"/>
    <x v="524"/>
    <x v="4"/>
    <x v="4"/>
    <n v="1532840400"/>
    <n v="1533963600"/>
    <b v="0"/>
    <b v="1"/>
    <x v="1"/>
    <x v="1"/>
    <x v="1"/>
  </r>
  <r>
    <x v="821"/>
    <s v="Alvarez-Andrews"/>
    <s v="Extended impactful secured line"/>
    <x v="70"/>
    <x v="795"/>
    <x v="810"/>
    <x v="1"/>
    <x v="0"/>
    <x v="155"/>
    <x v="1"/>
    <x v="1"/>
    <n v="1488261600"/>
    <n v="1489381200"/>
    <b v="0"/>
    <b v="0"/>
    <x v="4"/>
    <x v="4"/>
    <x v="4"/>
  </r>
  <r>
    <x v="822"/>
    <s v="Stewart and Sons"/>
    <s v="Distributed optimizing protocol"/>
    <x v="400"/>
    <x v="796"/>
    <x v="811"/>
    <x v="1"/>
    <x v="0"/>
    <x v="525"/>
    <x v="1"/>
    <x v="1"/>
    <n v="1393567200"/>
    <n v="1395032400"/>
    <b v="0"/>
    <b v="0"/>
    <x v="1"/>
    <x v="1"/>
    <x v="1"/>
  </r>
  <r>
    <x v="823"/>
    <s v="Dyer Inc"/>
    <s v="Secured well-modulated system engine"/>
    <x v="178"/>
    <x v="797"/>
    <x v="812"/>
    <x v="1"/>
    <x v="0"/>
    <x v="526"/>
    <x v="1"/>
    <x v="1"/>
    <n v="1410325200"/>
    <n v="1412485200"/>
    <b v="1"/>
    <b v="1"/>
    <x v="1"/>
    <x v="1"/>
    <x v="1"/>
  </r>
  <r>
    <x v="824"/>
    <s v="Anderson, Williams and Cox"/>
    <s v="Streamlined national benchmark"/>
    <x v="401"/>
    <x v="798"/>
    <x v="813"/>
    <x v="1"/>
    <x v="0"/>
    <x v="527"/>
    <x v="1"/>
    <x v="1"/>
    <n v="1276923600"/>
    <n v="1279688400"/>
    <b v="0"/>
    <b v="1"/>
    <x v="9"/>
    <x v="5"/>
    <x v="9"/>
  </r>
  <r>
    <x v="825"/>
    <s v="Solomon PLC"/>
    <s v="Open-architected 24/7 infrastructure"/>
    <x v="136"/>
    <x v="799"/>
    <x v="814"/>
    <x v="1"/>
    <x v="0"/>
    <x v="144"/>
    <x v="4"/>
    <x v="4"/>
    <n v="1500958800"/>
    <n v="1501995600"/>
    <b v="0"/>
    <b v="0"/>
    <x v="12"/>
    <x v="4"/>
    <x v="12"/>
  </r>
  <r>
    <x v="826"/>
    <s v="Miller-Hubbard"/>
    <s v="Digitized 6thgeneration Local Area Network"/>
    <x v="54"/>
    <x v="800"/>
    <x v="815"/>
    <x v="1"/>
    <x v="0"/>
    <x v="346"/>
    <x v="1"/>
    <x v="1"/>
    <n v="1292220000"/>
    <n v="1294639200"/>
    <b v="0"/>
    <b v="1"/>
    <x v="3"/>
    <x v="3"/>
    <x v="3"/>
  </r>
  <r>
    <x v="827"/>
    <s v="Miranda, Martinez and Lowery"/>
    <s v="Innovative actuating artificial intelligence"/>
    <x v="173"/>
    <x v="801"/>
    <x v="816"/>
    <x v="1"/>
    <x v="0"/>
    <x v="172"/>
    <x v="2"/>
    <x v="2"/>
    <n v="1304398800"/>
    <n v="1305435600"/>
    <b v="0"/>
    <b v="1"/>
    <x v="6"/>
    <x v="4"/>
    <x v="6"/>
  </r>
  <r>
    <x v="828"/>
    <s v="Munoz, Cherry and Bell"/>
    <s v="Cross-platform reciprocal budgetary management"/>
    <x v="143"/>
    <x v="802"/>
    <x v="817"/>
    <x v="0"/>
    <x v="0"/>
    <x v="131"/>
    <x v="1"/>
    <x v="1"/>
    <n v="1535432400"/>
    <n v="1537592400"/>
    <b v="0"/>
    <b v="0"/>
    <x v="3"/>
    <x v="3"/>
    <x v="3"/>
  </r>
  <r>
    <x v="829"/>
    <s v="Baker-Higgins"/>
    <s v="Vision-oriented scalable portal"/>
    <x v="103"/>
    <x v="803"/>
    <x v="818"/>
    <x v="0"/>
    <x v="0"/>
    <x v="110"/>
    <x v="1"/>
    <x v="1"/>
    <n v="1433826000"/>
    <n v="1435122000"/>
    <b v="0"/>
    <b v="0"/>
    <x v="3"/>
    <x v="3"/>
    <x v="3"/>
  </r>
  <r>
    <x v="830"/>
    <s v="Johnson, Turner and Carroll"/>
    <s v="Persevering zero administration knowledge user"/>
    <x v="319"/>
    <x v="804"/>
    <x v="819"/>
    <x v="0"/>
    <x v="0"/>
    <x v="528"/>
    <x v="1"/>
    <x v="1"/>
    <n v="1514959200"/>
    <n v="1520056800"/>
    <b v="0"/>
    <b v="0"/>
    <x v="3"/>
    <x v="3"/>
    <x v="3"/>
  </r>
  <r>
    <x v="831"/>
    <s v="Ward PLC"/>
    <s v="Front-line bottom-line Graphic Interface"/>
    <x v="402"/>
    <x v="805"/>
    <x v="820"/>
    <x v="1"/>
    <x v="0"/>
    <x v="529"/>
    <x v="1"/>
    <x v="1"/>
    <n v="1332738000"/>
    <n v="1335675600"/>
    <b v="0"/>
    <b v="0"/>
    <x v="14"/>
    <x v="7"/>
    <x v="14"/>
  </r>
  <r>
    <x v="832"/>
    <s v="Bradley, Beck and Mayo"/>
    <s v="Synergized fault-tolerant hierarchy"/>
    <x v="403"/>
    <x v="806"/>
    <x v="821"/>
    <x v="1"/>
    <x v="0"/>
    <x v="265"/>
    <x v="3"/>
    <x v="3"/>
    <n v="1445490000"/>
    <n v="1448431200"/>
    <b v="1"/>
    <b v="0"/>
    <x v="18"/>
    <x v="5"/>
    <x v="18"/>
  </r>
  <r>
    <x v="833"/>
    <s v="Levine, Martin and Hernandez"/>
    <s v="Expanded asynchronous groupware"/>
    <x v="85"/>
    <x v="807"/>
    <x v="822"/>
    <x v="1"/>
    <x v="0"/>
    <x v="34"/>
    <x v="3"/>
    <x v="3"/>
    <n v="1297663200"/>
    <n v="1298613600"/>
    <b v="0"/>
    <b v="0"/>
    <x v="18"/>
    <x v="5"/>
    <x v="18"/>
  </r>
  <r>
    <x v="834"/>
    <s v="Gallegos, Wagner and Gaines"/>
    <s v="Expanded fault-tolerant emulation"/>
    <x v="190"/>
    <x v="808"/>
    <x v="823"/>
    <x v="1"/>
    <x v="0"/>
    <x v="530"/>
    <x v="1"/>
    <x v="1"/>
    <n v="1371963600"/>
    <n v="1372482000"/>
    <b v="0"/>
    <b v="0"/>
    <x v="3"/>
    <x v="3"/>
    <x v="3"/>
  </r>
  <r>
    <x v="835"/>
    <s v="Hodges, Smith and Kelly"/>
    <s v="Future-proofed 24hour model"/>
    <x v="404"/>
    <x v="809"/>
    <x v="824"/>
    <x v="0"/>
    <x v="0"/>
    <x v="531"/>
    <x v="1"/>
    <x v="1"/>
    <n v="1425103200"/>
    <n v="1425621600"/>
    <b v="0"/>
    <b v="0"/>
    <x v="2"/>
    <x v="2"/>
    <x v="2"/>
  </r>
  <r>
    <x v="836"/>
    <s v="Macias Inc"/>
    <s v="Optimized didactic intranet"/>
    <x v="32"/>
    <x v="810"/>
    <x v="825"/>
    <x v="0"/>
    <x v="0"/>
    <x v="115"/>
    <x v="1"/>
    <x v="1"/>
    <n v="1265349600"/>
    <n v="1266300000"/>
    <b v="0"/>
    <b v="0"/>
    <x v="7"/>
    <x v="1"/>
    <x v="7"/>
  </r>
  <r>
    <x v="837"/>
    <s v="Cook-Ortiz"/>
    <s v="Right-sized dedicated standardization"/>
    <x v="405"/>
    <x v="811"/>
    <x v="826"/>
    <x v="1"/>
    <x v="0"/>
    <x v="532"/>
    <x v="1"/>
    <x v="1"/>
    <n v="1301202000"/>
    <n v="1305867600"/>
    <b v="0"/>
    <b v="0"/>
    <x v="17"/>
    <x v="1"/>
    <x v="17"/>
  </r>
  <r>
    <x v="838"/>
    <s v="Jordan-Fischer"/>
    <s v="Vision-oriented high-level extranet"/>
    <x v="330"/>
    <x v="812"/>
    <x v="827"/>
    <x v="1"/>
    <x v="0"/>
    <x v="210"/>
    <x v="1"/>
    <x v="1"/>
    <n v="1538024400"/>
    <n v="1538802000"/>
    <b v="0"/>
    <b v="0"/>
    <x v="3"/>
    <x v="3"/>
    <x v="3"/>
  </r>
  <r>
    <x v="839"/>
    <s v="Pierce-Ramirez"/>
    <s v="Organized scalable initiative"/>
    <x v="106"/>
    <x v="813"/>
    <x v="828"/>
    <x v="1"/>
    <x v="0"/>
    <x v="144"/>
    <x v="1"/>
    <x v="1"/>
    <n v="1395032400"/>
    <n v="1398920400"/>
    <b v="0"/>
    <b v="1"/>
    <x v="4"/>
    <x v="4"/>
    <x v="4"/>
  </r>
  <r>
    <x v="840"/>
    <s v="Howell and Sons"/>
    <s v="Enhanced regional moderator"/>
    <x v="406"/>
    <x v="814"/>
    <x v="829"/>
    <x v="1"/>
    <x v="0"/>
    <x v="533"/>
    <x v="1"/>
    <x v="1"/>
    <n v="1405486800"/>
    <n v="1405659600"/>
    <b v="0"/>
    <b v="1"/>
    <x v="3"/>
    <x v="3"/>
    <x v="3"/>
  </r>
  <r>
    <x v="841"/>
    <s v="Garcia, Dunn and Richardson"/>
    <s v="Automated even-keeled emulation"/>
    <x v="14"/>
    <x v="815"/>
    <x v="830"/>
    <x v="1"/>
    <x v="0"/>
    <x v="287"/>
    <x v="1"/>
    <x v="1"/>
    <n v="1455861600"/>
    <n v="1457244000"/>
    <b v="0"/>
    <b v="0"/>
    <x v="2"/>
    <x v="2"/>
    <x v="2"/>
  </r>
  <r>
    <x v="842"/>
    <s v="Lawson and Sons"/>
    <s v="Reverse-engineered multi-tasking product"/>
    <x v="42"/>
    <x v="816"/>
    <x v="831"/>
    <x v="1"/>
    <x v="0"/>
    <x v="227"/>
    <x v="6"/>
    <x v="6"/>
    <n v="1529038800"/>
    <n v="1529298000"/>
    <b v="0"/>
    <b v="0"/>
    <x v="8"/>
    <x v="2"/>
    <x v="8"/>
  </r>
  <r>
    <x v="843"/>
    <s v="Porter-Hicks"/>
    <s v="De-engineered next generation parallelism"/>
    <x v="35"/>
    <x v="817"/>
    <x v="832"/>
    <x v="0"/>
    <x v="0"/>
    <x v="254"/>
    <x v="1"/>
    <x v="1"/>
    <n v="1535259600"/>
    <n v="1535778000"/>
    <b v="0"/>
    <b v="0"/>
    <x v="14"/>
    <x v="7"/>
    <x v="14"/>
  </r>
  <r>
    <x v="844"/>
    <s v="Rodriguez-Hansen"/>
    <s v="Intuitive cohesive groupware"/>
    <x v="35"/>
    <x v="818"/>
    <x v="833"/>
    <x v="3"/>
    <x v="0"/>
    <x v="115"/>
    <x v="1"/>
    <x v="1"/>
    <n v="1327212000"/>
    <n v="1327471200"/>
    <b v="0"/>
    <b v="0"/>
    <x v="4"/>
    <x v="4"/>
    <x v="4"/>
  </r>
  <r>
    <x v="845"/>
    <s v="Williams LLC"/>
    <s v="Up-sized high-level access"/>
    <x v="407"/>
    <x v="819"/>
    <x v="834"/>
    <x v="1"/>
    <x v="0"/>
    <x v="534"/>
    <x v="4"/>
    <x v="4"/>
    <n v="1526360400"/>
    <n v="1529557200"/>
    <b v="0"/>
    <b v="0"/>
    <x v="2"/>
    <x v="2"/>
    <x v="2"/>
  </r>
  <r>
    <x v="846"/>
    <s v="Cooper, Stanley and Bryant"/>
    <s v="Phased empowering success"/>
    <x v="67"/>
    <x v="820"/>
    <x v="835"/>
    <x v="1"/>
    <x v="0"/>
    <x v="44"/>
    <x v="1"/>
    <x v="1"/>
    <n v="1532149200"/>
    <n v="1535259600"/>
    <b v="1"/>
    <b v="1"/>
    <x v="2"/>
    <x v="2"/>
    <x v="2"/>
  </r>
  <r>
    <x v="847"/>
    <s v="Miller, Glenn and Adams"/>
    <s v="Distributed actuating project"/>
    <x v="53"/>
    <x v="695"/>
    <x v="836"/>
    <x v="1"/>
    <x v="0"/>
    <x v="460"/>
    <x v="1"/>
    <x v="1"/>
    <n v="1515304800"/>
    <n v="1515564000"/>
    <b v="0"/>
    <b v="0"/>
    <x v="0"/>
    <x v="0"/>
    <x v="0"/>
  </r>
  <r>
    <x v="848"/>
    <s v="Cole, Salazar and Moreno"/>
    <s v="Robust motivating orchestration"/>
    <x v="170"/>
    <x v="821"/>
    <x v="837"/>
    <x v="1"/>
    <x v="0"/>
    <x v="535"/>
    <x v="1"/>
    <x v="1"/>
    <n v="1276318800"/>
    <n v="1277096400"/>
    <b v="0"/>
    <b v="0"/>
    <x v="6"/>
    <x v="4"/>
    <x v="6"/>
  </r>
  <r>
    <x v="849"/>
    <s v="Jones-Ryan"/>
    <s v="Vision-oriented uniform instruction set"/>
    <x v="313"/>
    <x v="822"/>
    <x v="838"/>
    <x v="1"/>
    <x v="0"/>
    <x v="253"/>
    <x v="1"/>
    <x v="1"/>
    <n v="1328767200"/>
    <n v="1329026400"/>
    <b v="0"/>
    <b v="1"/>
    <x v="7"/>
    <x v="1"/>
    <x v="7"/>
  </r>
  <r>
    <x v="850"/>
    <s v="Hood, Perez and Meadows"/>
    <s v="Cross-group upward-trending hierarchy"/>
    <x v="0"/>
    <x v="99"/>
    <x v="100"/>
    <x v="0"/>
    <x v="0"/>
    <x v="49"/>
    <x v="1"/>
    <x v="1"/>
    <n v="1321682400"/>
    <n v="1322978400"/>
    <b v="1"/>
    <b v="0"/>
    <x v="1"/>
    <x v="1"/>
    <x v="1"/>
  </r>
  <r>
    <x v="851"/>
    <s v="Bright and Sons"/>
    <s v="Object-based needs-based info-mediaries"/>
    <x v="46"/>
    <x v="823"/>
    <x v="839"/>
    <x v="1"/>
    <x v="0"/>
    <x v="415"/>
    <x v="1"/>
    <x v="1"/>
    <n v="1335934800"/>
    <n v="1338786000"/>
    <b v="0"/>
    <b v="0"/>
    <x v="5"/>
    <x v="1"/>
    <x v="5"/>
  </r>
  <r>
    <x v="852"/>
    <s v="Brady Ltd"/>
    <s v="Open-source reciprocal standardization"/>
    <x v="70"/>
    <x v="824"/>
    <x v="840"/>
    <x v="0"/>
    <x v="0"/>
    <x v="249"/>
    <x v="1"/>
    <x v="1"/>
    <n v="1310792400"/>
    <n v="1311656400"/>
    <b v="0"/>
    <b v="1"/>
    <x v="11"/>
    <x v="6"/>
    <x v="11"/>
  </r>
  <r>
    <x v="853"/>
    <s v="Collier LLC"/>
    <s v="Secured well-modulated projection"/>
    <x v="408"/>
    <x v="825"/>
    <x v="841"/>
    <x v="1"/>
    <x v="0"/>
    <x v="50"/>
    <x v="0"/>
    <x v="0"/>
    <n v="1308546000"/>
    <n v="1308978000"/>
    <b v="0"/>
    <b v="1"/>
    <x v="7"/>
    <x v="1"/>
    <x v="7"/>
  </r>
  <r>
    <x v="854"/>
    <s v="Campbell, Thomas and Obrien"/>
    <s v="Multi-channeled secondary middleware"/>
    <x v="409"/>
    <x v="826"/>
    <x v="842"/>
    <x v="1"/>
    <x v="0"/>
    <x v="536"/>
    <x v="0"/>
    <x v="0"/>
    <n v="1574056800"/>
    <n v="1576389600"/>
    <b v="0"/>
    <b v="0"/>
    <x v="13"/>
    <x v="5"/>
    <x v="13"/>
  </r>
  <r>
    <x v="855"/>
    <s v="Moses-Terry"/>
    <s v="Horizontal clear-thinking framework"/>
    <x v="410"/>
    <x v="827"/>
    <x v="843"/>
    <x v="1"/>
    <x v="0"/>
    <x v="15"/>
    <x v="2"/>
    <x v="2"/>
    <n v="1308373200"/>
    <n v="1311051600"/>
    <b v="0"/>
    <b v="0"/>
    <x v="3"/>
    <x v="3"/>
    <x v="3"/>
  </r>
  <r>
    <x v="856"/>
    <s v="Williams and Sons"/>
    <s v="Profound composite core"/>
    <x v="166"/>
    <x v="828"/>
    <x v="844"/>
    <x v="1"/>
    <x v="0"/>
    <x v="1"/>
    <x v="1"/>
    <x v="1"/>
    <n v="1335243600"/>
    <n v="1336712400"/>
    <b v="0"/>
    <b v="0"/>
    <x v="0"/>
    <x v="0"/>
    <x v="0"/>
  </r>
  <r>
    <x v="857"/>
    <s v="Miranda, Gray and Hale"/>
    <s v="Programmable disintermediate matrices"/>
    <x v="98"/>
    <x v="829"/>
    <x v="845"/>
    <x v="1"/>
    <x v="0"/>
    <x v="537"/>
    <x v="5"/>
    <x v="5"/>
    <n v="1328421600"/>
    <n v="1330408800"/>
    <b v="1"/>
    <b v="0"/>
    <x v="12"/>
    <x v="4"/>
    <x v="12"/>
  </r>
  <r>
    <x v="858"/>
    <s v="Ayala, Crawford and Taylor"/>
    <s v="Realigned 5thgeneration knowledge user"/>
    <x v="220"/>
    <x v="830"/>
    <x v="846"/>
    <x v="0"/>
    <x v="0"/>
    <x v="164"/>
    <x v="1"/>
    <x v="1"/>
    <n v="1524286800"/>
    <n v="1524891600"/>
    <b v="1"/>
    <b v="0"/>
    <x v="0"/>
    <x v="0"/>
    <x v="0"/>
  </r>
  <r>
    <x v="859"/>
    <s v="Martinez Ltd"/>
    <s v="Multi-layered upward-trending groupware"/>
    <x v="190"/>
    <x v="831"/>
    <x v="847"/>
    <x v="0"/>
    <x v="0"/>
    <x v="377"/>
    <x v="1"/>
    <x v="1"/>
    <n v="1362117600"/>
    <n v="1363669200"/>
    <b v="0"/>
    <b v="1"/>
    <x v="3"/>
    <x v="3"/>
    <x v="3"/>
  </r>
  <r>
    <x v="860"/>
    <s v="Lee PLC"/>
    <s v="Re-contextualized leadingedge firmware"/>
    <x v="22"/>
    <x v="832"/>
    <x v="848"/>
    <x v="1"/>
    <x v="0"/>
    <x v="167"/>
    <x v="1"/>
    <x v="1"/>
    <n v="1550556000"/>
    <n v="1551420000"/>
    <b v="0"/>
    <b v="1"/>
    <x v="8"/>
    <x v="2"/>
    <x v="8"/>
  </r>
  <r>
    <x v="861"/>
    <s v="Young, Ramsey and Powell"/>
    <s v="Devolved disintermediate analyzer"/>
    <x v="35"/>
    <x v="833"/>
    <x v="849"/>
    <x v="1"/>
    <x v="0"/>
    <x v="25"/>
    <x v="1"/>
    <x v="1"/>
    <n v="1269147600"/>
    <n v="1269838800"/>
    <b v="0"/>
    <b v="0"/>
    <x v="3"/>
    <x v="3"/>
    <x v="3"/>
  </r>
  <r>
    <x v="862"/>
    <s v="Lewis and Sons"/>
    <s v="Profound disintermediate open system"/>
    <x v="26"/>
    <x v="834"/>
    <x v="850"/>
    <x v="1"/>
    <x v="0"/>
    <x v="72"/>
    <x v="1"/>
    <x v="1"/>
    <n v="1312174800"/>
    <n v="1312520400"/>
    <b v="0"/>
    <b v="0"/>
    <x v="3"/>
    <x v="3"/>
    <x v="3"/>
  </r>
  <r>
    <x v="863"/>
    <s v="Davis-Johnson"/>
    <s v="Automated reciprocal protocol"/>
    <x v="1"/>
    <x v="835"/>
    <x v="851"/>
    <x v="1"/>
    <x v="0"/>
    <x v="538"/>
    <x v="1"/>
    <x v="1"/>
    <n v="1434517200"/>
    <n v="1436504400"/>
    <b v="0"/>
    <b v="1"/>
    <x v="19"/>
    <x v="4"/>
    <x v="19"/>
  </r>
  <r>
    <x v="864"/>
    <s v="Stevenson-Thompson"/>
    <s v="Automated static workforce"/>
    <x v="3"/>
    <x v="836"/>
    <x v="852"/>
    <x v="1"/>
    <x v="0"/>
    <x v="503"/>
    <x v="1"/>
    <x v="1"/>
    <n v="1471582800"/>
    <n v="1472014800"/>
    <b v="0"/>
    <b v="0"/>
    <x v="12"/>
    <x v="4"/>
    <x v="12"/>
  </r>
  <r>
    <x v="865"/>
    <s v="Ellis, Smith and Armstrong"/>
    <s v="Horizontal attitude-oriented help-desk"/>
    <x v="411"/>
    <x v="837"/>
    <x v="853"/>
    <x v="1"/>
    <x v="0"/>
    <x v="539"/>
    <x v="1"/>
    <x v="1"/>
    <n v="1410757200"/>
    <n v="1411534800"/>
    <b v="0"/>
    <b v="0"/>
    <x v="3"/>
    <x v="3"/>
    <x v="3"/>
  </r>
  <r>
    <x v="866"/>
    <s v="Jackson-Brown"/>
    <s v="Versatile 5thgeneration matrices"/>
    <x v="412"/>
    <x v="838"/>
    <x v="854"/>
    <x v="3"/>
    <x v="0"/>
    <x v="540"/>
    <x v="1"/>
    <x v="1"/>
    <n v="1304830800"/>
    <n v="1304917200"/>
    <b v="0"/>
    <b v="0"/>
    <x v="14"/>
    <x v="7"/>
    <x v="14"/>
  </r>
  <r>
    <x v="867"/>
    <s v="Kane, Pruitt and Rivera"/>
    <s v="Cross-platform next generation service-desk"/>
    <x v="73"/>
    <x v="839"/>
    <x v="855"/>
    <x v="1"/>
    <x v="0"/>
    <x v="402"/>
    <x v="1"/>
    <x v="1"/>
    <n v="1539061200"/>
    <n v="1539579600"/>
    <b v="0"/>
    <b v="0"/>
    <x v="0"/>
    <x v="0"/>
    <x v="0"/>
  </r>
  <r>
    <x v="868"/>
    <s v="Wood, Buckley and Meza"/>
    <s v="Front-line web-enabled installation"/>
    <x v="260"/>
    <x v="762"/>
    <x v="856"/>
    <x v="1"/>
    <x v="0"/>
    <x v="105"/>
    <x v="1"/>
    <x v="1"/>
    <n v="1381554000"/>
    <n v="1382504400"/>
    <b v="0"/>
    <b v="0"/>
    <x v="3"/>
    <x v="3"/>
    <x v="3"/>
  </r>
  <r>
    <x v="869"/>
    <s v="Brown-Williams"/>
    <s v="Multi-channeled responsive product"/>
    <x v="413"/>
    <x v="840"/>
    <x v="857"/>
    <x v="0"/>
    <x v="0"/>
    <x v="541"/>
    <x v="1"/>
    <x v="1"/>
    <n v="1277096400"/>
    <n v="1278306000"/>
    <b v="0"/>
    <b v="0"/>
    <x v="6"/>
    <x v="4"/>
    <x v="6"/>
  </r>
  <r>
    <x v="870"/>
    <s v="Hansen-Austin"/>
    <s v="Adaptive demand-driven encryption"/>
    <x v="106"/>
    <x v="841"/>
    <x v="858"/>
    <x v="0"/>
    <x v="0"/>
    <x v="246"/>
    <x v="1"/>
    <x v="1"/>
    <n v="1440392400"/>
    <n v="1442552400"/>
    <b v="0"/>
    <b v="0"/>
    <x v="3"/>
    <x v="3"/>
    <x v="3"/>
  </r>
  <r>
    <x v="871"/>
    <s v="Santana-George"/>
    <s v="Re-engineered client-driven knowledge user"/>
    <x v="414"/>
    <x v="842"/>
    <x v="859"/>
    <x v="1"/>
    <x v="0"/>
    <x v="542"/>
    <x v="1"/>
    <x v="1"/>
    <n v="1509512400"/>
    <n v="1511071200"/>
    <b v="0"/>
    <b v="1"/>
    <x v="3"/>
    <x v="3"/>
    <x v="3"/>
  </r>
  <r>
    <x v="872"/>
    <s v="Davis LLC"/>
    <s v="Compatible logistical paradigm"/>
    <x v="53"/>
    <x v="843"/>
    <x v="860"/>
    <x v="1"/>
    <x v="0"/>
    <x v="543"/>
    <x v="2"/>
    <x v="2"/>
    <n v="1535950800"/>
    <n v="1536382800"/>
    <b v="0"/>
    <b v="0"/>
    <x v="22"/>
    <x v="4"/>
    <x v="22"/>
  </r>
  <r>
    <x v="873"/>
    <s v="Vazquez, Ochoa and Clark"/>
    <s v="Intuitive value-added installation"/>
    <x v="369"/>
    <x v="844"/>
    <x v="861"/>
    <x v="1"/>
    <x v="0"/>
    <x v="544"/>
    <x v="1"/>
    <x v="1"/>
    <n v="1389160800"/>
    <n v="1389592800"/>
    <b v="0"/>
    <b v="0"/>
    <x v="14"/>
    <x v="7"/>
    <x v="14"/>
  </r>
  <r>
    <x v="874"/>
    <s v="Chung-Nguyen"/>
    <s v="Managed discrete parallelism"/>
    <x v="415"/>
    <x v="845"/>
    <x v="862"/>
    <x v="1"/>
    <x v="0"/>
    <x v="545"/>
    <x v="1"/>
    <x v="1"/>
    <n v="1271998800"/>
    <n v="1275282000"/>
    <b v="0"/>
    <b v="1"/>
    <x v="14"/>
    <x v="7"/>
    <x v="14"/>
  </r>
  <r>
    <x v="875"/>
    <s v="Mueller-Harmon"/>
    <s v="Implemented tangible approach"/>
    <x v="58"/>
    <x v="846"/>
    <x v="863"/>
    <x v="0"/>
    <x v="0"/>
    <x v="109"/>
    <x v="1"/>
    <x v="1"/>
    <n v="1294898400"/>
    <n v="1294984800"/>
    <b v="0"/>
    <b v="0"/>
    <x v="1"/>
    <x v="1"/>
    <x v="1"/>
  </r>
  <r>
    <x v="876"/>
    <s v="Dixon, Perez and Banks"/>
    <s v="Re-engineered encompassing definition"/>
    <x v="111"/>
    <x v="847"/>
    <x v="864"/>
    <x v="0"/>
    <x v="0"/>
    <x v="176"/>
    <x v="0"/>
    <x v="0"/>
    <n v="1559970000"/>
    <n v="1562043600"/>
    <b v="0"/>
    <b v="0"/>
    <x v="14"/>
    <x v="7"/>
    <x v="14"/>
  </r>
  <r>
    <x v="877"/>
    <s v="Estrada Group"/>
    <s v="Multi-lateral uniform collaboration"/>
    <x v="416"/>
    <x v="848"/>
    <x v="865"/>
    <x v="0"/>
    <x v="0"/>
    <x v="546"/>
    <x v="1"/>
    <x v="1"/>
    <n v="1469509200"/>
    <n v="1469595600"/>
    <b v="0"/>
    <b v="0"/>
    <x v="0"/>
    <x v="0"/>
    <x v="0"/>
  </r>
  <r>
    <x v="878"/>
    <s v="Lutz Group"/>
    <s v="Enterprise-wide foreground paradigm"/>
    <x v="50"/>
    <x v="849"/>
    <x v="866"/>
    <x v="0"/>
    <x v="0"/>
    <x v="65"/>
    <x v="6"/>
    <x v="6"/>
    <n v="1579068000"/>
    <n v="1581141600"/>
    <b v="0"/>
    <b v="0"/>
    <x v="16"/>
    <x v="1"/>
    <x v="16"/>
  </r>
  <r>
    <x v="879"/>
    <s v="Ortiz Inc"/>
    <s v="Stand-alone incremental parallelism"/>
    <x v="67"/>
    <x v="675"/>
    <x v="867"/>
    <x v="1"/>
    <x v="0"/>
    <x v="4"/>
    <x v="1"/>
    <x v="1"/>
    <n v="1487743200"/>
    <n v="1488520800"/>
    <b v="0"/>
    <b v="0"/>
    <x v="9"/>
    <x v="5"/>
    <x v="9"/>
  </r>
  <r>
    <x v="880"/>
    <s v="Craig, Ellis and Miller"/>
    <s v="Persevering 5thgeneration throughput"/>
    <x v="396"/>
    <x v="850"/>
    <x v="868"/>
    <x v="1"/>
    <x v="0"/>
    <x v="547"/>
    <x v="1"/>
    <x v="1"/>
    <n v="1563685200"/>
    <n v="1563858000"/>
    <b v="0"/>
    <b v="0"/>
    <x v="5"/>
    <x v="1"/>
    <x v="5"/>
  </r>
  <r>
    <x v="881"/>
    <s v="Charles Inc"/>
    <s v="Implemented object-oriented synergy"/>
    <x v="417"/>
    <x v="851"/>
    <x v="869"/>
    <x v="0"/>
    <x v="0"/>
    <x v="15"/>
    <x v="1"/>
    <x v="1"/>
    <n v="1436418000"/>
    <n v="1438923600"/>
    <b v="0"/>
    <b v="1"/>
    <x v="3"/>
    <x v="3"/>
    <x v="3"/>
  </r>
  <r>
    <x v="882"/>
    <s v="White-Rosario"/>
    <s v="Balanced demand-driven definition"/>
    <x v="126"/>
    <x v="852"/>
    <x v="870"/>
    <x v="1"/>
    <x v="0"/>
    <x v="175"/>
    <x v="1"/>
    <x v="1"/>
    <n v="1421820000"/>
    <n v="1422165600"/>
    <b v="0"/>
    <b v="0"/>
    <x v="3"/>
    <x v="3"/>
    <x v="3"/>
  </r>
  <r>
    <x v="883"/>
    <s v="Simmons-Villarreal"/>
    <s v="Customer-focused mobile Graphic Interface"/>
    <x v="74"/>
    <x v="853"/>
    <x v="871"/>
    <x v="1"/>
    <x v="0"/>
    <x v="548"/>
    <x v="1"/>
    <x v="1"/>
    <n v="1274763600"/>
    <n v="1277874000"/>
    <b v="0"/>
    <b v="0"/>
    <x v="12"/>
    <x v="4"/>
    <x v="12"/>
  </r>
  <r>
    <x v="884"/>
    <s v="Strickland Group"/>
    <s v="Horizontal secondary interface"/>
    <x v="418"/>
    <x v="854"/>
    <x v="872"/>
    <x v="0"/>
    <x v="0"/>
    <x v="549"/>
    <x v="1"/>
    <x v="1"/>
    <n v="1399179600"/>
    <n v="1399352400"/>
    <b v="0"/>
    <b v="1"/>
    <x v="3"/>
    <x v="3"/>
    <x v="3"/>
  </r>
  <r>
    <x v="885"/>
    <s v="Lynch Ltd"/>
    <s v="Virtual analyzing collaboration"/>
    <x v="37"/>
    <x v="855"/>
    <x v="873"/>
    <x v="1"/>
    <x v="0"/>
    <x v="550"/>
    <x v="1"/>
    <x v="1"/>
    <n v="1275800400"/>
    <n v="1279083600"/>
    <b v="0"/>
    <b v="0"/>
    <x v="3"/>
    <x v="3"/>
    <x v="3"/>
  </r>
  <r>
    <x v="886"/>
    <s v="Sanders LLC"/>
    <s v="Multi-tiered explicit focus group"/>
    <x v="419"/>
    <x v="856"/>
    <x v="874"/>
    <x v="0"/>
    <x v="0"/>
    <x v="551"/>
    <x v="1"/>
    <x v="1"/>
    <n v="1282798800"/>
    <n v="1284354000"/>
    <b v="0"/>
    <b v="0"/>
    <x v="7"/>
    <x v="1"/>
    <x v="7"/>
  </r>
  <r>
    <x v="887"/>
    <s v="Cooper LLC"/>
    <s v="Multi-layered systematic knowledgebase"/>
    <x v="75"/>
    <x v="857"/>
    <x v="875"/>
    <x v="0"/>
    <x v="0"/>
    <x v="249"/>
    <x v="1"/>
    <x v="1"/>
    <n v="1437109200"/>
    <n v="1441170000"/>
    <b v="0"/>
    <b v="1"/>
    <x v="3"/>
    <x v="3"/>
    <x v="3"/>
  </r>
  <r>
    <x v="888"/>
    <s v="Palmer Ltd"/>
    <s v="Reverse-engineered uniform knowledge user"/>
    <x v="306"/>
    <x v="858"/>
    <x v="876"/>
    <x v="1"/>
    <x v="0"/>
    <x v="552"/>
    <x v="1"/>
    <x v="1"/>
    <n v="1491886800"/>
    <n v="1493528400"/>
    <b v="0"/>
    <b v="0"/>
    <x v="3"/>
    <x v="3"/>
    <x v="3"/>
  </r>
  <r>
    <x v="889"/>
    <s v="Santos Group"/>
    <s v="Secured dynamic capacity"/>
    <x v="36"/>
    <x v="859"/>
    <x v="877"/>
    <x v="1"/>
    <x v="0"/>
    <x v="393"/>
    <x v="1"/>
    <x v="1"/>
    <n v="1394600400"/>
    <n v="1395205200"/>
    <b v="0"/>
    <b v="1"/>
    <x v="5"/>
    <x v="1"/>
    <x v="5"/>
  </r>
  <r>
    <x v="890"/>
    <s v="Christian, Kim and Jimenez"/>
    <s v="Devolved foreground throughput"/>
    <x v="420"/>
    <x v="860"/>
    <x v="878"/>
    <x v="1"/>
    <x v="0"/>
    <x v="553"/>
    <x v="1"/>
    <x v="1"/>
    <n v="1561352400"/>
    <n v="1561438800"/>
    <b v="0"/>
    <b v="0"/>
    <x v="7"/>
    <x v="1"/>
    <x v="7"/>
  </r>
  <r>
    <x v="891"/>
    <s v="Williams, Price and Hurley"/>
    <s v="Synchronized demand-driven infrastructure"/>
    <x v="162"/>
    <x v="861"/>
    <x v="879"/>
    <x v="1"/>
    <x v="0"/>
    <x v="34"/>
    <x v="0"/>
    <x v="0"/>
    <n v="1322892000"/>
    <n v="1326693600"/>
    <b v="0"/>
    <b v="0"/>
    <x v="4"/>
    <x v="4"/>
    <x v="4"/>
  </r>
  <r>
    <x v="892"/>
    <s v="Anderson, Parks and Estrada"/>
    <s v="Realigned discrete structure"/>
    <x v="46"/>
    <x v="862"/>
    <x v="880"/>
    <x v="1"/>
    <x v="0"/>
    <x v="554"/>
    <x v="1"/>
    <x v="1"/>
    <n v="1274418000"/>
    <n v="1277960400"/>
    <b v="0"/>
    <b v="0"/>
    <x v="18"/>
    <x v="5"/>
    <x v="18"/>
  </r>
  <r>
    <x v="893"/>
    <s v="Collins-Martinez"/>
    <s v="Progressive grid-enabled website"/>
    <x v="141"/>
    <x v="863"/>
    <x v="881"/>
    <x v="1"/>
    <x v="0"/>
    <x v="134"/>
    <x v="6"/>
    <x v="6"/>
    <n v="1434344400"/>
    <n v="1434690000"/>
    <b v="0"/>
    <b v="1"/>
    <x v="4"/>
    <x v="4"/>
    <x v="4"/>
  </r>
  <r>
    <x v="894"/>
    <s v="Barrett Inc"/>
    <s v="Organic cohesive neural-net"/>
    <x v="12"/>
    <x v="9"/>
    <x v="882"/>
    <x v="1"/>
    <x v="0"/>
    <x v="75"/>
    <x v="4"/>
    <x v="4"/>
    <n v="1373518800"/>
    <n v="1376110800"/>
    <b v="0"/>
    <b v="1"/>
    <x v="19"/>
    <x v="4"/>
    <x v="19"/>
  </r>
  <r>
    <x v="895"/>
    <s v="Adams-Rollins"/>
    <s v="Integrated demand-driven info-mediaries"/>
    <x v="421"/>
    <x v="611"/>
    <x v="883"/>
    <x v="0"/>
    <x v="0"/>
    <x v="37"/>
    <x v="1"/>
    <x v="1"/>
    <n v="1517637600"/>
    <n v="1518415200"/>
    <b v="0"/>
    <b v="0"/>
    <x v="3"/>
    <x v="3"/>
    <x v="3"/>
  </r>
  <r>
    <x v="896"/>
    <s v="Wright-Bryant"/>
    <s v="Reverse-engineered client-server extranet"/>
    <x v="174"/>
    <x v="864"/>
    <x v="884"/>
    <x v="1"/>
    <x v="0"/>
    <x v="555"/>
    <x v="2"/>
    <x v="2"/>
    <n v="1310619600"/>
    <n v="1310878800"/>
    <b v="0"/>
    <b v="1"/>
    <x v="0"/>
    <x v="0"/>
    <x v="0"/>
  </r>
  <r>
    <x v="897"/>
    <s v="Berry-Cannon"/>
    <s v="Organized discrete encoding"/>
    <x v="35"/>
    <x v="865"/>
    <x v="885"/>
    <x v="0"/>
    <x v="0"/>
    <x v="11"/>
    <x v="1"/>
    <x v="1"/>
    <n v="1556427600"/>
    <n v="1556600400"/>
    <b v="0"/>
    <b v="0"/>
    <x v="3"/>
    <x v="3"/>
    <x v="3"/>
  </r>
  <r>
    <x v="898"/>
    <s v="Davis-Gonzalez"/>
    <s v="Balanced regional flexibility"/>
    <x v="422"/>
    <x v="866"/>
    <x v="886"/>
    <x v="0"/>
    <x v="0"/>
    <x v="556"/>
    <x v="1"/>
    <x v="1"/>
    <n v="1576476000"/>
    <n v="1576994400"/>
    <b v="0"/>
    <b v="0"/>
    <x v="4"/>
    <x v="4"/>
    <x v="4"/>
  </r>
  <r>
    <x v="899"/>
    <s v="Best-Young"/>
    <s v="Implemented multimedia time-frame"/>
    <x v="33"/>
    <x v="867"/>
    <x v="887"/>
    <x v="1"/>
    <x v="0"/>
    <x v="300"/>
    <x v="5"/>
    <x v="5"/>
    <n v="1381122000"/>
    <n v="1382677200"/>
    <b v="0"/>
    <b v="0"/>
    <x v="17"/>
    <x v="1"/>
    <x v="17"/>
  </r>
  <r>
    <x v="900"/>
    <s v="Powers, Smith and Deleon"/>
    <s v="Enhanced uniform service-desk"/>
    <x v="0"/>
    <x v="50"/>
    <x v="50"/>
    <x v="0"/>
    <x v="0"/>
    <x v="49"/>
    <x v="1"/>
    <x v="1"/>
    <n v="1411102800"/>
    <n v="1411189200"/>
    <b v="0"/>
    <b v="1"/>
    <x v="2"/>
    <x v="2"/>
    <x v="2"/>
  </r>
  <r>
    <x v="901"/>
    <s v="Hogan Group"/>
    <s v="Versatile bottom-line definition"/>
    <x v="36"/>
    <x v="868"/>
    <x v="888"/>
    <x v="1"/>
    <x v="0"/>
    <x v="122"/>
    <x v="1"/>
    <x v="1"/>
    <n v="1531803600"/>
    <n v="1534654800"/>
    <b v="0"/>
    <b v="1"/>
    <x v="1"/>
    <x v="1"/>
    <x v="1"/>
  </r>
  <r>
    <x v="902"/>
    <s v="Wang, Silva and Byrd"/>
    <s v="Integrated bifurcated software"/>
    <x v="1"/>
    <x v="869"/>
    <x v="889"/>
    <x v="1"/>
    <x v="0"/>
    <x v="460"/>
    <x v="1"/>
    <x v="1"/>
    <n v="1454133600"/>
    <n v="1457762400"/>
    <b v="0"/>
    <b v="0"/>
    <x v="2"/>
    <x v="2"/>
    <x v="2"/>
  </r>
  <r>
    <x v="903"/>
    <s v="Parker-Morris"/>
    <s v="Assimilated next generation instruction set"/>
    <x v="423"/>
    <x v="870"/>
    <x v="890"/>
    <x v="2"/>
    <x v="0"/>
    <x v="443"/>
    <x v="1"/>
    <x v="1"/>
    <n v="1336194000"/>
    <n v="1337490000"/>
    <b v="0"/>
    <b v="1"/>
    <x v="9"/>
    <x v="5"/>
    <x v="9"/>
  </r>
  <r>
    <x v="904"/>
    <s v="Rodriguez, Johnson and Jackson"/>
    <s v="Digitized foreground array"/>
    <x v="191"/>
    <x v="871"/>
    <x v="891"/>
    <x v="0"/>
    <x v="0"/>
    <x v="36"/>
    <x v="1"/>
    <x v="1"/>
    <n v="1349326800"/>
    <n v="1349672400"/>
    <b v="0"/>
    <b v="0"/>
    <x v="15"/>
    <x v="5"/>
    <x v="15"/>
  </r>
  <r>
    <x v="905"/>
    <s v="Haynes PLC"/>
    <s v="Re-engineered clear-thinking project"/>
    <x v="58"/>
    <x v="872"/>
    <x v="892"/>
    <x v="1"/>
    <x v="0"/>
    <x v="64"/>
    <x v="1"/>
    <x v="1"/>
    <n v="1379566800"/>
    <n v="1379826000"/>
    <b v="0"/>
    <b v="0"/>
    <x v="3"/>
    <x v="3"/>
    <x v="3"/>
  </r>
  <r>
    <x v="906"/>
    <s v="Hayes Group"/>
    <s v="Implemented even-keeled standardization"/>
    <x v="20"/>
    <x v="873"/>
    <x v="893"/>
    <x v="1"/>
    <x v="0"/>
    <x v="271"/>
    <x v="1"/>
    <x v="1"/>
    <n v="1494651600"/>
    <n v="1497762000"/>
    <b v="1"/>
    <b v="1"/>
    <x v="4"/>
    <x v="4"/>
    <x v="4"/>
  </r>
  <r>
    <x v="907"/>
    <s v="White, Pena and Calhoun"/>
    <s v="Quality-focused asymmetric adapter"/>
    <x v="14"/>
    <x v="874"/>
    <x v="894"/>
    <x v="0"/>
    <x v="0"/>
    <x v="142"/>
    <x v="1"/>
    <x v="1"/>
    <n v="1303880400"/>
    <n v="1304485200"/>
    <b v="0"/>
    <b v="0"/>
    <x v="3"/>
    <x v="3"/>
    <x v="3"/>
  </r>
  <r>
    <x v="908"/>
    <s v="Bryant-Pope"/>
    <s v="Networked intangible help-desk"/>
    <x v="424"/>
    <x v="875"/>
    <x v="895"/>
    <x v="1"/>
    <x v="0"/>
    <x v="557"/>
    <x v="1"/>
    <x v="1"/>
    <n v="1335934800"/>
    <n v="1336885200"/>
    <b v="0"/>
    <b v="0"/>
    <x v="11"/>
    <x v="6"/>
    <x v="11"/>
  </r>
  <r>
    <x v="909"/>
    <s v="Gates, Li and Thompson"/>
    <s v="Synchronized attitude-oriented frame"/>
    <x v="37"/>
    <x v="876"/>
    <x v="896"/>
    <x v="1"/>
    <x v="0"/>
    <x v="175"/>
    <x v="0"/>
    <x v="0"/>
    <n v="1528088400"/>
    <n v="1530421200"/>
    <b v="0"/>
    <b v="1"/>
    <x v="3"/>
    <x v="3"/>
    <x v="3"/>
  </r>
  <r>
    <x v="910"/>
    <s v="King-Morris"/>
    <s v="Proactive incremental architecture"/>
    <x v="425"/>
    <x v="877"/>
    <x v="897"/>
    <x v="3"/>
    <x v="0"/>
    <x v="102"/>
    <x v="1"/>
    <x v="1"/>
    <n v="1421906400"/>
    <n v="1421992800"/>
    <b v="0"/>
    <b v="0"/>
    <x v="3"/>
    <x v="3"/>
    <x v="3"/>
  </r>
  <r>
    <x v="911"/>
    <s v="Carter, Cole and Curtis"/>
    <s v="Cloned responsive standardization"/>
    <x v="306"/>
    <x v="878"/>
    <x v="898"/>
    <x v="1"/>
    <x v="0"/>
    <x v="558"/>
    <x v="1"/>
    <x v="1"/>
    <n v="1568005200"/>
    <n v="1568178000"/>
    <b v="1"/>
    <b v="0"/>
    <x v="2"/>
    <x v="2"/>
    <x v="2"/>
  </r>
  <r>
    <x v="912"/>
    <s v="Sanchez-Parsons"/>
    <s v="Reduced bifurcated pricing structure"/>
    <x v="37"/>
    <x v="879"/>
    <x v="899"/>
    <x v="1"/>
    <x v="0"/>
    <x v="559"/>
    <x v="1"/>
    <x v="1"/>
    <n v="1346821200"/>
    <n v="1347944400"/>
    <b v="1"/>
    <b v="0"/>
    <x v="6"/>
    <x v="4"/>
    <x v="6"/>
  </r>
  <r>
    <x v="913"/>
    <s v="Rivera-Pearson"/>
    <s v="Re-engineered asymmetric challenge"/>
    <x v="426"/>
    <x v="880"/>
    <x v="900"/>
    <x v="0"/>
    <x v="0"/>
    <x v="560"/>
    <x v="2"/>
    <x v="2"/>
    <n v="1557637200"/>
    <n v="1558760400"/>
    <b v="0"/>
    <b v="0"/>
    <x v="6"/>
    <x v="4"/>
    <x v="6"/>
  </r>
  <r>
    <x v="914"/>
    <s v="Ramirez, Padilla and Barrera"/>
    <s v="Diverse client-driven conglomeration"/>
    <x v="330"/>
    <x v="881"/>
    <x v="901"/>
    <x v="0"/>
    <x v="0"/>
    <x v="561"/>
    <x v="4"/>
    <x v="4"/>
    <n v="1375592400"/>
    <n v="1376629200"/>
    <b v="0"/>
    <b v="0"/>
    <x v="3"/>
    <x v="3"/>
    <x v="3"/>
  </r>
  <r>
    <x v="915"/>
    <s v="Riggs Group"/>
    <s v="Configurable upward-trending solution"/>
    <x v="427"/>
    <x v="882"/>
    <x v="902"/>
    <x v="1"/>
    <x v="0"/>
    <x v="562"/>
    <x v="4"/>
    <x v="4"/>
    <n v="1503982800"/>
    <n v="1504760400"/>
    <b v="0"/>
    <b v="0"/>
    <x v="19"/>
    <x v="4"/>
    <x v="19"/>
  </r>
  <r>
    <x v="916"/>
    <s v="Clements Ltd"/>
    <s v="Persistent bandwidth-monitored framework"/>
    <x v="41"/>
    <x v="883"/>
    <x v="903"/>
    <x v="0"/>
    <x v="0"/>
    <x v="550"/>
    <x v="1"/>
    <x v="1"/>
    <n v="1418882400"/>
    <n v="1419660000"/>
    <b v="0"/>
    <b v="0"/>
    <x v="14"/>
    <x v="7"/>
    <x v="14"/>
  </r>
  <r>
    <x v="917"/>
    <s v="Cooper Inc"/>
    <s v="Polarized discrete product"/>
    <x v="136"/>
    <x v="884"/>
    <x v="904"/>
    <x v="2"/>
    <x v="0"/>
    <x v="11"/>
    <x v="4"/>
    <x v="4"/>
    <n v="1309237200"/>
    <n v="1311310800"/>
    <b v="0"/>
    <b v="1"/>
    <x v="12"/>
    <x v="4"/>
    <x v="12"/>
  </r>
  <r>
    <x v="918"/>
    <s v="Jones-Gonzalez"/>
    <s v="Seamless dynamic website"/>
    <x v="167"/>
    <x v="885"/>
    <x v="905"/>
    <x v="1"/>
    <x v="0"/>
    <x v="388"/>
    <x v="5"/>
    <x v="5"/>
    <n v="1343365200"/>
    <n v="1344315600"/>
    <b v="0"/>
    <b v="0"/>
    <x v="15"/>
    <x v="5"/>
    <x v="15"/>
  </r>
  <r>
    <x v="919"/>
    <s v="Fox Ltd"/>
    <s v="Extended multimedia firmware"/>
    <x v="428"/>
    <x v="886"/>
    <x v="906"/>
    <x v="0"/>
    <x v="0"/>
    <x v="537"/>
    <x v="2"/>
    <x v="2"/>
    <n v="1507957200"/>
    <n v="1510725600"/>
    <b v="0"/>
    <b v="1"/>
    <x v="3"/>
    <x v="3"/>
    <x v="3"/>
  </r>
  <r>
    <x v="920"/>
    <s v="Green, Murphy and Webb"/>
    <s v="Versatile directional project"/>
    <x v="98"/>
    <x v="887"/>
    <x v="907"/>
    <x v="1"/>
    <x v="0"/>
    <x v="563"/>
    <x v="1"/>
    <x v="1"/>
    <n v="1549519200"/>
    <n v="1551247200"/>
    <b v="1"/>
    <b v="0"/>
    <x v="10"/>
    <x v="4"/>
    <x v="10"/>
  </r>
  <r>
    <x v="921"/>
    <s v="Stevenson PLC"/>
    <s v="Profound directional knowledge user"/>
    <x v="429"/>
    <x v="888"/>
    <x v="908"/>
    <x v="0"/>
    <x v="0"/>
    <x v="63"/>
    <x v="1"/>
    <x v="1"/>
    <n v="1329026400"/>
    <n v="1330236000"/>
    <b v="0"/>
    <b v="0"/>
    <x v="2"/>
    <x v="2"/>
    <x v="2"/>
  </r>
  <r>
    <x v="922"/>
    <s v="Soto-Anthony"/>
    <s v="Ameliorated logistical capability"/>
    <x v="430"/>
    <x v="889"/>
    <x v="909"/>
    <x v="1"/>
    <x v="0"/>
    <x v="564"/>
    <x v="1"/>
    <x v="1"/>
    <n v="1544335200"/>
    <n v="1545112800"/>
    <b v="0"/>
    <b v="1"/>
    <x v="21"/>
    <x v="1"/>
    <x v="21"/>
  </r>
  <r>
    <x v="923"/>
    <s v="Wise and Sons"/>
    <s v="Sharable discrete definition"/>
    <x v="12"/>
    <x v="890"/>
    <x v="910"/>
    <x v="1"/>
    <x v="0"/>
    <x v="174"/>
    <x v="1"/>
    <x v="1"/>
    <n v="1279083600"/>
    <n v="1279170000"/>
    <b v="0"/>
    <b v="0"/>
    <x v="3"/>
    <x v="3"/>
    <x v="3"/>
  </r>
  <r>
    <x v="924"/>
    <s v="Butler-Barr"/>
    <s v="User-friendly next generation core"/>
    <x v="431"/>
    <x v="891"/>
    <x v="911"/>
    <x v="1"/>
    <x v="0"/>
    <x v="565"/>
    <x v="6"/>
    <x v="6"/>
    <n v="1572498000"/>
    <n v="1573452000"/>
    <b v="0"/>
    <b v="0"/>
    <x v="3"/>
    <x v="3"/>
    <x v="3"/>
  </r>
  <r>
    <x v="925"/>
    <s v="Wilson, Jefferson and Anderson"/>
    <s v="Profit-focused empowering system engine"/>
    <x v="162"/>
    <x v="892"/>
    <x v="912"/>
    <x v="1"/>
    <x v="0"/>
    <x v="167"/>
    <x v="1"/>
    <x v="1"/>
    <n v="1506056400"/>
    <n v="1507093200"/>
    <b v="0"/>
    <b v="0"/>
    <x v="3"/>
    <x v="3"/>
    <x v="3"/>
  </r>
  <r>
    <x v="926"/>
    <s v="Brown-Oliver"/>
    <s v="Synchronized cohesive encoding"/>
    <x v="251"/>
    <x v="893"/>
    <x v="913"/>
    <x v="0"/>
    <x v="0"/>
    <x v="27"/>
    <x v="1"/>
    <x v="1"/>
    <n v="1463029200"/>
    <n v="1463374800"/>
    <b v="0"/>
    <b v="0"/>
    <x v="0"/>
    <x v="0"/>
    <x v="0"/>
  </r>
  <r>
    <x v="927"/>
    <s v="Davis-Gardner"/>
    <s v="Synergistic dynamic utilization"/>
    <x v="44"/>
    <x v="894"/>
    <x v="914"/>
    <x v="0"/>
    <x v="0"/>
    <x v="95"/>
    <x v="1"/>
    <x v="1"/>
    <n v="1342069200"/>
    <n v="1344574800"/>
    <b v="0"/>
    <b v="0"/>
    <x v="3"/>
    <x v="3"/>
    <x v="3"/>
  </r>
  <r>
    <x v="928"/>
    <s v="Dawson Group"/>
    <s v="Triple-buffered bi-directional model"/>
    <x v="225"/>
    <x v="895"/>
    <x v="915"/>
    <x v="1"/>
    <x v="0"/>
    <x v="566"/>
    <x v="6"/>
    <x v="6"/>
    <n v="1388296800"/>
    <n v="1389074400"/>
    <b v="0"/>
    <b v="0"/>
    <x v="2"/>
    <x v="2"/>
    <x v="2"/>
  </r>
  <r>
    <x v="929"/>
    <s v="Turner-Terrell"/>
    <s v="Polarized tertiary function"/>
    <x v="20"/>
    <x v="896"/>
    <x v="916"/>
    <x v="1"/>
    <x v="0"/>
    <x v="229"/>
    <x v="4"/>
    <x v="4"/>
    <n v="1493787600"/>
    <n v="1494997200"/>
    <b v="0"/>
    <b v="0"/>
    <x v="3"/>
    <x v="3"/>
    <x v="3"/>
  </r>
  <r>
    <x v="930"/>
    <s v="Hall, Buchanan and Benton"/>
    <s v="Configurable fault-tolerant structure"/>
    <x v="26"/>
    <x v="897"/>
    <x v="917"/>
    <x v="1"/>
    <x v="0"/>
    <x v="72"/>
    <x v="1"/>
    <x v="1"/>
    <n v="1424844000"/>
    <n v="1425448800"/>
    <b v="0"/>
    <b v="1"/>
    <x v="3"/>
    <x v="3"/>
    <x v="3"/>
  </r>
  <r>
    <x v="931"/>
    <s v="Lowery, Hayden and Cruz"/>
    <s v="Digitized 24/7 budgetary management"/>
    <x v="58"/>
    <x v="898"/>
    <x v="918"/>
    <x v="0"/>
    <x v="0"/>
    <x v="192"/>
    <x v="1"/>
    <x v="1"/>
    <n v="1403931600"/>
    <n v="1404104400"/>
    <b v="0"/>
    <b v="1"/>
    <x v="3"/>
    <x v="3"/>
    <x v="3"/>
  </r>
  <r>
    <x v="932"/>
    <s v="Mora, Miller and Harper"/>
    <s v="Stand-alone zero tolerance algorithm"/>
    <x v="173"/>
    <x v="899"/>
    <x v="919"/>
    <x v="1"/>
    <x v="0"/>
    <x v="358"/>
    <x v="1"/>
    <x v="1"/>
    <n v="1394514000"/>
    <n v="1394773200"/>
    <b v="0"/>
    <b v="0"/>
    <x v="1"/>
    <x v="1"/>
    <x v="1"/>
  </r>
  <r>
    <x v="933"/>
    <s v="Espinoza Group"/>
    <s v="Implemented tangible support"/>
    <x v="432"/>
    <x v="900"/>
    <x v="920"/>
    <x v="1"/>
    <x v="0"/>
    <x v="567"/>
    <x v="1"/>
    <x v="1"/>
    <n v="1365397200"/>
    <n v="1366520400"/>
    <b v="0"/>
    <b v="0"/>
    <x v="3"/>
    <x v="3"/>
    <x v="3"/>
  </r>
  <r>
    <x v="934"/>
    <s v="Davis, Crawford and Lopez"/>
    <s v="Reactive radical framework"/>
    <x v="8"/>
    <x v="901"/>
    <x v="921"/>
    <x v="1"/>
    <x v="0"/>
    <x v="339"/>
    <x v="1"/>
    <x v="1"/>
    <n v="1456120800"/>
    <n v="1456639200"/>
    <b v="0"/>
    <b v="0"/>
    <x v="3"/>
    <x v="3"/>
    <x v="3"/>
  </r>
  <r>
    <x v="935"/>
    <s v="Richards, Stevens and Fleming"/>
    <s v="Object-based full-range knowledge user"/>
    <x v="55"/>
    <x v="902"/>
    <x v="922"/>
    <x v="1"/>
    <x v="0"/>
    <x v="227"/>
    <x v="1"/>
    <x v="1"/>
    <n v="1437714000"/>
    <n v="1438318800"/>
    <b v="0"/>
    <b v="0"/>
    <x v="3"/>
    <x v="3"/>
    <x v="3"/>
  </r>
  <r>
    <x v="936"/>
    <s v="Brown Ltd"/>
    <s v="Enhanced composite contingency"/>
    <x v="100"/>
    <x v="903"/>
    <x v="923"/>
    <x v="0"/>
    <x v="0"/>
    <x v="356"/>
    <x v="1"/>
    <x v="1"/>
    <n v="1563771600"/>
    <n v="1564030800"/>
    <b v="1"/>
    <b v="0"/>
    <x v="3"/>
    <x v="3"/>
    <x v="3"/>
  </r>
  <r>
    <x v="937"/>
    <s v="Tapia, Sandoval and Hurley"/>
    <s v="Cloned fresh-thinking model"/>
    <x v="409"/>
    <x v="904"/>
    <x v="924"/>
    <x v="3"/>
    <x v="0"/>
    <x v="568"/>
    <x v="1"/>
    <x v="1"/>
    <n v="1448517600"/>
    <n v="1449295200"/>
    <b v="0"/>
    <b v="0"/>
    <x v="4"/>
    <x v="4"/>
    <x v="4"/>
  </r>
  <r>
    <x v="938"/>
    <s v="Allen Inc"/>
    <s v="Total dedicated benchmark"/>
    <x v="243"/>
    <x v="905"/>
    <x v="925"/>
    <x v="1"/>
    <x v="0"/>
    <x v="87"/>
    <x v="1"/>
    <x v="1"/>
    <n v="1528779600"/>
    <n v="1531890000"/>
    <b v="0"/>
    <b v="1"/>
    <x v="13"/>
    <x v="5"/>
    <x v="13"/>
  </r>
  <r>
    <x v="939"/>
    <s v="Williams, Johnson and Campbell"/>
    <s v="Streamlined human-resource Graphic Interface"/>
    <x v="75"/>
    <x v="906"/>
    <x v="926"/>
    <x v="0"/>
    <x v="0"/>
    <x v="109"/>
    <x v="1"/>
    <x v="1"/>
    <n v="1304744400"/>
    <n v="1306213200"/>
    <b v="0"/>
    <b v="1"/>
    <x v="11"/>
    <x v="6"/>
    <x v="11"/>
  </r>
  <r>
    <x v="940"/>
    <s v="Wiggins Ltd"/>
    <s v="Upgradable analyzing core"/>
    <x v="34"/>
    <x v="907"/>
    <x v="927"/>
    <x v="2"/>
    <x v="0"/>
    <x v="569"/>
    <x v="0"/>
    <x v="0"/>
    <n v="1354341600"/>
    <n v="1356242400"/>
    <b v="0"/>
    <b v="0"/>
    <x v="2"/>
    <x v="2"/>
    <x v="2"/>
  </r>
  <r>
    <x v="941"/>
    <s v="Luna-Horne"/>
    <s v="Profound exuding pricing structure"/>
    <x v="433"/>
    <x v="908"/>
    <x v="928"/>
    <x v="0"/>
    <x v="0"/>
    <x v="373"/>
    <x v="1"/>
    <x v="1"/>
    <n v="1294552800"/>
    <n v="1297576800"/>
    <b v="1"/>
    <b v="0"/>
    <x v="3"/>
    <x v="3"/>
    <x v="3"/>
  </r>
  <r>
    <x v="942"/>
    <s v="Allen Inc"/>
    <s v="Horizontal optimizing model"/>
    <x v="103"/>
    <x v="909"/>
    <x v="929"/>
    <x v="0"/>
    <x v="0"/>
    <x v="109"/>
    <x v="2"/>
    <x v="2"/>
    <n v="1295935200"/>
    <n v="1296194400"/>
    <b v="0"/>
    <b v="0"/>
    <x v="3"/>
    <x v="3"/>
    <x v="3"/>
  </r>
  <r>
    <x v="943"/>
    <s v="Peterson, Gonzalez and Spencer"/>
    <s v="Synchronized fault-tolerant algorithm"/>
    <x v="168"/>
    <x v="910"/>
    <x v="930"/>
    <x v="1"/>
    <x v="0"/>
    <x v="493"/>
    <x v="1"/>
    <x v="1"/>
    <n v="1411534800"/>
    <n v="1414558800"/>
    <b v="0"/>
    <b v="0"/>
    <x v="0"/>
    <x v="0"/>
    <x v="0"/>
  </r>
  <r>
    <x v="944"/>
    <s v="Walter Inc"/>
    <s v="Streamlined 5thgeneration intranet"/>
    <x v="83"/>
    <x v="911"/>
    <x v="931"/>
    <x v="0"/>
    <x v="0"/>
    <x v="570"/>
    <x v="2"/>
    <x v="2"/>
    <n v="1486706400"/>
    <n v="1488348000"/>
    <b v="0"/>
    <b v="0"/>
    <x v="14"/>
    <x v="7"/>
    <x v="14"/>
  </r>
  <r>
    <x v="945"/>
    <s v="Sanders, Farley and Huffman"/>
    <s v="Cross-group clear-thinking task-force"/>
    <x v="434"/>
    <x v="912"/>
    <x v="932"/>
    <x v="0"/>
    <x v="0"/>
    <x v="571"/>
    <x v="1"/>
    <x v="1"/>
    <n v="1333602000"/>
    <n v="1334898000"/>
    <b v="1"/>
    <b v="0"/>
    <x v="14"/>
    <x v="7"/>
    <x v="14"/>
  </r>
  <r>
    <x v="946"/>
    <s v="Hall, Holmes and Walker"/>
    <s v="Public-key bandwidth-monitored intranet"/>
    <x v="184"/>
    <x v="913"/>
    <x v="933"/>
    <x v="0"/>
    <x v="0"/>
    <x v="483"/>
    <x v="1"/>
    <x v="1"/>
    <n v="1308200400"/>
    <n v="1308373200"/>
    <b v="0"/>
    <b v="0"/>
    <x v="3"/>
    <x v="3"/>
    <x v="3"/>
  </r>
  <r>
    <x v="947"/>
    <s v="Smith-Powell"/>
    <s v="Upgradable clear-thinking hardware"/>
    <x v="136"/>
    <x v="914"/>
    <x v="934"/>
    <x v="0"/>
    <x v="0"/>
    <x v="171"/>
    <x v="1"/>
    <x v="1"/>
    <n v="1411707600"/>
    <n v="1412312400"/>
    <b v="0"/>
    <b v="0"/>
    <x v="3"/>
    <x v="3"/>
    <x v="3"/>
  </r>
  <r>
    <x v="948"/>
    <s v="Smith-Hill"/>
    <s v="Integrated holistic paradigm"/>
    <x v="151"/>
    <x v="915"/>
    <x v="935"/>
    <x v="3"/>
    <x v="0"/>
    <x v="415"/>
    <x v="1"/>
    <x v="1"/>
    <n v="1418364000"/>
    <n v="1419228000"/>
    <b v="1"/>
    <b v="1"/>
    <x v="4"/>
    <x v="4"/>
    <x v="4"/>
  </r>
  <r>
    <x v="949"/>
    <s v="Wright LLC"/>
    <s v="Seamless clear-thinking conglomeration"/>
    <x v="291"/>
    <x v="916"/>
    <x v="936"/>
    <x v="1"/>
    <x v="0"/>
    <x v="84"/>
    <x v="1"/>
    <x v="1"/>
    <n v="1429333200"/>
    <n v="1430974800"/>
    <b v="0"/>
    <b v="0"/>
    <x v="2"/>
    <x v="2"/>
    <x v="2"/>
  </r>
  <r>
    <x v="950"/>
    <s v="Williams, Orozco and Gomez"/>
    <s v="Persistent content-based methodology"/>
    <x v="0"/>
    <x v="297"/>
    <x v="298"/>
    <x v="0"/>
    <x v="0"/>
    <x v="49"/>
    <x v="1"/>
    <x v="1"/>
    <n v="1555390800"/>
    <n v="1555822800"/>
    <b v="0"/>
    <b v="1"/>
    <x v="3"/>
    <x v="3"/>
    <x v="3"/>
  </r>
  <r>
    <x v="951"/>
    <s v="Peterson Ltd"/>
    <s v="Re-engineered 24hour matrix"/>
    <x v="435"/>
    <x v="917"/>
    <x v="937"/>
    <x v="1"/>
    <x v="0"/>
    <x v="572"/>
    <x v="1"/>
    <x v="1"/>
    <n v="1482732000"/>
    <n v="1482818400"/>
    <b v="0"/>
    <b v="1"/>
    <x v="1"/>
    <x v="1"/>
    <x v="1"/>
  </r>
  <r>
    <x v="952"/>
    <s v="Cummings-Hayes"/>
    <s v="Virtual multi-tasking core"/>
    <x v="436"/>
    <x v="918"/>
    <x v="938"/>
    <x v="3"/>
    <x v="0"/>
    <x v="428"/>
    <x v="1"/>
    <x v="1"/>
    <n v="1470718800"/>
    <n v="1471928400"/>
    <b v="0"/>
    <b v="0"/>
    <x v="4"/>
    <x v="4"/>
    <x v="4"/>
  </r>
  <r>
    <x v="953"/>
    <s v="Boyle Ltd"/>
    <s v="Streamlined fault-tolerant conglomeration"/>
    <x v="88"/>
    <x v="919"/>
    <x v="939"/>
    <x v="0"/>
    <x v="0"/>
    <x v="356"/>
    <x v="1"/>
    <x v="1"/>
    <n v="1450591200"/>
    <n v="1453701600"/>
    <b v="0"/>
    <b v="1"/>
    <x v="22"/>
    <x v="4"/>
    <x v="22"/>
  </r>
  <r>
    <x v="954"/>
    <s v="Henderson, Parker and Diaz"/>
    <s v="Enterprise-wide client-driven policy"/>
    <x v="142"/>
    <x v="920"/>
    <x v="940"/>
    <x v="1"/>
    <x v="0"/>
    <x v="573"/>
    <x v="2"/>
    <x v="2"/>
    <n v="1348290000"/>
    <n v="1350363600"/>
    <b v="0"/>
    <b v="0"/>
    <x v="2"/>
    <x v="2"/>
    <x v="2"/>
  </r>
  <r>
    <x v="955"/>
    <s v="Moss-Obrien"/>
    <s v="Function-based next generation emulation"/>
    <x v="31"/>
    <x v="921"/>
    <x v="941"/>
    <x v="1"/>
    <x v="0"/>
    <x v="175"/>
    <x v="1"/>
    <x v="1"/>
    <n v="1353823200"/>
    <n v="1353996000"/>
    <b v="0"/>
    <b v="0"/>
    <x v="3"/>
    <x v="3"/>
    <x v="3"/>
  </r>
  <r>
    <x v="956"/>
    <s v="Wood Inc"/>
    <s v="Re-engineered composite focus group"/>
    <x v="437"/>
    <x v="922"/>
    <x v="942"/>
    <x v="0"/>
    <x v="0"/>
    <x v="268"/>
    <x v="1"/>
    <x v="1"/>
    <n v="1450764000"/>
    <n v="1451109600"/>
    <b v="0"/>
    <b v="0"/>
    <x v="22"/>
    <x v="4"/>
    <x v="22"/>
  </r>
  <r>
    <x v="957"/>
    <s v="Riley, Cohen and Goodman"/>
    <s v="Profound mission-critical function"/>
    <x v="122"/>
    <x v="923"/>
    <x v="943"/>
    <x v="1"/>
    <x v="0"/>
    <x v="54"/>
    <x v="1"/>
    <x v="1"/>
    <n v="1329372000"/>
    <n v="1329631200"/>
    <b v="0"/>
    <b v="0"/>
    <x v="3"/>
    <x v="3"/>
    <x v="3"/>
  </r>
  <r>
    <x v="958"/>
    <s v="Green, Robinson and Ho"/>
    <s v="De-engineered zero-defect open system"/>
    <x v="65"/>
    <x v="924"/>
    <x v="944"/>
    <x v="1"/>
    <x v="0"/>
    <x v="192"/>
    <x v="1"/>
    <x v="1"/>
    <n v="1277096400"/>
    <n v="1278997200"/>
    <b v="0"/>
    <b v="0"/>
    <x v="10"/>
    <x v="4"/>
    <x v="10"/>
  </r>
  <r>
    <x v="959"/>
    <s v="Black-Graham"/>
    <s v="Operative hybrid utilization"/>
    <x v="438"/>
    <x v="925"/>
    <x v="945"/>
    <x v="0"/>
    <x v="0"/>
    <x v="406"/>
    <x v="1"/>
    <x v="1"/>
    <n v="1277701200"/>
    <n v="1280120400"/>
    <b v="0"/>
    <b v="0"/>
    <x v="18"/>
    <x v="5"/>
    <x v="18"/>
  </r>
  <r>
    <x v="960"/>
    <s v="Robbins Group"/>
    <s v="Function-based interactive matrix"/>
    <x v="20"/>
    <x v="926"/>
    <x v="946"/>
    <x v="0"/>
    <x v="0"/>
    <x v="12"/>
    <x v="1"/>
    <x v="1"/>
    <n v="1454911200"/>
    <n v="1458104400"/>
    <b v="0"/>
    <b v="0"/>
    <x v="2"/>
    <x v="2"/>
    <x v="2"/>
  </r>
  <r>
    <x v="961"/>
    <s v="Mason, Case and May"/>
    <s v="Optimized content-based collaboration"/>
    <x v="57"/>
    <x v="927"/>
    <x v="947"/>
    <x v="1"/>
    <x v="0"/>
    <x v="287"/>
    <x v="1"/>
    <x v="1"/>
    <n v="1297922400"/>
    <n v="1298268000"/>
    <b v="0"/>
    <b v="0"/>
    <x v="18"/>
    <x v="5"/>
    <x v="18"/>
  </r>
  <r>
    <x v="962"/>
    <s v="Harris, Russell and Mitchell"/>
    <s v="User-centric cohesive policy"/>
    <x v="136"/>
    <x v="928"/>
    <x v="948"/>
    <x v="1"/>
    <x v="0"/>
    <x v="574"/>
    <x v="1"/>
    <x v="1"/>
    <n v="1384408800"/>
    <n v="1386223200"/>
    <b v="0"/>
    <b v="0"/>
    <x v="0"/>
    <x v="0"/>
    <x v="0"/>
  </r>
  <r>
    <x v="963"/>
    <s v="Rodriguez-Robinson"/>
    <s v="Ergonomic methodical hub"/>
    <x v="291"/>
    <x v="929"/>
    <x v="949"/>
    <x v="0"/>
    <x v="0"/>
    <x v="493"/>
    <x v="6"/>
    <x v="6"/>
    <n v="1299304800"/>
    <n v="1299823200"/>
    <b v="0"/>
    <b v="1"/>
    <x v="14"/>
    <x v="7"/>
    <x v="14"/>
  </r>
  <r>
    <x v="964"/>
    <s v="Peck, Higgins and Smith"/>
    <s v="Devolved disintermediate encryption"/>
    <x v="41"/>
    <x v="930"/>
    <x v="950"/>
    <x v="1"/>
    <x v="0"/>
    <x v="287"/>
    <x v="1"/>
    <x v="1"/>
    <n v="1431320400"/>
    <n v="1431752400"/>
    <b v="0"/>
    <b v="0"/>
    <x v="3"/>
    <x v="3"/>
    <x v="3"/>
  </r>
  <r>
    <x v="965"/>
    <s v="Nunez-King"/>
    <s v="Phased clear-thinking policy"/>
    <x v="196"/>
    <x v="931"/>
    <x v="951"/>
    <x v="1"/>
    <x v="0"/>
    <x v="512"/>
    <x v="4"/>
    <x v="4"/>
    <n v="1264399200"/>
    <n v="1267855200"/>
    <b v="0"/>
    <b v="0"/>
    <x v="1"/>
    <x v="1"/>
    <x v="1"/>
  </r>
  <r>
    <x v="966"/>
    <s v="Davis and Sons"/>
    <s v="Seamless solution-oriented capacity"/>
    <x v="12"/>
    <x v="932"/>
    <x v="952"/>
    <x v="1"/>
    <x v="0"/>
    <x v="242"/>
    <x v="1"/>
    <x v="1"/>
    <n v="1497502800"/>
    <n v="1497675600"/>
    <b v="0"/>
    <b v="0"/>
    <x v="3"/>
    <x v="3"/>
    <x v="3"/>
  </r>
  <r>
    <x v="967"/>
    <s v="Howard-Douglas"/>
    <s v="Organized human-resource attitude"/>
    <x v="439"/>
    <x v="933"/>
    <x v="953"/>
    <x v="1"/>
    <x v="0"/>
    <x v="575"/>
    <x v="1"/>
    <x v="1"/>
    <n v="1333688400"/>
    <n v="1336885200"/>
    <b v="0"/>
    <b v="0"/>
    <x v="21"/>
    <x v="1"/>
    <x v="21"/>
  </r>
  <r>
    <x v="968"/>
    <s v="Gonzalez-White"/>
    <s v="Open-architected disintermediate budgetary management"/>
    <x v="166"/>
    <x v="934"/>
    <x v="954"/>
    <x v="1"/>
    <x v="0"/>
    <x v="493"/>
    <x v="1"/>
    <x v="1"/>
    <n v="1293861600"/>
    <n v="1295157600"/>
    <b v="0"/>
    <b v="0"/>
    <x v="0"/>
    <x v="0"/>
    <x v="0"/>
  </r>
  <r>
    <x v="969"/>
    <s v="Lopez-King"/>
    <s v="Multi-lateral radical solution"/>
    <x v="58"/>
    <x v="935"/>
    <x v="955"/>
    <x v="1"/>
    <x v="0"/>
    <x v="576"/>
    <x v="1"/>
    <x v="1"/>
    <n v="1576994400"/>
    <n v="1577599200"/>
    <b v="0"/>
    <b v="0"/>
    <x v="3"/>
    <x v="3"/>
    <x v="3"/>
  </r>
  <r>
    <x v="970"/>
    <s v="Glover-Nelson"/>
    <s v="Inverse context-sensitive info-mediaries"/>
    <x v="309"/>
    <x v="936"/>
    <x v="956"/>
    <x v="0"/>
    <x v="0"/>
    <x v="577"/>
    <x v="1"/>
    <x v="1"/>
    <n v="1304917200"/>
    <n v="1305003600"/>
    <b v="0"/>
    <b v="0"/>
    <x v="3"/>
    <x v="3"/>
    <x v="3"/>
  </r>
  <r>
    <x v="971"/>
    <s v="Garner and Sons"/>
    <s v="Versatile neutral workforce"/>
    <x v="135"/>
    <x v="937"/>
    <x v="957"/>
    <x v="0"/>
    <x v="0"/>
    <x v="3"/>
    <x v="1"/>
    <x v="1"/>
    <n v="1381208400"/>
    <n v="1381726800"/>
    <b v="0"/>
    <b v="0"/>
    <x v="19"/>
    <x v="4"/>
    <x v="19"/>
  </r>
  <r>
    <x v="972"/>
    <s v="Sellers, Roach and Garrison"/>
    <s v="Multi-tiered systematic knowledge user"/>
    <x v="440"/>
    <x v="938"/>
    <x v="958"/>
    <x v="1"/>
    <x v="0"/>
    <x v="578"/>
    <x v="1"/>
    <x v="1"/>
    <n v="1401685200"/>
    <n v="1402462800"/>
    <b v="0"/>
    <b v="1"/>
    <x v="2"/>
    <x v="2"/>
    <x v="2"/>
  </r>
  <r>
    <x v="973"/>
    <s v="Herrera, Bennett and Silva"/>
    <s v="Programmable multi-state algorithm"/>
    <x v="441"/>
    <x v="939"/>
    <x v="959"/>
    <x v="0"/>
    <x v="0"/>
    <x v="526"/>
    <x v="1"/>
    <x v="1"/>
    <n v="1291960800"/>
    <n v="1292133600"/>
    <b v="0"/>
    <b v="1"/>
    <x v="3"/>
    <x v="3"/>
    <x v="3"/>
  </r>
  <r>
    <x v="974"/>
    <s v="Thomas, Clay and Mendoza"/>
    <s v="Multi-channeled reciprocal interface"/>
    <x v="126"/>
    <x v="940"/>
    <x v="960"/>
    <x v="1"/>
    <x v="0"/>
    <x v="235"/>
    <x v="1"/>
    <x v="1"/>
    <n v="1368853200"/>
    <n v="1368939600"/>
    <b v="0"/>
    <b v="0"/>
    <x v="7"/>
    <x v="1"/>
    <x v="7"/>
  </r>
  <r>
    <x v="975"/>
    <s v="Ayala Group"/>
    <s v="Right-sized maximized migration"/>
    <x v="91"/>
    <x v="941"/>
    <x v="961"/>
    <x v="1"/>
    <x v="0"/>
    <x v="18"/>
    <x v="1"/>
    <x v="1"/>
    <n v="1448776800"/>
    <n v="1452146400"/>
    <b v="0"/>
    <b v="1"/>
    <x v="3"/>
    <x v="3"/>
    <x v="3"/>
  </r>
  <r>
    <x v="976"/>
    <s v="Huerta, Roberts and Dickerson"/>
    <s v="Self-enabling value-added artificial intelligence"/>
    <x v="220"/>
    <x v="942"/>
    <x v="962"/>
    <x v="1"/>
    <x v="0"/>
    <x v="382"/>
    <x v="1"/>
    <x v="1"/>
    <n v="1296194400"/>
    <n v="1296712800"/>
    <b v="0"/>
    <b v="1"/>
    <x v="3"/>
    <x v="3"/>
    <x v="3"/>
  </r>
  <r>
    <x v="977"/>
    <s v="Johnson Group"/>
    <s v="Vision-oriented interactive solution"/>
    <x v="260"/>
    <x v="943"/>
    <x v="963"/>
    <x v="0"/>
    <x v="0"/>
    <x v="109"/>
    <x v="1"/>
    <x v="1"/>
    <n v="1517983200"/>
    <n v="1520748000"/>
    <b v="0"/>
    <b v="0"/>
    <x v="0"/>
    <x v="0"/>
    <x v="0"/>
  </r>
  <r>
    <x v="978"/>
    <s v="Bailey, Nguyen and Martinez"/>
    <s v="Fundamental user-facing productivity"/>
    <x v="67"/>
    <x v="944"/>
    <x v="964"/>
    <x v="1"/>
    <x v="0"/>
    <x v="45"/>
    <x v="1"/>
    <x v="1"/>
    <n v="1478930400"/>
    <n v="1480831200"/>
    <b v="0"/>
    <b v="0"/>
    <x v="11"/>
    <x v="6"/>
    <x v="11"/>
  </r>
  <r>
    <x v="979"/>
    <s v="Williams, Martin and Meyer"/>
    <s v="Innovative well-modulated capability"/>
    <x v="138"/>
    <x v="945"/>
    <x v="965"/>
    <x v="1"/>
    <x v="0"/>
    <x v="579"/>
    <x v="4"/>
    <x v="4"/>
    <n v="1426395600"/>
    <n v="1426914000"/>
    <b v="0"/>
    <b v="0"/>
    <x v="3"/>
    <x v="3"/>
    <x v="3"/>
  </r>
  <r>
    <x v="980"/>
    <s v="Huff-Johnson"/>
    <s v="Universal fault-tolerant orchestration"/>
    <x v="442"/>
    <x v="946"/>
    <x v="966"/>
    <x v="0"/>
    <x v="0"/>
    <x v="580"/>
    <x v="1"/>
    <x v="1"/>
    <n v="1446181200"/>
    <n v="1446616800"/>
    <b v="1"/>
    <b v="0"/>
    <x v="9"/>
    <x v="5"/>
    <x v="9"/>
  </r>
  <r>
    <x v="981"/>
    <s v="Diaz-Little"/>
    <s v="Grass-roots executive synergy"/>
    <x v="313"/>
    <x v="947"/>
    <x v="967"/>
    <x v="1"/>
    <x v="0"/>
    <x v="581"/>
    <x v="1"/>
    <x v="1"/>
    <n v="1514181600"/>
    <n v="1517032800"/>
    <b v="0"/>
    <b v="0"/>
    <x v="2"/>
    <x v="2"/>
    <x v="2"/>
  </r>
  <r>
    <x v="982"/>
    <s v="Freeman-French"/>
    <s v="Multi-layered optimal application"/>
    <x v="44"/>
    <x v="948"/>
    <x v="968"/>
    <x v="0"/>
    <x v="0"/>
    <x v="51"/>
    <x v="1"/>
    <x v="1"/>
    <n v="1311051600"/>
    <n v="1311224400"/>
    <b v="0"/>
    <b v="1"/>
    <x v="4"/>
    <x v="4"/>
    <x v="4"/>
  </r>
  <r>
    <x v="983"/>
    <s v="Beck-Weber"/>
    <s v="Business-focused full-range core"/>
    <x v="443"/>
    <x v="949"/>
    <x v="969"/>
    <x v="1"/>
    <x v="0"/>
    <x v="582"/>
    <x v="1"/>
    <x v="1"/>
    <n v="1564894800"/>
    <n v="1566190800"/>
    <b v="0"/>
    <b v="0"/>
    <x v="4"/>
    <x v="4"/>
    <x v="4"/>
  </r>
  <r>
    <x v="984"/>
    <s v="Lewis-Jacobson"/>
    <s v="Exclusive system-worthy Graphic Interface"/>
    <x v="191"/>
    <x v="950"/>
    <x v="970"/>
    <x v="1"/>
    <x v="0"/>
    <x v="345"/>
    <x v="1"/>
    <x v="1"/>
    <n v="1567918800"/>
    <n v="1570165200"/>
    <b v="0"/>
    <b v="0"/>
    <x v="3"/>
    <x v="3"/>
    <x v="3"/>
  </r>
  <r>
    <x v="985"/>
    <s v="Logan-Curtis"/>
    <s v="Enhanced optimal ability"/>
    <x v="305"/>
    <x v="951"/>
    <x v="971"/>
    <x v="0"/>
    <x v="0"/>
    <x v="583"/>
    <x v="1"/>
    <x v="1"/>
    <n v="1386309600"/>
    <n v="1388556000"/>
    <b v="0"/>
    <b v="1"/>
    <x v="1"/>
    <x v="1"/>
    <x v="1"/>
  </r>
  <r>
    <x v="986"/>
    <s v="Chan, Washington and Callahan"/>
    <s v="Optional zero administration neural-net"/>
    <x v="75"/>
    <x v="952"/>
    <x v="972"/>
    <x v="0"/>
    <x v="0"/>
    <x v="45"/>
    <x v="1"/>
    <x v="1"/>
    <n v="1301979600"/>
    <n v="1303189200"/>
    <b v="0"/>
    <b v="0"/>
    <x v="1"/>
    <x v="1"/>
    <x v="1"/>
  </r>
  <r>
    <x v="987"/>
    <s v="Wilson Group"/>
    <s v="Ameliorated foreground focus group"/>
    <x v="8"/>
    <x v="953"/>
    <x v="973"/>
    <x v="1"/>
    <x v="0"/>
    <x v="584"/>
    <x v="1"/>
    <x v="1"/>
    <n v="1493269200"/>
    <n v="1494478800"/>
    <b v="0"/>
    <b v="0"/>
    <x v="4"/>
    <x v="4"/>
    <x v="4"/>
  </r>
  <r>
    <x v="988"/>
    <s v="Gardner, Ryan and Gutierrez"/>
    <s v="Triple-buffered multi-tasking matrices"/>
    <x v="151"/>
    <x v="802"/>
    <x v="974"/>
    <x v="0"/>
    <x v="0"/>
    <x v="251"/>
    <x v="1"/>
    <x v="1"/>
    <n v="1478930400"/>
    <n v="1480744800"/>
    <b v="0"/>
    <b v="0"/>
    <x v="15"/>
    <x v="5"/>
    <x v="15"/>
  </r>
  <r>
    <x v="989"/>
    <s v="Hernandez Inc"/>
    <s v="Versatile dedicated migration"/>
    <x v="166"/>
    <x v="954"/>
    <x v="975"/>
    <x v="1"/>
    <x v="0"/>
    <x v="31"/>
    <x v="1"/>
    <x v="1"/>
    <n v="1555390800"/>
    <n v="1555822800"/>
    <b v="0"/>
    <b v="0"/>
    <x v="18"/>
    <x v="5"/>
    <x v="18"/>
  </r>
  <r>
    <x v="990"/>
    <s v="Ortiz-Roberts"/>
    <s v="Devolved foreground customer loyalty"/>
    <x v="75"/>
    <x v="955"/>
    <x v="976"/>
    <x v="0"/>
    <x v="0"/>
    <x v="251"/>
    <x v="1"/>
    <x v="1"/>
    <n v="1456984800"/>
    <n v="1458882000"/>
    <b v="0"/>
    <b v="1"/>
    <x v="6"/>
    <x v="4"/>
    <x v="6"/>
  </r>
  <r>
    <x v="991"/>
    <s v="Ramirez LLC"/>
    <s v="Reduced reciprocal focus group"/>
    <x v="122"/>
    <x v="551"/>
    <x v="977"/>
    <x v="1"/>
    <x v="0"/>
    <x v="585"/>
    <x v="1"/>
    <x v="1"/>
    <n v="1411621200"/>
    <n v="1411966800"/>
    <b v="0"/>
    <b v="1"/>
    <x v="1"/>
    <x v="1"/>
    <x v="1"/>
  </r>
  <r>
    <x v="992"/>
    <s v="Morrow Inc"/>
    <s v="Networked global migration"/>
    <x v="33"/>
    <x v="956"/>
    <x v="978"/>
    <x v="1"/>
    <x v="0"/>
    <x v="227"/>
    <x v="1"/>
    <x v="1"/>
    <n v="1525669200"/>
    <n v="1526878800"/>
    <b v="0"/>
    <b v="1"/>
    <x v="6"/>
    <x v="4"/>
    <x v="6"/>
  </r>
  <r>
    <x v="993"/>
    <s v="Erickson-Rogers"/>
    <s v="De-engineered even-keeled definition"/>
    <x v="122"/>
    <x v="957"/>
    <x v="979"/>
    <x v="3"/>
    <x v="0"/>
    <x v="51"/>
    <x v="6"/>
    <x v="6"/>
    <n v="1450936800"/>
    <n v="1452405600"/>
    <b v="0"/>
    <b v="1"/>
    <x v="14"/>
    <x v="7"/>
    <x v="14"/>
  </r>
  <r>
    <x v="994"/>
    <s v="Leach, Rich and Price"/>
    <s v="Implemented bi-directional flexibility"/>
    <x v="444"/>
    <x v="958"/>
    <x v="980"/>
    <x v="0"/>
    <x v="0"/>
    <x v="586"/>
    <x v="1"/>
    <x v="1"/>
    <n v="1413522000"/>
    <n v="1414040400"/>
    <b v="0"/>
    <b v="1"/>
    <x v="18"/>
    <x v="5"/>
    <x v="18"/>
  </r>
  <r>
    <x v="995"/>
    <s v="Manning-Hamilton"/>
    <s v="Vision-oriented scalable definition"/>
    <x v="238"/>
    <x v="959"/>
    <x v="981"/>
    <x v="1"/>
    <x v="0"/>
    <x v="587"/>
    <x v="1"/>
    <x v="1"/>
    <n v="1541307600"/>
    <n v="1543816800"/>
    <b v="0"/>
    <b v="1"/>
    <x v="0"/>
    <x v="0"/>
    <x v="0"/>
  </r>
  <r>
    <x v="996"/>
    <s v="Butler LLC"/>
    <s v="Future-proofed upward-trending migration"/>
    <x v="47"/>
    <x v="960"/>
    <x v="982"/>
    <x v="0"/>
    <x v="0"/>
    <x v="192"/>
    <x v="1"/>
    <x v="1"/>
    <n v="1357106400"/>
    <n v="1359698400"/>
    <b v="0"/>
    <b v="0"/>
    <x v="3"/>
    <x v="3"/>
    <x v="3"/>
  </r>
  <r>
    <x v="997"/>
    <s v="Ball LLC"/>
    <s v="Right-sized full-range throughput"/>
    <x v="4"/>
    <x v="961"/>
    <x v="983"/>
    <x v="3"/>
    <x v="0"/>
    <x v="279"/>
    <x v="6"/>
    <x v="6"/>
    <n v="1390197600"/>
    <n v="1390629600"/>
    <b v="0"/>
    <b v="0"/>
    <x v="3"/>
    <x v="3"/>
    <x v="3"/>
  </r>
  <r>
    <x v="998"/>
    <s v="Taylor, Santiago and Flores"/>
    <s v="Polarized composite customer loyalty"/>
    <x v="445"/>
    <x v="962"/>
    <x v="984"/>
    <x v="0"/>
    <x v="0"/>
    <x v="82"/>
    <x v="1"/>
    <x v="1"/>
    <n v="1265868000"/>
    <n v="1267077600"/>
    <b v="0"/>
    <b v="1"/>
    <x v="7"/>
    <x v="1"/>
    <x v="7"/>
  </r>
  <r>
    <x v="999"/>
    <s v="Hernandez, Norton and Kelley"/>
    <s v="Expanded eco-centric policy"/>
    <x v="446"/>
    <x v="963"/>
    <x v="985"/>
    <x v="3"/>
    <x v="0"/>
    <x v="588"/>
    <x v="1"/>
    <x v="1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25F70-2C45-4539-A2D7-EA4B5E96629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B33E8-E344-45D8-8522-446DD4E533F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8">
    <chartFormat chart="1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632D2-FE11-4E7B-B771-55307C25BBD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20" name="[Range].[Date created conversion (Year)].[All]" cap="All"/>
    <pageField fld="4" hier="18" name="[Range].[Parent Category].[All]" cap="All"/>
  </pageFields>
  <dataFields count="1">
    <dataField name="Count of outcome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zoomScale="85" zoomScaleNormal="85" workbookViewId="0">
      <selection activeCell="A2" sqref="A2"/>
    </sheetView>
  </sheetViews>
  <sheetFormatPr defaultColWidth="10.58203125" defaultRowHeight="15.5" x14ac:dyDescent="0.35"/>
  <cols>
    <col min="1" max="1" width="4.25" bestFit="1" customWidth="1"/>
    <col min="2" max="2" width="31" bestFit="1" customWidth="1"/>
    <col min="3" max="3" width="50.33203125" style="3" bestFit="1" customWidth="1"/>
    <col min="4" max="4" width="7.5" bestFit="1" customWidth="1"/>
    <col min="5" max="5" width="7.83203125" bestFit="1" customWidth="1"/>
    <col min="6" max="6" width="15" bestFit="1" customWidth="1"/>
    <col min="7" max="7" width="11.75" customWidth="1"/>
    <col min="8" max="8" width="17.08203125" bestFit="1" customWidth="1"/>
    <col min="9" max="9" width="13.08203125" bestFit="1" customWidth="1"/>
    <col min="10" max="10" width="7.5" bestFit="1" customWidth="1"/>
    <col min="11" max="11" width="8.33203125" bestFit="1" customWidth="1"/>
    <col min="12" max="12" width="11.75" bestFit="1" customWidth="1"/>
    <col min="13" max="13" width="22.33203125" bestFit="1" customWidth="1"/>
    <col min="14" max="14" width="11.75" bestFit="1" customWidth="1"/>
    <col min="15" max="15" width="20.83203125" bestFit="1" customWidth="1"/>
    <col min="16" max="16" width="14.33203125" customWidth="1"/>
    <col min="17" max="17" width="10.4140625" customWidth="1"/>
    <col min="18" max="18" width="29.25" bestFit="1" customWidth="1"/>
    <col min="19" max="19" width="14.75" bestFit="1" customWidth="1"/>
    <col min="20" max="20" width="17.33203125" bestFit="1" customWidth="1"/>
  </cols>
  <sheetData>
    <row r="1" spans="1:20" s="1" customFormat="1" x14ac:dyDescent="0.3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2029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2070</v>
      </c>
      <c r="N1" s="1" t="s">
        <v>2113</v>
      </c>
      <c r="O1" s="1" t="s">
        <v>2071</v>
      </c>
      <c r="P1" s="1" t="s">
        <v>9</v>
      </c>
      <c r="Q1" s="1" t="s">
        <v>10</v>
      </c>
      <c r="R1" s="1" t="s">
        <v>2027</v>
      </c>
      <c r="S1" s="1" t="s">
        <v>2063</v>
      </c>
      <c r="T1" s="1" t="s">
        <v>2064</v>
      </c>
    </row>
    <row r="2" spans="1:20" x14ac:dyDescent="0.35">
      <c r="A2">
        <v>0</v>
      </c>
      <c r="B2" t="s">
        <v>11</v>
      </c>
      <c r="C2" s="3" t="s">
        <v>12</v>
      </c>
      <c r="D2">
        <v>100</v>
      </c>
      <c r="E2">
        <v>0</v>
      </c>
      <c r="F2" s="4">
        <f>E2/D2*100</f>
        <v>0</v>
      </c>
      <c r="G2" t="s">
        <v>13</v>
      </c>
      <c r="H2" s="8">
        <v>0</v>
      </c>
      <c r="I2">
        <v>0</v>
      </c>
      <c r="J2" t="s">
        <v>14</v>
      </c>
      <c r="K2" t="s">
        <v>15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16</v>
      </c>
      <c r="S2" t="s">
        <v>2030</v>
      </c>
      <c r="T2" t="s">
        <v>2031</v>
      </c>
    </row>
    <row r="3" spans="1:20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ref="F3:F66" si="0">E3/D3*100</f>
        <v>1040</v>
      </c>
      <c r="G3" t="s">
        <v>19</v>
      </c>
      <c r="H3" s="8">
        <f t="shared" ref="H3:H66" si="1">E3/I3</f>
        <v>92.151898734177209</v>
      </c>
      <c r="I3">
        <v>158</v>
      </c>
      <c r="J3" t="s">
        <v>20</v>
      </c>
      <c r="K3" t="s">
        <v>21</v>
      </c>
      <c r="L3">
        <v>1408424400</v>
      </c>
      <c r="M3" s="7">
        <f t="shared" ref="M3:M66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22</v>
      </c>
      <c r="S3" t="s">
        <v>2032</v>
      </c>
      <c r="T3" t="s">
        <v>2033</v>
      </c>
    </row>
    <row r="4" spans="1:20" x14ac:dyDescent="0.35">
      <c r="A4">
        <v>2</v>
      </c>
      <c r="B4" t="s">
        <v>23</v>
      </c>
      <c r="C4" s="3" t="s">
        <v>24</v>
      </c>
      <c r="D4">
        <v>108400</v>
      </c>
      <c r="E4">
        <v>142523</v>
      </c>
      <c r="F4" s="4">
        <f t="shared" si="0"/>
        <v>131.4787822878229</v>
      </c>
      <c r="G4" t="s">
        <v>19</v>
      </c>
      <c r="H4" s="8">
        <f t="shared" si="1"/>
        <v>100.01614035087719</v>
      </c>
      <c r="I4">
        <v>1425</v>
      </c>
      <c r="J4" t="s">
        <v>25</v>
      </c>
      <c r="K4" t="s">
        <v>26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27</v>
      </c>
      <c r="S4" t="s">
        <v>2034</v>
      </c>
      <c r="T4" t="s">
        <v>2035</v>
      </c>
    </row>
    <row r="5" spans="1:20" x14ac:dyDescent="0.35">
      <c r="A5">
        <v>3</v>
      </c>
      <c r="B5" t="s">
        <v>28</v>
      </c>
      <c r="C5" s="3" t="s">
        <v>29</v>
      </c>
      <c r="D5">
        <v>4200</v>
      </c>
      <c r="E5">
        <v>2477</v>
      </c>
      <c r="F5" s="4">
        <f t="shared" si="0"/>
        <v>58.976190476190467</v>
      </c>
      <c r="G5" t="s">
        <v>13</v>
      </c>
      <c r="H5" s="8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22</v>
      </c>
      <c r="S5" t="s">
        <v>2032</v>
      </c>
      <c r="T5" t="s">
        <v>2033</v>
      </c>
    </row>
    <row r="6" spans="1:20" x14ac:dyDescent="0.35">
      <c r="A6">
        <v>4</v>
      </c>
      <c r="B6" t="s">
        <v>30</v>
      </c>
      <c r="C6" s="3" t="s">
        <v>31</v>
      </c>
      <c r="D6">
        <v>7600</v>
      </c>
      <c r="E6">
        <v>5265</v>
      </c>
      <c r="F6" s="4">
        <f t="shared" si="0"/>
        <v>69.276315789473685</v>
      </c>
      <c r="G6" t="s">
        <v>13</v>
      </c>
      <c r="H6" s="8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32</v>
      </c>
      <c r="S6" t="s">
        <v>2036</v>
      </c>
      <c r="T6" t="s">
        <v>2037</v>
      </c>
    </row>
    <row r="7" spans="1:20" x14ac:dyDescent="0.35">
      <c r="A7">
        <v>5</v>
      </c>
      <c r="B7" t="s">
        <v>33</v>
      </c>
      <c r="C7" s="3" t="s">
        <v>34</v>
      </c>
      <c r="D7">
        <v>7600</v>
      </c>
      <c r="E7">
        <v>13195</v>
      </c>
      <c r="F7" s="4">
        <f t="shared" si="0"/>
        <v>173.61842105263159</v>
      </c>
      <c r="G7" t="s">
        <v>19</v>
      </c>
      <c r="H7" s="8">
        <f t="shared" si="1"/>
        <v>75.833333333333329</v>
      </c>
      <c r="I7">
        <v>174</v>
      </c>
      <c r="J7" t="s">
        <v>35</v>
      </c>
      <c r="K7" t="s">
        <v>36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32</v>
      </c>
      <c r="S7" t="s">
        <v>2036</v>
      </c>
      <c r="T7" t="s">
        <v>2037</v>
      </c>
    </row>
    <row r="8" spans="1:20" x14ac:dyDescent="0.35">
      <c r="A8">
        <v>6</v>
      </c>
      <c r="B8" t="s">
        <v>37</v>
      </c>
      <c r="C8" s="3" t="s">
        <v>38</v>
      </c>
      <c r="D8">
        <v>5200</v>
      </c>
      <c r="E8">
        <v>1090</v>
      </c>
      <c r="F8" s="4">
        <f t="shared" si="0"/>
        <v>20.961538461538463</v>
      </c>
      <c r="G8" t="s">
        <v>13</v>
      </c>
      <c r="H8" s="8">
        <f t="shared" si="1"/>
        <v>60.555555555555557</v>
      </c>
      <c r="I8">
        <v>18</v>
      </c>
      <c r="J8" t="s">
        <v>39</v>
      </c>
      <c r="K8" t="s">
        <v>40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41</v>
      </c>
      <c r="S8" t="s">
        <v>2038</v>
      </c>
      <c r="T8" t="s">
        <v>2039</v>
      </c>
    </row>
    <row r="9" spans="1:20" x14ac:dyDescent="0.35">
      <c r="A9">
        <v>7</v>
      </c>
      <c r="B9" t="s">
        <v>42</v>
      </c>
      <c r="C9" s="3" t="s">
        <v>43</v>
      </c>
      <c r="D9">
        <v>4500</v>
      </c>
      <c r="E9">
        <v>14741</v>
      </c>
      <c r="F9" s="4">
        <f t="shared" si="0"/>
        <v>327.57777777777778</v>
      </c>
      <c r="G9" t="s">
        <v>19</v>
      </c>
      <c r="H9" s="8">
        <f t="shared" si="1"/>
        <v>64.93832599118943</v>
      </c>
      <c r="I9">
        <v>227</v>
      </c>
      <c r="J9" t="s">
        <v>35</v>
      </c>
      <c r="K9" t="s">
        <v>36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32</v>
      </c>
      <c r="S9" t="s">
        <v>2036</v>
      </c>
      <c r="T9" t="s">
        <v>2037</v>
      </c>
    </row>
    <row r="10" spans="1:20" x14ac:dyDescent="0.3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4">
        <f t="shared" si="0"/>
        <v>19.932788374205266</v>
      </c>
      <c r="G10" t="s">
        <v>46</v>
      </c>
      <c r="H10" s="8">
        <f t="shared" si="1"/>
        <v>30.997175141242938</v>
      </c>
      <c r="I10">
        <v>708</v>
      </c>
      <c r="J10" t="s">
        <v>35</v>
      </c>
      <c r="K10" t="s">
        <v>36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32</v>
      </c>
      <c r="S10" t="s">
        <v>2036</v>
      </c>
      <c r="T10" t="s">
        <v>2037</v>
      </c>
    </row>
    <row r="11" spans="1:20" x14ac:dyDescent="0.3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4">
        <f t="shared" si="0"/>
        <v>51.741935483870968</v>
      </c>
      <c r="G11" t="s">
        <v>13</v>
      </c>
      <c r="H11" s="8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49</v>
      </c>
      <c r="S11" t="s">
        <v>2032</v>
      </c>
      <c r="T11" t="s">
        <v>2040</v>
      </c>
    </row>
    <row r="12" spans="1:20" x14ac:dyDescent="0.3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4">
        <f t="shared" si="0"/>
        <v>266.11538461538464</v>
      </c>
      <c r="G12" t="s">
        <v>19</v>
      </c>
      <c r="H12" s="8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52</v>
      </c>
      <c r="S12" t="s">
        <v>2038</v>
      </c>
      <c r="T12" t="s">
        <v>2041</v>
      </c>
    </row>
    <row r="13" spans="1:20" x14ac:dyDescent="0.3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4">
        <f t="shared" si="0"/>
        <v>48.095238095238095</v>
      </c>
      <c r="G13" t="s">
        <v>13</v>
      </c>
      <c r="H13" s="8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32</v>
      </c>
      <c r="S13" t="s">
        <v>2036</v>
      </c>
      <c r="T13" t="s">
        <v>2037</v>
      </c>
    </row>
    <row r="14" spans="1:20" x14ac:dyDescent="0.3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4">
        <f t="shared" si="0"/>
        <v>89.349206349206341</v>
      </c>
      <c r="G14" t="s">
        <v>13</v>
      </c>
      <c r="H14" s="8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52</v>
      </c>
      <c r="S14" t="s">
        <v>2038</v>
      </c>
      <c r="T14" t="s">
        <v>2041</v>
      </c>
    </row>
    <row r="15" spans="1:20" x14ac:dyDescent="0.3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4">
        <f t="shared" si="0"/>
        <v>245.11904761904765</v>
      </c>
      <c r="G15" t="s">
        <v>19</v>
      </c>
      <c r="H15" s="8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59</v>
      </c>
      <c r="S15" t="s">
        <v>2032</v>
      </c>
      <c r="T15" t="s">
        <v>2042</v>
      </c>
    </row>
    <row r="16" spans="1:20" x14ac:dyDescent="0.3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4">
        <f t="shared" si="0"/>
        <v>66.769503546099301</v>
      </c>
      <c r="G16" t="s">
        <v>13</v>
      </c>
      <c r="H16" s="8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59</v>
      </c>
      <c r="S16" t="s">
        <v>2032</v>
      </c>
      <c r="T16" t="s">
        <v>2042</v>
      </c>
    </row>
    <row r="17" spans="1:20" x14ac:dyDescent="0.3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4">
        <f t="shared" si="0"/>
        <v>47.307881773399011</v>
      </c>
      <c r="G17" t="s">
        <v>13</v>
      </c>
      <c r="H17" s="8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64</v>
      </c>
      <c r="S17" t="s">
        <v>2034</v>
      </c>
      <c r="T17" t="s">
        <v>2043</v>
      </c>
    </row>
    <row r="18" spans="1:20" x14ac:dyDescent="0.3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4">
        <f t="shared" si="0"/>
        <v>649.47058823529414</v>
      </c>
      <c r="G18" t="s">
        <v>19</v>
      </c>
      <c r="H18" s="8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67</v>
      </c>
      <c r="S18" t="s">
        <v>2044</v>
      </c>
      <c r="T18" t="s">
        <v>2045</v>
      </c>
    </row>
    <row r="19" spans="1:20" x14ac:dyDescent="0.3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4">
        <f t="shared" si="0"/>
        <v>159.39125295508273</v>
      </c>
      <c r="G19" t="s">
        <v>19</v>
      </c>
      <c r="H19" s="8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70</v>
      </c>
      <c r="S19" t="s">
        <v>2038</v>
      </c>
      <c r="T19" t="s">
        <v>2046</v>
      </c>
    </row>
    <row r="20" spans="1:20" x14ac:dyDescent="0.3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4">
        <f t="shared" si="0"/>
        <v>66.912087912087912</v>
      </c>
      <c r="G20" t="s">
        <v>73</v>
      </c>
      <c r="H20" s="8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32</v>
      </c>
      <c r="S20" t="s">
        <v>2036</v>
      </c>
      <c r="T20" t="s">
        <v>2037</v>
      </c>
    </row>
    <row r="21" spans="1:20" x14ac:dyDescent="0.3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4">
        <f t="shared" si="0"/>
        <v>48.529600000000002</v>
      </c>
      <c r="G21" t="s">
        <v>13</v>
      </c>
      <c r="H21" s="8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32</v>
      </c>
      <c r="S21" t="s">
        <v>2036</v>
      </c>
      <c r="T21" t="s">
        <v>2037</v>
      </c>
    </row>
    <row r="22" spans="1:20" x14ac:dyDescent="0.3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4">
        <f t="shared" si="0"/>
        <v>112.24279210925646</v>
      </c>
      <c r="G22" t="s">
        <v>19</v>
      </c>
      <c r="H22" s="8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52</v>
      </c>
      <c r="S22" t="s">
        <v>2038</v>
      </c>
      <c r="T22" t="s">
        <v>2041</v>
      </c>
    </row>
    <row r="23" spans="1:20" x14ac:dyDescent="0.3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4">
        <f t="shared" si="0"/>
        <v>40.992553191489364</v>
      </c>
      <c r="G23" t="s">
        <v>13</v>
      </c>
      <c r="H23" s="8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32</v>
      </c>
      <c r="S23" t="s">
        <v>2036</v>
      </c>
      <c r="T23" t="s">
        <v>2037</v>
      </c>
    </row>
    <row r="24" spans="1:20" x14ac:dyDescent="0.3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4">
        <f t="shared" si="0"/>
        <v>128.07106598984771</v>
      </c>
      <c r="G24" t="s">
        <v>19</v>
      </c>
      <c r="H24" s="8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32</v>
      </c>
      <c r="S24" t="s">
        <v>2036</v>
      </c>
      <c r="T24" t="s">
        <v>2037</v>
      </c>
    </row>
    <row r="25" spans="1:20" x14ac:dyDescent="0.3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4">
        <f t="shared" si="0"/>
        <v>332.04444444444448</v>
      </c>
      <c r="G25" t="s">
        <v>19</v>
      </c>
      <c r="H25" s="8">
        <f t="shared" si="1"/>
        <v>105.22535211267606</v>
      </c>
      <c r="I25">
        <v>142</v>
      </c>
      <c r="J25" t="s">
        <v>39</v>
      </c>
      <c r="K25" t="s">
        <v>40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41</v>
      </c>
      <c r="S25" t="s">
        <v>2038</v>
      </c>
      <c r="T25" t="s">
        <v>2039</v>
      </c>
    </row>
    <row r="26" spans="1:20" x14ac:dyDescent="0.3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4">
        <f t="shared" si="0"/>
        <v>112.83225108225108</v>
      </c>
      <c r="G26" t="s">
        <v>19</v>
      </c>
      <c r="H26" s="8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64</v>
      </c>
      <c r="S26" t="s">
        <v>2034</v>
      </c>
      <c r="T26" t="s">
        <v>2043</v>
      </c>
    </row>
    <row r="27" spans="1:20" x14ac:dyDescent="0.3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4">
        <f t="shared" si="0"/>
        <v>216.43636363636364</v>
      </c>
      <c r="G27" t="s">
        <v>19</v>
      </c>
      <c r="H27" s="8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88</v>
      </c>
      <c r="S27" t="s">
        <v>2047</v>
      </c>
      <c r="T27" t="s">
        <v>2048</v>
      </c>
    </row>
    <row r="28" spans="1:20" x14ac:dyDescent="0.3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4">
        <f t="shared" si="0"/>
        <v>48.199069767441863</v>
      </c>
      <c r="G28" t="s">
        <v>73</v>
      </c>
      <c r="H28" s="8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32</v>
      </c>
      <c r="S28" t="s">
        <v>2036</v>
      </c>
      <c r="T28" t="s">
        <v>2037</v>
      </c>
    </row>
    <row r="29" spans="1:20" x14ac:dyDescent="0.3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4">
        <f t="shared" si="0"/>
        <v>79.95</v>
      </c>
      <c r="G29" t="s">
        <v>13</v>
      </c>
      <c r="H29" s="8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22</v>
      </c>
      <c r="S29" t="s">
        <v>2032</v>
      </c>
      <c r="T29" t="s">
        <v>2033</v>
      </c>
    </row>
    <row r="30" spans="1:20" x14ac:dyDescent="0.3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4">
        <f t="shared" si="0"/>
        <v>105.22553516819573</v>
      </c>
      <c r="G30" t="s">
        <v>19</v>
      </c>
      <c r="H30" s="8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32</v>
      </c>
      <c r="S30" t="s">
        <v>2036</v>
      </c>
      <c r="T30" t="s">
        <v>2037</v>
      </c>
    </row>
    <row r="31" spans="1:20" x14ac:dyDescent="0.3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4">
        <f t="shared" si="0"/>
        <v>328.89978213507629</v>
      </c>
      <c r="G31" t="s">
        <v>19</v>
      </c>
      <c r="H31" s="8">
        <f t="shared" si="1"/>
        <v>94.000622665006233</v>
      </c>
      <c r="I31">
        <v>1606</v>
      </c>
      <c r="J31" t="s">
        <v>97</v>
      </c>
      <c r="K31" t="s">
        <v>98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99</v>
      </c>
      <c r="S31" t="s">
        <v>2038</v>
      </c>
      <c r="T31" t="s">
        <v>2049</v>
      </c>
    </row>
    <row r="32" spans="1:20" x14ac:dyDescent="0.3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4">
        <f t="shared" si="0"/>
        <v>160.61111111111111</v>
      </c>
      <c r="G32" t="s">
        <v>19</v>
      </c>
      <c r="H32" s="8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70</v>
      </c>
      <c r="S32" t="s">
        <v>2038</v>
      </c>
      <c r="T32" t="s">
        <v>2046</v>
      </c>
    </row>
    <row r="33" spans="1:20" x14ac:dyDescent="0.3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4">
        <f t="shared" si="0"/>
        <v>310</v>
      </c>
      <c r="G33" t="s">
        <v>19</v>
      </c>
      <c r="H33" s="8">
        <f t="shared" si="1"/>
        <v>48.008849557522126</v>
      </c>
      <c r="I33">
        <v>226</v>
      </c>
      <c r="J33" t="s">
        <v>39</v>
      </c>
      <c r="K33" t="s">
        <v>40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88</v>
      </c>
      <c r="S33" t="s">
        <v>2047</v>
      </c>
      <c r="T33" t="s">
        <v>2048</v>
      </c>
    </row>
    <row r="34" spans="1:20" x14ac:dyDescent="0.3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4">
        <f t="shared" si="0"/>
        <v>86.807920792079202</v>
      </c>
      <c r="G34" t="s">
        <v>13</v>
      </c>
      <c r="H34" s="8">
        <f t="shared" si="1"/>
        <v>38.004334633723452</v>
      </c>
      <c r="I34">
        <v>2307</v>
      </c>
      <c r="J34" t="s">
        <v>106</v>
      </c>
      <c r="K34" t="s">
        <v>107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41</v>
      </c>
      <c r="S34" t="s">
        <v>2038</v>
      </c>
      <c r="T34" t="s">
        <v>2039</v>
      </c>
    </row>
    <row r="35" spans="1:20" x14ac:dyDescent="0.3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4">
        <f t="shared" si="0"/>
        <v>377.82071713147411</v>
      </c>
      <c r="G35" t="s">
        <v>19</v>
      </c>
      <c r="H35" s="8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32</v>
      </c>
      <c r="S35" t="s">
        <v>2036</v>
      </c>
      <c r="T35" t="s">
        <v>2037</v>
      </c>
    </row>
    <row r="36" spans="1:20" x14ac:dyDescent="0.3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4">
        <f t="shared" si="0"/>
        <v>150.80645161290323</v>
      </c>
      <c r="G36" t="s">
        <v>19</v>
      </c>
      <c r="H36" s="8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41</v>
      </c>
      <c r="S36" t="s">
        <v>2038</v>
      </c>
      <c r="T36" t="s">
        <v>2039</v>
      </c>
    </row>
    <row r="37" spans="1:20" x14ac:dyDescent="0.3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4">
        <f t="shared" si="0"/>
        <v>150.30119521912351</v>
      </c>
      <c r="G37" t="s">
        <v>19</v>
      </c>
      <c r="H37" s="8">
        <f t="shared" si="1"/>
        <v>95.993893129770996</v>
      </c>
      <c r="I37">
        <v>1965</v>
      </c>
      <c r="J37" t="s">
        <v>35</v>
      </c>
      <c r="K37" t="s">
        <v>36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52</v>
      </c>
      <c r="S37" t="s">
        <v>2038</v>
      </c>
      <c r="T37" t="s">
        <v>2041</v>
      </c>
    </row>
    <row r="38" spans="1:20" x14ac:dyDescent="0.3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4">
        <f t="shared" si="0"/>
        <v>157.28571428571431</v>
      </c>
      <c r="G38" t="s">
        <v>19</v>
      </c>
      <c r="H38" s="8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32</v>
      </c>
      <c r="S38" t="s">
        <v>2036</v>
      </c>
      <c r="T38" t="s">
        <v>2037</v>
      </c>
    </row>
    <row r="39" spans="1:20" x14ac:dyDescent="0.3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4">
        <f t="shared" si="0"/>
        <v>139.98765432098764</v>
      </c>
      <c r="G39" t="s">
        <v>19</v>
      </c>
      <c r="H39" s="8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118</v>
      </c>
      <c r="S39" t="s">
        <v>2044</v>
      </c>
      <c r="T39" t="s">
        <v>2050</v>
      </c>
    </row>
    <row r="40" spans="1:20" x14ac:dyDescent="0.3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4">
        <f t="shared" si="0"/>
        <v>325.32258064516128</v>
      </c>
      <c r="G40" t="s">
        <v>19</v>
      </c>
      <c r="H40" s="8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121</v>
      </c>
      <c r="S40" t="s">
        <v>2051</v>
      </c>
      <c r="T40" t="s">
        <v>2052</v>
      </c>
    </row>
    <row r="41" spans="1:20" x14ac:dyDescent="0.3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4">
        <f t="shared" si="0"/>
        <v>50.777777777777779</v>
      </c>
      <c r="G41" t="s">
        <v>13</v>
      </c>
      <c r="H41" s="8">
        <f t="shared" si="1"/>
        <v>57.125</v>
      </c>
      <c r="I41">
        <v>88</v>
      </c>
      <c r="J41" t="s">
        <v>35</v>
      </c>
      <c r="K41" t="s">
        <v>36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32</v>
      </c>
      <c r="S41" t="s">
        <v>2036</v>
      </c>
      <c r="T41" t="s">
        <v>2037</v>
      </c>
    </row>
    <row r="42" spans="1:20" x14ac:dyDescent="0.3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4">
        <f t="shared" si="0"/>
        <v>169.06818181818181</v>
      </c>
      <c r="G42" t="s">
        <v>19</v>
      </c>
      <c r="H42" s="8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64</v>
      </c>
      <c r="S42" t="s">
        <v>2034</v>
      </c>
      <c r="T42" t="s">
        <v>2043</v>
      </c>
    </row>
    <row r="43" spans="1:20" x14ac:dyDescent="0.3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4">
        <f t="shared" si="0"/>
        <v>212.92857142857144</v>
      </c>
      <c r="G43" t="s">
        <v>19</v>
      </c>
      <c r="H43" s="8">
        <f t="shared" si="1"/>
        <v>107.42342342342343</v>
      </c>
      <c r="I43">
        <v>111</v>
      </c>
      <c r="J43" t="s">
        <v>106</v>
      </c>
      <c r="K43" t="s">
        <v>107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22</v>
      </c>
      <c r="S43" t="s">
        <v>2032</v>
      </c>
      <c r="T43" t="s">
        <v>2033</v>
      </c>
    </row>
    <row r="44" spans="1:20" x14ac:dyDescent="0.3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4">
        <f t="shared" si="0"/>
        <v>443.94444444444446</v>
      </c>
      <c r="G44" t="s">
        <v>19</v>
      </c>
      <c r="H44" s="8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16</v>
      </c>
      <c r="S44" t="s">
        <v>2030</v>
      </c>
      <c r="T44" t="s">
        <v>2031</v>
      </c>
    </row>
    <row r="45" spans="1:20" x14ac:dyDescent="0.3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4">
        <f t="shared" si="0"/>
        <v>185.9390243902439</v>
      </c>
      <c r="G45" t="s">
        <v>19</v>
      </c>
      <c r="H45" s="8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132</v>
      </c>
      <c r="S45" t="s">
        <v>2044</v>
      </c>
      <c r="T45" t="s">
        <v>2053</v>
      </c>
    </row>
    <row r="46" spans="1:20" x14ac:dyDescent="0.3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4">
        <f t="shared" si="0"/>
        <v>658.8125</v>
      </c>
      <c r="G46" t="s">
        <v>19</v>
      </c>
      <c r="H46" s="8">
        <f t="shared" si="1"/>
        <v>107.56122448979592</v>
      </c>
      <c r="I46">
        <v>98</v>
      </c>
      <c r="J46" t="s">
        <v>35</v>
      </c>
      <c r="K46" t="s">
        <v>36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118</v>
      </c>
      <c r="S46" t="s">
        <v>2044</v>
      </c>
      <c r="T46" t="s">
        <v>2050</v>
      </c>
    </row>
    <row r="47" spans="1:20" x14ac:dyDescent="0.3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4">
        <f t="shared" si="0"/>
        <v>47.684210526315788</v>
      </c>
      <c r="G47" t="s">
        <v>13</v>
      </c>
      <c r="H47" s="8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32</v>
      </c>
      <c r="S47" t="s">
        <v>2036</v>
      </c>
      <c r="T47" t="s">
        <v>2037</v>
      </c>
    </row>
    <row r="48" spans="1:20" x14ac:dyDescent="0.3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4">
        <f t="shared" si="0"/>
        <v>114.78378378378378</v>
      </c>
      <c r="G48" t="s">
        <v>19</v>
      </c>
      <c r="H48" s="8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22</v>
      </c>
      <c r="S48" t="s">
        <v>2032</v>
      </c>
      <c r="T48" t="s">
        <v>2033</v>
      </c>
    </row>
    <row r="49" spans="1:20" x14ac:dyDescent="0.3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4">
        <f t="shared" si="0"/>
        <v>475.26666666666665</v>
      </c>
      <c r="G49" t="s">
        <v>19</v>
      </c>
      <c r="H49" s="8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32</v>
      </c>
      <c r="S49" t="s">
        <v>2036</v>
      </c>
      <c r="T49" t="s">
        <v>2037</v>
      </c>
    </row>
    <row r="50" spans="1:20" x14ac:dyDescent="0.3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4">
        <f t="shared" si="0"/>
        <v>386.97297297297297</v>
      </c>
      <c r="G50" t="s">
        <v>19</v>
      </c>
      <c r="H50" s="8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32</v>
      </c>
      <c r="S50" t="s">
        <v>2036</v>
      </c>
      <c r="T50" t="s">
        <v>2037</v>
      </c>
    </row>
    <row r="51" spans="1:20" x14ac:dyDescent="0.3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4">
        <f t="shared" si="0"/>
        <v>189.625</v>
      </c>
      <c r="G51" t="s">
        <v>19</v>
      </c>
      <c r="H51" s="8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22</v>
      </c>
      <c r="S51" t="s">
        <v>2032</v>
      </c>
      <c r="T51" t="s">
        <v>2033</v>
      </c>
    </row>
    <row r="52" spans="1:20" x14ac:dyDescent="0.35">
      <c r="A52">
        <v>50</v>
      </c>
      <c r="B52" t="s">
        <v>145</v>
      </c>
      <c r="C52" s="3" t="s">
        <v>146</v>
      </c>
      <c r="D52">
        <v>100</v>
      </c>
      <c r="E52">
        <v>2</v>
      </c>
      <c r="F52" s="4">
        <f t="shared" si="0"/>
        <v>2</v>
      </c>
      <c r="G52" t="s">
        <v>13</v>
      </c>
      <c r="H52" s="8">
        <f t="shared" si="1"/>
        <v>2</v>
      </c>
      <c r="I52">
        <v>1</v>
      </c>
      <c r="J52" t="s">
        <v>106</v>
      </c>
      <c r="K52" t="s">
        <v>107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147</v>
      </c>
      <c r="S52" t="s">
        <v>2032</v>
      </c>
      <c r="T52" t="s">
        <v>2054</v>
      </c>
    </row>
    <row r="53" spans="1:20" x14ac:dyDescent="0.3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4">
        <f t="shared" si="0"/>
        <v>91.867805186590772</v>
      </c>
      <c r="G53" t="s">
        <v>13</v>
      </c>
      <c r="H53" s="8">
        <f t="shared" si="1"/>
        <v>99.006816632583508</v>
      </c>
      <c r="I53">
        <v>1467</v>
      </c>
      <c r="J53" t="s">
        <v>39</v>
      </c>
      <c r="K53" t="s">
        <v>40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64</v>
      </c>
      <c r="S53" t="s">
        <v>2034</v>
      </c>
      <c r="T53" t="s">
        <v>2043</v>
      </c>
    </row>
    <row r="54" spans="1:20" x14ac:dyDescent="0.3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4">
        <f t="shared" si="0"/>
        <v>34.152777777777779</v>
      </c>
      <c r="G54" t="s">
        <v>13</v>
      </c>
      <c r="H54" s="8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32</v>
      </c>
      <c r="S54" t="s">
        <v>2036</v>
      </c>
      <c r="T54" t="s">
        <v>2037</v>
      </c>
    </row>
    <row r="55" spans="1:20" x14ac:dyDescent="0.3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4">
        <f t="shared" si="0"/>
        <v>140.40909090909091</v>
      </c>
      <c r="G55" t="s">
        <v>19</v>
      </c>
      <c r="H55" s="8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52</v>
      </c>
      <c r="S55" t="s">
        <v>2038</v>
      </c>
      <c r="T55" t="s">
        <v>2041</v>
      </c>
    </row>
    <row r="56" spans="1:20" x14ac:dyDescent="0.3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4">
        <f t="shared" si="0"/>
        <v>89.86666666666666</v>
      </c>
      <c r="G56" t="s">
        <v>13</v>
      </c>
      <c r="H56" s="8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64</v>
      </c>
      <c r="S56" t="s">
        <v>2034</v>
      </c>
      <c r="T56" t="s">
        <v>2043</v>
      </c>
    </row>
    <row r="57" spans="1:20" x14ac:dyDescent="0.3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4">
        <f t="shared" si="0"/>
        <v>177.96969696969697</v>
      </c>
      <c r="G57" t="s">
        <v>19</v>
      </c>
      <c r="H57" s="8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158</v>
      </c>
      <c r="S57" t="s">
        <v>2032</v>
      </c>
      <c r="T57" t="s">
        <v>2055</v>
      </c>
    </row>
    <row r="58" spans="1:20" x14ac:dyDescent="0.3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4">
        <f t="shared" si="0"/>
        <v>143.66249999999999</v>
      </c>
      <c r="G58" t="s">
        <v>19</v>
      </c>
      <c r="H58" s="8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64</v>
      </c>
      <c r="S58" t="s">
        <v>2034</v>
      </c>
      <c r="T58" t="s">
        <v>2043</v>
      </c>
    </row>
    <row r="59" spans="1:20" x14ac:dyDescent="0.3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4">
        <f t="shared" si="0"/>
        <v>215.27586206896552</v>
      </c>
      <c r="G59" t="s">
        <v>19</v>
      </c>
      <c r="H59" s="8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88</v>
      </c>
      <c r="S59" t="s">
        <v>2047</v>
      </c>
      <c r="T59" t="s">
        <v>2048</v>
      </c>
    </row>
    <row r="60" spans="1:20" x14ac:dyDescent="0.3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4">
        <f t="shared" si="0"/>
        <v>227.11111111111114</v>
      </c>
      <c r="G60" t="s">
        <v>19</v>
      </c>
      <c r="H60" s="8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32</v>
      </c>
      <c r="S60" t="s">
        <v>2036</v>
      </c>
      <c r="T60" t="s">
        <v>2037</v>
      </c>
    </row>
    <row r="61" spans="1:20" x14ac:dyDescent="0.3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4">
        <f t="shared" si="0"/>
        <v>275.07142857142861</v>
      </c>
      <c r="G61" t="s">
        <v>19</v>
      </c>
      <c r="H61" s="8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32</v>
      </c>
      <c r="S61" t="s">
        <v>2036</v>
      </c>
      <c r="T61" t="s">
        <v>2037</v>
      </c>
    </row>
    <row r="62" spans="1:20" x14ac:dyDescent="0.3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4">
        <f t="shared" si="0"/>
        <v>144.37048832271762</v>
      </c>
      <c r="G62" t="s">
        <v>19</v>
      </c>
      <c r="H62" s="8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32</v>
      </c>
      <c r="S62" t="s">
        <v>2036</v>
      </c>
      <c r="T62" t="s">
        <v>2037</v>
      </c>
    </row>
    <row r="63" spans="1:20" x14ac:dyDescent="0.3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4">
        <f t="shared" si="0"/>
        <v>92.74598393574297</v>
      </c>
      <c r="G63" t="s">
        <v>13</v>
      </c>
      <c r="H63" s="8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32</v>
      </c>
      <c r="S63" t="s">
        <v>2036</v>
      </c>
      <c r="T63" t="s">
        <v>2037</v>
      </c>
    </row>
    <row r="64" spans="1:20" x14ac:dyDescent="0.3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4">
        <f t="shared" si="0"/>
        <v>722.6</v>
      </c>
      <c r="G64" t="s">
        <v>19</v>
      </c>
      <c r="H64" s="8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27</v>
      </c>
      <c r="S64" t="s">
        <v>2034</v>
      </c>
      <c r="T64" t="s">
        <v>2035</v>
      </c>
    </row>
    <row r="65" spans="1:20" x14ac:dyDescent="0.3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4">
        <f t="shared" si="0"/>
        <v>11.851063829787234</v>
      </c>
      <c r="G65" t="s">
        <v>13</v>
      </c>
      <c r="H65" s="8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32</v>
      </c>
      <c r="S65" t="s">
        <v>2036</v>
      </c>
      <c r="T65" t="s">
        <v>2037</v>
      </c>
    </row>
    <row r="66" spans="1:20" x14ac:dyDescent="0.3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4">
        <f t="shared" si="0"/>
        <v>97.642857142857139</v>
      </c>
      <c r="G66" t="s">
        <v>13</v>
      </c>
      <c r="H66" s="8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27</v>
      </c>
      <c r="S66" t="s">
        <v>2034</v>
      </c>
      <c r="T66" t="s">
        <v>2035</v>
      </c>
    </row>
    <row r="67" spans="1:20" x14ac:dyDescent="0.3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4">
        <f t="shared" ref="F67:F130" si="4">E67/D67*100</f>
        <v>236.14754098360655</v>
      </c>
      <c r="G67" t="s">
        <v>19</v>
      </c>
      <c r="H67" s="8">
        <f t="shared" ref="H67:H130" si="5">E67/I67</f>
        <v>61.038135593220339</v>
      </c>
      <c r="I67">
        <v>236</v>
      </c>
      <c r="J67" t="s">
        <v>20</v>
      </c>
      <c r="K67" t="s">
        <v>21</v>
      </c>
      <c r="L67">
        <v>1296108000</v>
      </c>
      <c r="M67" s="7">
        <f t="shared" ref="M67:M130" si="6">(((L67/60)/60)/24)+DATE(1970,1,1)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32</v>
      </c>
      <c r="S67" t="s">
        <v>2036</v>
      </c>
      <c r="T67" t="s">
        <v>2037</v>
      </c>
    </row>
    <row r="68" spans="1:20" x14ac:dyDescent="0.3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4">
        <f t="shared" si="4"/>
        <v>45.068965517241381</v>
      </c>
      <c r="G68" t="s">
        <v>13</v>
      </c>
      <c r="H68" s="8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32</v>
      </c>
      <c r="S68" t="s">
        <v>2036</v>
      </c>
      <c r="T68" t="s">
        <v>2037</v>
      </c>
    </row>
    <row r="69" spans="1:20" x14ac:dyDescent="0.3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4">
        <f t="shared" si="4"/>
        <v>162.38567493112947</v>
      </c>
      <c r="G69" t="s">
        <v>19</v>
      </c>
      <c r="H69" s="8">
        <f t="shared" si="5"/>
        <v>29.001722017220171</v>
      </c>
      <c r="I69">
        <v>4065</v>
      </c>
      <c r="J69" t="s">
        <v>39</v>
      </c>
      <c r="K69" t="s">
        <v>40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64</v>
      </c>
      <c r="S69" t="s">
        <v>2034</v>
      </c>
      <c r="T69" t="s">
        <v>2043</v>
      </c>
    </row>
    <row r="70" spans="1:20" x14ac:dyDescent="0.3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4">
        <f t="shared" si="4"/>
        <v>254.52631578947367</v>
      </c>
      <c r="G70" t="s">
        <v>19</v>
      </c>
      <c r="H70" s="8">
        <f t="shared" si="5"/>
        <v>58.975609756097562</v>
      </c>
      <c r="I70">
        <v>246</v>
      </c>
      <c r="J70" t="s">
        <v>106</v>
      </c>
      <c r="K70" t="s">
        <v>107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32</v>
      </c>
      <c r="S70" t="s">
        <v>2036</v>
      </c>
      <c r="T70" t="s">
        <v>2037</v>
      </c>
    </row>
    <row r="71" spans="1:20" x14ac:dyDescent="0.3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4">
        <f t="shared" si="4"/>
        <v>24.063291139240505</v>
      </c>
      <c r="G71" t="s">
        <v>73</v>
      </c>
      <c r="H71" s="8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32</v>
      </c>
      <c r="S71" t="s">
        <v>2036</v>
      </c>
      <c r="T71" t="s">
        <v>2037</v>
      </c>
    </row>
    <row r="72" spans="1:20" x14ac:dyDescent="0.3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4">
        <f t="shared" si="4"/>
        <v>123.74140625000001</v>
      </c>
      <c r="G72" t="s">
        <v>19</v>
      </c>
      <c r="H72" s="8">
        <f t="shared" si="5"/>
        <v>63.995555555555555</v>
      </c>
      <c r="I72">
        <v>2475</v>
      </c>
      <c r="J72" t="s">
        <v>106</v>
      </c>
      <c r="K72" t="s">
        <v>107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32</v>
      </c>
      <c r="S72" t="s">
        <v>2036</v>
      </c>
      <c r="T72" t="s">
        <v>2037</v>
      </c>
    </row>
    <row r="73" spans="1:20" x14ac:dyDescent="0.3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4">
        <f t="shared" si="4"/>
        <v>108.06666666666666</v>
      </c>
      <c r="G73" t="s">
        <v>19</v>
      </c>
      <c r="H73" s="8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32</v>
      </c>
      <c r="S73" t="s">
        <v>2036</v>
      </c>
      <c r="T73" t="s">
        <v>2037</v>
      </c>
    </row>
    <row r="74" spans="1:20" x14ac:dyDescent="0.3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4">
        <f t="shared" si="4"/>
        <v>670.33333333333326</v>
      </c>
      <c r="G74" t="s">
        <v>19</v>
      </c>
      <c r="H74" s="8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70</v>
      </c>
      <c r="S74" t="s">
        <v>2038</v>
      </c>
      <c r="T74" t="s">
        <v>2046</v>
      </c>
    </row>
    <row r="75" spans="1:20" x14ac:dyDescent="0.3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4">
        <f t="shared" si="4"/>
        <v>660.92857142857144</v>
      </c>
      <c r="G75" t="s">
        <v>19</v>
      </c>
      <c r="H75" s="8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158</v>
      </c>
      <c r="S75" t="s">
        <v>2032</v>
      </c>
      <c r="T75" t="s">
        <v>2055</v>
      </c>
    </row>
    <row r="76" spans="1:20" x14ac:dyDescent="0.3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4">
        <f t="shared" si="4"/>
        <v>122.46153846153847</v>
      </c>
      <c r="G76" t="s">
        <v>19</v>
      </c>
      <c r="H76" s="8">
        <f t="shared" si="5"/>
        <v>56.188235294117646</v>
      </c>
      <c r="I76">
        <v>85</v>
      </c>
      <c r="J76" t="s">
        <v>39</v>
      </c>
      <c r="K76" t="s">
        <v>40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147</v>
      </c>
      <c r="S76" t="s">
        <v>2032</v>
      </c>
      <c r="T76" t="s">
        <v>2054</v>
      </c>
    </row>
    <row r="77" spans="1:20" x14ac:dyDescent="0.3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4">
        <f t="shared" si="4"/>
        <v>150.57731958762886</v>
      </c>
      <c r="G77" t="s">
        <v>19</v>
      </c>
      <c r="H77" s="8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121</v>
      </c>
      <c r="S77" t="s">
        <v>2051</v>
      </c>
      <c r="T77" t="s">
        <v>2052</v>
      </c>
    </row>
    <row r="78" spans="1:20" x14ac:dyDescent="0.3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4">
        <f t="shared" si="4"/>
        <v>78.106590724165997</v>
      </c>
      <c r="G78" t="s">
        <v>13</v>
      </c>
      <c r="H78" s="8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32</v>
      </c>
      <c r="S78" t="s">
        <v>2036</v>
      </c>
      <c r="T78" t="s">
        <v>2037</v>
      </c>
    </row>
    <row r="79" spans="1:20" x14ac:dyDescent="0.3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4">
        <f t="shared" si="4"/>
        <v>46.94736842105263</v>
      </c>
      <c r="G79" t="s">
        <v>13</v>
      </c>
      <c r="H79" s="8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70</v>
      </c>
      <c r="S79" t="s">
        <v>2038</v>
      </c>
      <c r="T79" t="s">
        <v>2046</v>
      </c>
    </row>
    <row r="80" spans="1:20" x14ac:dyDescent="0.3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4">
        <f t="shared" si="4"/>
        <v>300.8</v>
      </c>
      <c r="G80" t="s">
        <v>19</v>
      </c>
      <c r="H80" s="8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205</v>
      </c>
      <c r="S80" t="s">
        <v>2044</v>
      </c>
      <c r="T80" t="s">
        <v>2056</v>
      </c>
    </row>
    <row r="81" spans="1:20" x14ac:dyDescent="0.3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4">
        <f t="shared" si="4"/>
        <v>69.598615916955026</v>
      </c>
      <c r="G81" t="s">
        <v>13</v>
      </c>
      <c r="H81" s="8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32</v>
      </c>
      <c r="S81" t="s">
        <v>2036</v>
      </c>
      <c r="T81" t="s">
        <v>2037</v>
      </c>
    </row>
    <row r="82" spans="1:20" x14ac:dyDescent="0.3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4">
        <f t="shared" si="4"/>
        <v>637.4545454545455</v>
      </c>
      <c r="G82" t="s">
        <v>19</v>
      </c>
      <c r="H82" s="8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88</v>
      </c>
      <c r="S82" t="s">
        <v>2047</v>
      </c>
      <c r="T82" t="s">
        <v>2048</v>
      </c>
    </row>
    <row r="83" spans="1:20" x14ac:dyDescent="0.3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4">
        <f t="shared" si="4"/>
        <v>225.33928571428569</v>
      </c>
      <c r="G83" t="s">
        <v>19</v>
      </c>
      <c r="H83" s="8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22</v>
      </c>
      <c r="S83" t="s">
        <v>2032</v>
      </c>
      <c r="T83" t="s">
        <v>2033</v>
      </c>
    </row>
    <row r="84" spans="1:20" x14ac:dyDescent="0.3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4">
        <f t="shared" si="4"/>
        <v>1497.3000000000002</v>
      </c>
      <c r="G84" t="s">
        <v>19</v>
      </c>
      <c r="H84" s="8">
        <f t="shared" si="5"/>
        <v>83.183333333333337</v>
      </c>
      <c r="I84">
        <v>180</v>
      </c>
      <c r="J84" t="s">
        <v>39</v>
      </c>
      <c r="K84" t="s">
        <v>40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88</v>
      </c>
      <c r="S84" t="s">
        <v>2047</v>
      </c>
      <c r="T84" t="s">
        <v>2048</v>
      </c>
    </row>
    <row r="85" spans="1:20" x14ac:dyDescent="0.3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4">
        <f t="shared" si="4"/>
        <v>37.590225563909776</v>
      </c>
      <c r="G85" t="s">
        <v>13</v>
      </c>
      <c r="H85" s="8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49</v>
      </c>
      <c r="S85" t="s">
        <v>2032</v>
      </c>
      <c r="T85" t="s">
        <v>2040</v>
      </c>
    </row>
    <row r="86" spans="1:20" x14ac:dyDescent="0.3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4">
        <f t="shared" si="4"/>
        <v>132.36942675159236</v>
      </c>
      <c r="G86" t="s">
        <v>19</v>
      </c>
      <c r="H86" s="8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64</v>
      </c>
      <c r="S86" t="s">
        <v>2034</v>
      </c>
      <c r="T86" t="s">
        <v>2043</v>
      </c>
    </row>
    <row r="87" spans="1:20" x14ac:dyDescent="0.3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4">
        <f t="shared" si="4"/>
        <v>131.22448979591837</v>
      </c>
      <c r="G87" t="s">
        <v>19</v>
      </c>
      <c r="H87" s="8">
        <f t="shared" si="5"/>
        <v>90.563380281690144</v>
      </c>
      <c r="I87">
        <v>71</v>
      </c>
      <c r="J87" t="s">
        <v>25</v>
      </c>
      <c r="K87" t="s">
        <v>26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59</v>
      </c>
      <c r="S87" t="s">
        <v>2032</v>
      </c>
      <c r="T87" t="s">
        <v>2042</v>
      </c>
    </row>
    <row r="88" spans="1:20" x14ac:dyDescent="0.3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4">
        <f t="shared" si="4"/>
        <v>167.63513513513513</v>
      </c>
      <c r="G88" t="s">
        <v>19</v>
      </c>
      <c r="H88" s="8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32</v>
      </c>
      <c r="S88" t="s">
        <v>2036</v>
      </c>
      <c r="T88" t="s">
        <v>2037</v>
      </c>
    </row>
    <row r="89" spans="1:20" x14ac:dyDescent="0.3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4">
        <f t="shared" si="4"/>
        <v>61.984886649874063</v>
      </c>
      <c r="G89" t="s">
        <v>13</v>
      </c>
      <c r="H89" s="8">
        <f t="shared" si="5"/>
        <v>83.022941970310384</v>
      </c>
      <c r="I89">
        <v>1482</v>
      </c>
      <c r="J89" t="s">
        <v>25</v>
      </c>
      <c r="K89" t="s">
        <v>26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22</v>
      </c>
      <c r="S89" t="s">
        <v>2032</v>
      </c>
      <c r="T89" t="s">
        <v>2033</v>
      </c>
    </row>
    <row r="90" spans="1:20" x14ac:dyDescent="0.3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4">
        <f t="shared" si="4"/>
        <v>260.75</v>
      </c>
      <c r="G90" t="s">
        <v>19</v>
      </c>
      <c r="H90" s="8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205</v>
      </c>
      <c r="S90" t="s">
        <v>2044</v>
      </c>
      <c r="T90" t="s">
        <v>2056</v>
      </c>
    </row>
    <row r="91" spans="1:20" x14ac:dyDescent="0.3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4">
        <f t="shared" si="4"/>
        <v>252.58823529411765</v>
      </c>
      <c r="G91" t="s">
        <v>19</v>
      </c>
      <c r="H91" s="8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32</v>
      </c>
      <c r="S91" t="s">
        <v>2036</v>
      </c>
      <c r="T91" t="s">
        <v>2037</v>
      </c>
    </row>
    <row r="92" spans="1:20" x14ac:dyDescent="0.3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4">
        <f t="shared" si="4"/>
        <v>78.615384615384613</v>
      </c>
      <c r="G92" t="s">
        <v>13</v>
      </c>
      <c r="H92" s="8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32</v>
      </c>
      <c r="S92" t="s">
        <v>2036</v>
      </c>
      <c r="T92" t="s">
        <v>2037</v>
      </c>
    </row>
    <row r="93" spans="1:20" x14ac:dyDescent="0.3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4">
        <f t="shared" si="4"/>
        <v>48.404406999351913</v>
      </c>
      <c r="G93" t="s">
        <v>13</v>
      </c>
      <c r="H93" s="8">
        <f t="shared" si="5"/>
        <v>109.99705449189985</v>
      </c>
      <c r="I93">
        <v>679</v>
      </c>
      <c r="J93" t="s">
        <v>106</v>
      </c>
      <c r="K93" t="s">
        <v>107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205</v>
      </c>
      <c r="S93" t="s">
        <v>2044</v>
      </c>
      <c r="T93" t="s">
        <v>2056</v>
      </c>
    </row>
    <row r="94" spans="1:20" x14ac:dyDescent="0.3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4">
        <f t="shared" si="4"/>
        <v>258.875</v>
      </c>
      <c r="G94" t="s">
        <v>19</v>
      </c>
      <c r="H94" s="8">
        <f t="shared" si="5"/>
        <v>103.96586345381526</v>
      </c>
      <c r="I94">
        <v>498</v>
      </c>
      <c r="J94" t="s">
        <v>97</v>
      </c>
      <c r="K94" t="s">
        <v>98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88</v>
      </c>
      <c r="S94" t="s">
        <v>2047</v>
      </c>
      <c r="T94" t="s">
        <v>2048</v>
      </c>
    </row>
    <row r="95" spans="1:20" x14ac:dyDescent="0.3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4">
        <f t="shared" si="4"/>
        <v>60.548713235294116</v>
      </c>
      <c r="G95" t="s">
        <v>73</v>
      </c>
      <c r="H95" s="8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32</v>
      </c>
      <c r="S95" t="s">
        <v>2036</v>
      </c>
      <c r="T95" t="s">
        <v>2037</v>
      </c>
    </row>
    <row r="96" spans="1:20" x14ac:dyDescent="0.3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4">
        <f t="shared" si="4"/>
        <v>303.68965517241378</v>
      </c>
      <c r="G96" t="s">
        <v>19</v>
      </c>
      <c r="H96" s="8">
        <f t="shared" si="5"/>
        <v>48.927777777777777</v>
      </c>
      <c r="I96">
        <v>180</v>
      </c>
      <c r="J96" t="s">
        <v>39</v>
      </c>
      <c r="K96" t="s">
        <v>40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27</v>
      </c>
      <c r="S96" t="s">
        <v>2034</v>
      </c>
      <c r="T96" t="s">
        <v>2035</v>
      </c>
    </row>
    <row r="97" spans="1:20" x14ac:dyDescent="0.3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4">
        <f t="shared" si="4"/>
        <v>112.99999999999999</v>
      </c>
      <c r="G97" t="s">
        <v>19</v>
      </c>
      <c r="H97" s="8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41</v>
      </c>
      <c r="S97" t="s">
        <v>2038</v>
      </c>
      <c r="T97" t="s">
        <v>2039</v>
      </c>
    </row>
    <row r="98" spans="1:20" x14ac:dyDescent="0.3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4">
        <f t="shared" si="4"/>
        <v>217.37876614060258</v>
      </c>
      <c r="G98" t="s">
        <v>19</v>
      </c>
      <c r="H98" s="8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32</v>
      </c>
      <c r="S98" t="s">
        <v>2036</v>
      </c>
      <c r="T98" t="s">
        <v>2037</v>
      </c>
    </row>
    <row r="99" spans="1:20" x14ac:dyDescent="0.3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4">
        <f t="shared" si="4"/>
        <v>926.69230769230762</v>
      </c>
      <c r="G99" t="s">
        <v>19</v>
      </c>
      <c r="H99" s="8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16</v>
      </c>
      <c r="S99" t="s">
        <v>2030</v>
      </c>
      <c r="T99" t="s">
        <v>2031</v>
      </c>
    </row>
    <row r="100" spans="1:20" x14ac:dyDescent="0.3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4">
        <f t="shared" si="4"/>
        <v>33.692229038854805</v>
      </c>
      <c r="G100" t="s">
        <v>13</v>
      </c>
      <c r="H100" s="8">
        <f t="shared" si="5"/>
        <v>27.009016393442622</v>
      </c>
      <c r="I100">
        <v>1220</v>
      </c>
      <c r="J100" t="s">
        <v>25</v>
      </c>
      <c r="K100" t="s">
        <v>26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88</v>
      </c>
      <c r="S100" t="s">
        <v>2047</v>
      </c>
      <c r="T100" t="s">
        <v>2048</v>
      </c>
    </row>
    <row r="101" spans="1:20" x14ac:dyDescent="0.3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4">
        <f t="shared" si="4"/>
        <v>196.7236842105263</v>
      </c>
      <c r="G101" t="s">
        <v>19</v>
      </c>
      <c r="H101" s="8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32</v>
      </c>
      <c r="S101" t="s">
        <v>2036</v>
      </c>
      <c r="T101" t="s">
        <v>2037</v>
      </c>
    </row>
    <row r="102" spans="1:20" x14ac:dyDescent="0.3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4">
        <f t="shared" si="4"/>
        <v>1</v>
      </c>
      <c r="G102" t="s">
        <v>13</v>
      </c>
      <c r="H102" s="8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32</v>
      </c>
      <c r="S102" t="s">
        <v>2036</v>
      </c>
      <c r="T102" t="s">
        <v>2037</v>
      </c>
    </row>
    <row r="103" spans="1:20" x14ac:dyDescent="0.3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4">
        <f t="shared" si="4"/>
        <v>1021.4444444444445</v>
      </c>
      <c r="G103" t="s">
        <v>19</v>
      </c>
      <c r="H103" s="8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49</v>
      </c>
      <c r="S103" t="s">
        <v>2032</v>
      </c>
      <c r="T103" t="s">
        <v>2040</v>
      </c>
    </row>
    <row r="104" spans="1:20" x14ac:dyDescent="0.3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4">
        <f t="shared" si="4"/>
        <v>281.67567567567568</v>
      </c>
      <c r="G104" t="s">
        <v>19</v>
      </c>
      <c r="H104" s="8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64</v>
      </c>
      <c r="S104" t="s">
        <v>2034</v>
      </c>
      <c r="T104" t="s">
        <v>2043</v>
      </c>
    </row>
    <row r="105" spans="1:20" x14ac:dyDescent="0.3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4">
        <f t="shared" si="4"/>
        <v>24.610000000000003</v>
      </c>
      <c r="G105" t="s">
        <v>13</v>
      </c>
      <c r="H105" s="8">
        <f t="shared" si="5"/>
        <v>66.513513513513516</v>
      </c>
      <c r="I105">
        <v>37</v>
      </c>
      <c r="J105" t="s">
        <v>106</v>
      </c>
      <c r="K105" t="s">
        <v>107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49</v>
      </c>
      <c r="S105" t="s">
        <v>2032</v>
      </c>
      <c r="T105" t="s">
        <v>2040</v>
      </c>
    </row>
    <row r="106" spans="1:20" x14ac:dyDescent="0.3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4">
        <f t="shared" si="4"/>
        <v>143.14010067114094</v>
      </c>
      <c r="G106" t="s">
        <v>19</v>
      </c>
      <c r="H106" s="8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59</v>
      </c>
      <c r="S106" t="s">
        <v>2032</v>
      </c>
      <c r="T106" t="s">
        <v>2042</v>
      </c>
    </row>
    <row r="107" spans="1:20" x14ac:dyDescent="0.3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4">
        <f t="shared" si="4"/>
        <v>144.54411764705884</v>
      </c>
      <c r="G107" t="s">
        <v>19</v>
      </c>
      <c r="H107" s="8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27</v>
      </c>
      <c r="S107" t="s">
        <v>2034</v>
      </c>
      <c r="T107" t="s">
        <v>2035</v>
      </c>
    </row>
    <row r="108" spans="1:20" x14ac:dyDescent="0.3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4">
        <f t="shared" si="4"/>
        <v>359.12820512820514</v>
      </c>
      <c r="G108" t="s">
        <v>19</v>
      </c>
      <c r="H108" s="8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32</v>
      </c>
      <c r="S108" t="s">
        <v>2036</v>
      </c>
      <c r="T108" t="s">
        <v>2037</v>
      </c>
    </row>
    <row r="109" spans="1:20" x14ac:dyDescent="0.3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4">
        <f t="shared" si="4"/>
        <v>186.48571428571427</v>
      </c>
      <c r="G109" t="s">
        <v>19</v>
      </c>
      <c r="H109" s="8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32</v>
      </c>
      <c r="S109" t="s">
        <v>2036</v>
      </c>
      <c r="T109" t="s">
        <v>2037</v>
      </c>
    </row>
    <row r="110" spans="1:20" x14ac:dyDescent="0.3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4">
        <f t="shared" si="4"/>
        <v>595.26666666666665</v>
      </c>
      <c r="G110" t="s">
        <v>19</v>
      </c>
      <c r="H110" s="8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41</v>
      </c>
      <c r="S110" t="s">
        <v>2038</v>
      </c>
      <c r="T110" t="s">
        <v>2039</v>
      </c>
    </row>
    <row r="111" spans="1:20" x14ac:dyDescent="0.3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4">
        <f t="shared" si="4"/>
        <v>59.21153846153846</v>
      </c>
      <c r="G111" t="s">
        <v>13</v>
      </c>
      <c r="H111" s="8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268</v>
      </c>
      <c r="S111" t="s">
        <v>2038</v>
      </c>
      <c r="T111" t="s">
        <v>2057</v>
      </c>
    </row>
    <row r="112" spans="1:20" x14ac:dyDescent="0.3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4">
        <f t="shared" si="4"/>
        <v>14.962780898876405</v>
      </c>
      <c r="G112" t="s">
        <v>13</v>
      </c>
      <c r="H112" s="8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16</v>
      </c>
      <c r="S112" t="s">
        <v>2030</v>
      </c>
      <c r="T112" t="s">
        <v>2031</v>
      </c>
    </row>
    <row r="113" spans="1:20" x14ac:dyDescent="0.3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4">
        <f t="shared" si="4"/>
        <v>119.95602605863192</v>
      </c>
      <c r="G113" t="s">
        <v>19</v>
      </c>
      <c r="H113" s="8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132</v>
      </c>
      <c r="S113" t="s">
        <v>2044</v>
      </c>
      <c r="T113" t="s">
        <v>2053</v>
      </c>
    </row>
    <row r="114" spans="1:20" x14ac:dyDescent="0.3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4">
        <f t="shared" si="4"/>
        <v>268.82978723404256</v>
      </c>
      <c r="G114" t="s">
        <v>19</v>
      </c>
      <c r="H114" s="8">
        <f t="shared" si="5"/>
        <v>35</v>
      </c>
      <c r="I114">
        <v>361</v>
      </c>
      <c r="J114" t="s">
        <v>25</v>
      </c>
      <c r="K114" t="s">
        <v>26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27</v>
      </c>
      <c r="S114" t="s">
        <v>2034</v>
      </c>
      <c r="T114" t="s">
        <v>2035</v>
      </c>
    </row>
    <row r="115" spans="1:20" x14ac:dyDescent="0.3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4">
        <f t="shared" si="4"/>
        <v>376.87878787878788</v>
      </c>
      <c r="G115" t="s">
        <v>19</v>
      </c>
      <c r="H115" s="8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16</v>
      </c>
      <c r="S115" t="s">
        <v>2030</v>
      </c>
      <c r="T115" t="s">
        <v>2031</v>
      </c>
    </row>
    <row r="116" spans="1:20" x14ac:dyDescent="0.3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4">
        <f t="shared" si="4"/>
        <v>727.15789473684208</v>
      </c>
      <c r="G116" t="s">
        <v>19</v>
      </c>
      <c r="H116" s="8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64</v>
      </c>
      <c r="S116" t="s">
        <v>2034</v>
      </c>
      <c r="T116" t="s">
        <v>2043</v>
      </c>
    </row>
    <row r="117" spans="1:20" x14ac:dyDescent="0.3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4">
        <f t="shared" si="4"/>
        <v>87.211757648470297</v>
      </c>
      <c r="G117" t="s">
        <v>13</v>
      </c>
      <c r="H117" s="8">
        <f t="shared" si="5"/>
        <v>44.001815980629537</v>
      </c>
      <c r="I117">
        <v>3304</v>
      </c>
      <c r="J117" t="s">
        <v>106</v>
      </c>
      <c r="K117" t="s">
        <v>107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118</v>
      </c>
      <c r="S117" t="s">
        <v>2044</v>
      </c>
      <c r="T117" t="s">
        <v>2050</v>
      </c>
    </row>
    <row r="118" spans="1:20" x14ac:dyDescent="0.3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4">
        <f t="shared" si="4"/>
        <v>88</v>
      </c>
      <c r="G118" t="s">
        <v>13</v>
      </c>
      <c r="H118" s="8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32</v>
      </c>
      <c r="S118" t="s">
        <v>2036</v>
      </c>
      <c r="T118" t="s">
        <v>2037</v>
      </c>
    </row>
    <row r="119" spans="1:20" x14ac:dyDescent="0.3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4">
        <f t="shared" si="4"/>
        <v>173.9387755102041</v>
      </c>
      <c r="G119" t="s">
        <v>19</v>
      </c>
      <c r="H119" s="8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268</v>
      </c>
      <c r="S119" t="s">
        <v>2038</v>
      </c>
      <c r="T119" t="s">
        <v>2057</v>
      </c>
    </row>
    <row r="120" spans="1:20" x14ac:dyDescent="0.3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4">
        <f t="shared" si="4"/>
        <v>117.61111111111111</v>
      </c>
      <c r="G120" t="s">
        <v>19</v>
      </c>
      <c r="H120" s="8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121</v>
      </c>
      <c r="S120" t="s">
        <v>2051</v>
      </c>
      <c r="T120" t="s">
        <v>2052</v>
      </c>
    </row>
    <row r="121" spans="1:20" x14ac:dyDescent="0.3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4">
        <f t="shared" si="4"/>
        <v>214.96</v>
      </c>
      <c r="G121" t="s">
        <v>19</v>
      </c>
      <c r="H121" s="8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41</v>
      </c>
      <c r="S121" t="s">
        <v>2038</v>
      </c>
      <c r="T121" t="s">
        <v>2039</v>
      </c>
    </row>
    <row r="122" spans="1:20" x14ac:dyDescent="0.3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4">
        <f t="shared" si="4"/>
        <v>149.49667110519306</v>
      </c>
      <c r="G122" t="s">
        <v>19</v>
      </c>
      <c r="H122" s="8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291</v>
      </c>
      <c r="S122" t="s">
        <v>2047</v>
      </c>
      <c r="T122" t="s">
        <v>2058</v>
      </c>
    </row>
    <row r="123" spans="1:20" x14ac:dyDescent="0.3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4">
        <f t="shared" si="4"/>
        <v>219.33995584988963</v>
      </c>
      <c r="G123" t="s">
        <v>19</v>
      </c>
      <c r="H123" s="8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88</v>
      </c>
      <c r="S123" t="s">
        <v>2047</v>
      </c>
      <c r="T123" t="s">
        <v>2048</v>
      </c>
    </row>
    <row r="124" spans="1:20" x14ac:dyDescent="0.3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4">
        <f t="shared" si="4"/>
        <v>64.367690058479525</v>
      </c>
      <c r="G124" t="s">
        <v>13</v>
      </c>
      <c r="H124" s="8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118</v>
      </c>
      <c r="S124" t="s">
        <v>2044</v>
      </c>
      <c r="T124" t="s">
        <v>2050</v>
      </c>
    </row>
    <row r="125" spans="1:20" x14ac:dyDescent="0.3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4">
        <f t="shared" si="4"/>
        <v>18.622397298818232</v>
      </c>
      <c r="G125" t="s">
        <v>13</v>
      </c>
      <c r="H125" s="8">
        <f t="shared" si="5"/>
        <v>49.987915407854985</v>
      </c>
      <c r="I125">
        <v>662</v>
      </c>
      <c r="J125" t="s">
        <v>14</v>
      </c>
      <c r="K125" t="s">
        <v>15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32</v>
      </c>
      <c r="S125" t="s">
        <v>2036</v>
      </c>
      <c r="T125" t="s">
        <v>2037</v>
      </c>
    </row>
    <row r="126" spans="1:20" x14ac:dyDescent="0.3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4">
        <f t="shared" si="4"/>
        <v>367.76923076923077</v>
      </c>
      <c r="G126" t="s">
        <v>19</v>
      </c>
      <c r="H126" s="8">
        <f t="shared" si="5"/>
        <v>101.72340425531915</v>
      </c>
      <c r="I126">
        <v>94</v>
      </c>
      <c r="J126" t="s">
        <v>106</v>
      </c>
      <c r="K126" t="s">
        <v>107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121</v>
      </c>
      <c r="S126" t="s">
        <v>2051</v>
      </c>
      <c r="T126" t="s">
        <v>2052</v>
      </c>
    </row>
    <row r="127" spans="1:20" x14ac:dyDescent="0.3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4">
        <f t="shared" si="4"/>
        <v>159.90566037735849</v>
      </c>
      <c r="G127" t="s">
        <v>19</v>
      </c>
      <c r="H127" s="8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32</v>
      </c>
      <c r="S127" t="s">
        <v>2036</v>
      </c>
      <c r="T127" t="s">
        <v>2037</v>
      </c>
    </row>
    <row r="128" spans="1:20" x14ac:dyDescent="0.3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4">
        <f t="shared" si="4"/>
        <v>38.633185349611544</v>
      </c>
      <c r="G128" t="s">
        <v>13</v>
      </c>
      <c r="H128" s="8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32</v>
      </c>
      <c r="S128" t="s">
        <v>2036</v>
      </c>
      <c r="T128" t="s">
        <v>2037</v>
      </c>
    </row>
    <row r="129" spans="1:20" x14ac:dyDescent="0.3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4">
        <f t="shared" si="4"/>
        <v>51.42151162790698</v>
      </c>
      <c r="G129" t="s">
        <v>13</v>
      </c>
      <c r="H129" s="8">
        <f t="shared" si="5"/>
        <v>78.96875</v>
      </c>
      <c r="I129">
        <v>672</v>
      </c>
      <c r="J129" t="s">
        <v>14</v>
      </c>
      <c r="K129" t="s">
        <v>15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32</v>
      </c>
      <c r="S129" t="s">
        <v>2036</v>
      </c>
      <c r="T129" t="s">
        <v>2037</v>
      </c>
    </row>
    <row r="130" spans="1:20" x14ac:dyDescent="0.3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4">
        <f t="shared" si="4"/>
        <v>60.334277620396605</v>
      </c>
      <c r="G130" t="s">
        <v>73</v>
      </c>
      <c r="H130" s="8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 s="7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22</v>
      </c>
      <c r="S130" t="s">
        <v>2032</v>
      </c>
      <c r="T130" t="s">
        <v>2033</v>
      </c>
    </row>
    <row r="131" spans="1:20" x14ac:dyDescent="0.3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73</v>
      </c>
      <c r="H131" s="8">
        <f t="shared" ref="H131:H194" si="9">E131/I131</f>
        <v>86.472727272727269</v>
      </c>
      <c r="I131">
        <v>55</v>
      </c>
      <c r="J131" t="s">
        <v>25</v>
      </c>
      <c r="K131" t="s">
        <v>26</v>
      </c>
      <c r="L131">
        <v>1422943200</v>
      </c>
      <c r="M131" s="7">
        <f t="shared" ref="M131:M194" si="10">(((L131/60)/60)/24)+DATE(1970,1,1)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16</v>
      </c>
      <c r="S131" t="s">
        <v>2030</v>
      </c>
      <c r="T131" t="s">
        <v>2031</v>
      </c>
    </row>
    <row r="132" spans="1:20" x14ac:dyDescent="0.3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4">
        <f t="shared" si="8"/>
        <v>155.46875</v>
      </c>
      <c r="G132" t="s">
        <v>19</v>
      </c>
      <c r="H132" s="8">
        <f t="shared" si="9"/>
        <v>28.001876172607879</v>
      </c>
      <c r="I132">
        <v>533</v>
      </c>
      <c r="J132" t="s">
        <v>35</v>
      </c>
      <c r="K132" t="s">
        <v>36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52</v>
      </c>
      <c r="S132" t="s">
        <v>2038</v>
      </c>
      <c r="T132" t="s">
        <v>2041</v>
      </c>
    </row>
    <row r="133" spans="1:20" x14ac:dyDescent="0.3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4">
        <f t="shared" si="8"/>
        <v>100.85974499089254</v>
      </c>
      <c r="G133" t="s">
        <v>19</v>
      </c>
      <c r="H133" s="8">
        <f t="shared" si="9"/>
        <v>67.996725337699544</v>
      </c>
      <c r="I133">
        <v>2443</v>
      </c>
      <c r="J133" t="s">
        <v>39</v>
      </c>
      <c r="K133" t="s">
        <v>40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27</v>
      </c>
      <c r="S133" t="s">
        <v>2034</v>
      </c>
      <c r="T133" t="s">
        <v>2035</v>
      </c>
    </row>
    <row r="134" spans="1:20" x14ac:dyDescent="0.3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4">
        <f t="shared" si="8"/>
        <v>116.18181818181819</v>
      </c>
      <c r="G134" t="s">
        <v>19</v>
      </c>
      <c r="H134" s="8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32</v>
      </c>
      <c r="S134" t="s">
        <v>2036</v>
      </c>
      <c r="T134" t="s">
        <v>2037</v>
      </c>
    </row>
    <row r="135" spans="1:20" x14ac:dyDescent="0.3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4">
        <f t="shared" si="8"/>
        <v>310.77777777777777</v>
      </c>
      <c r="G135" t="s">
        <v>19</v>
      </c>
      <c r="H135" s="8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2032</v>
      </c>
      <c r="T135" t="s">
        <v>2059</v>
      </c>
    </row>
    <row r="136" spans="1:20" x14ac:dyDescent="0.3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4">
        <f t="shared" si="8"/>
        <v>89.73668341708543</v>
      </c>
      <c r="G136" t="s">
        <v>13</v>
      </c>
      <c r="H136" s="8">
        <f t="shared" si="9"/>
        <v>94.987234042553197</v>
      </c>
      <c r="I136">
        <v>940</v>
      </c>
      <c r="J136" t="s">
        <v>97</v>
      </c>
      <c r="K136" t="s">
        <v>98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41</v>
      </c>
      <c r="S136" t="s">
        <v>2038</v>
      </c>
      <c r="T136" t="s">
        <v>2039</v>
      </c>
    </row>
    <row r="137" spans="1:20" x14ac:dyDescent="0.3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4">
        <f t="shared" si="8"/>
        <v>71.27272727272728</v>
      </c>
      <c r="G137" t="s">
        <v>13</v>
      </c>
      <c r="H137" s="8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32</v>
      </c>
      <c r="S137" t="s">
        <v>2036</v>
      </c>
      <c r="T137" t="s">
        <v>2037</v>
      </c>
    </row>
    <row r="138" spans="1:20" x14ac:dyDescent="0.3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4">
        <f t="shared" si="8"/>
        <v>3.2862318840579712</v>
      </c>
      <c r="G138" t="s">
        <v>73</v>
      </c>
      <c r="H138" s="8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52</v>
      </c>
      <c r="S138" t="s">
        <v>2038</v>
      </c>
      <c r="T138" t="s">
        <v>2041</v>
      </c>
    </row>
    <row r="139" spans="1:20" x14ac:dyDescent="0.3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4">
        <f t="shared" si="8"/>
        <v>261.77777777777777</v>
      </c>
      <c r="G139" t="s">
        <v>19</v>
      </c>
      <c r="H139" s="8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67</v>
      </c>
      <c r="S139" t="s">
        <v>2044</v>
      </c>
      <c r="T139" t="s">
        <v>2045</v>
      </c>
    </row>
    <row r="140" spans="1:20" x14ac:dyDescent="0.3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4">
        <f t="shared" si="8"/>
        <v>96</v>
      </c>
      <c r="G140" t="s">
        <v>13</v>
      </c>
      <c r="H140" s="8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2047</v>
      </c>
      <c r="T140" t="s">
        <v>2058</v>
      </c>
    </row>
    <row r="141" spans="1:20" x14ac:dyDescent="0.3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4">
        <f t="shared" si="8"/>
        <v>20.896851248642779</v>
      </c>
      <c r="G141" t="s">
        <v>13</v>
      </c>
      <c r="H141" s="8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64</v>
      </c>
      <c r="S141" t="s">
        <v>2034</v>
      </c>
      <c r="T141" t="s">
        <v>2043</v>
      </c>
    </row>
    <row r="142" spans="1:20" x14ac:dyDescent="0.3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4">
        <f t="shared" si="8"/>
        <v>223.16363636363636</v>
      </c>
      <c r="G142" t="s">
        <v>19</v>
      </c>
      <c r="H142" s="8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41</v>
      </c>
      <c r="S142" t="s">
        <v>2038</v>
      </c>
      <c r="T142" t="s">
        <v>2039</v>
      </c>
    </row>
    <row r="143" spans="1:20" x14ac:dyDescent="0.3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4">
        <f t="shared" si="8"/>
        <v>101.59097978227061</v>
      </c>
      <c r="G143" t="s">
        <v>19</v>
      </c>
      <c r="H143" s="8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27</v>
      </c>
      <c r="S143" t="s">
        <v>2034</v>
      </c>
      <c r="T143" t="s">
        <v>2035</v>
      </c>
    </row>
    <row r="144" spans="1:20" x14ac:dyDescent="0.3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4">
        <f t="shared" si="8"/>
        <v>230.03999999999996</v>
      </c>
      <c r="G144" t="s">
        <v>19</v>
      </c>
      <c r="H144" s="8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27</v>
      </c>
      <c r="S144" t="s">
        <v>2034</v>
      </c>
      <c r="T144" t="s">
        <v>2035</v>
      </c>
    </row>
    <row r="145" spans="1:20" x14ac:dyDescent="0.3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4">
        <f t="shared" si="8"/>
        <v>135.59259259259261</v>
      </c>
      <c r="G145" t="s">
        <v>19</v>
      </c>
      <c r="H145" s="8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59</v>
      </c>
      <c r="S145" t="s">
        <v>2032</v>
      </c>
      <c r="T145" t="s">
        <v>2042</v>
      </c>
    </row>
    <row r="146" spans="1:20" x14ac:dyDescent="0.3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4">
        <f t="shared" si="8"/>
        <v>129.1</v>
      </c>
      <c r="G146" t="s">
        <v>19</v>
      </c>
      <c r="H146" s="8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32</v>
      </c>
      <c r="S146" t="s">
        <v>2036</v>
      </c>
      <c r="T146" t="s">
        <v>2037</v>
      </c>
    </row>
    <row r="147" spans="1:20" x14ac:dyDescent="0.3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4">
        <f t="shared" si="8"/>
        <v>236.512</v>
      </c>
      <c r="G147" t="s">
        <v>19</v>
      </c>
      <c r="H147" s="8">
        <f t="shared" si="9"/>
        <v>76.989583333333329</v>
      </c>
      <c r="I147">
        <v>768</v>
      </c>
      <c r="J147" t="s">
        <v>97</v>
      </c>
      <c r="K147" t="s">
        <v>98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64</v>
      </c>
      <c r="S147" t="s">
        <v>2034</v>
      </c>
      <c r="T147" t="s">
        <v>2043</v>
      </c>
    </row>
    <row r="148" spans="1:20" x14ac:dyDescent="0.3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4">
        <f t="shared" si="8"/>
        <v>17.25</v>
      </c>
      <c r="G148" t="s">
        <v>73</v>
      </c>
      <c r="H148" s="8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32</v>
      </c>
      <c r="S148" t="s">
        <v>2036</v>
      </c>
      <c r="T148" t="s">
        <v>2037</v>
      </c>
    </row>
    <row r="149" spans="1:20" x14ac:dyDescent="0.3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4">
        <f t="shared" si="8"/>
        <v>112.49397590361446</v>
      </c>
      <c r="G149" t="s">
        <v>19</v>
      </c>
      <c r="H149" s="8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32</v>
      </c>
      <c r="S149" t="s">
        <v>2036</v>
      </c>
      <c r="T149" t="s">
        <v>2037</v>
      </c>
    </row>
    <row r="150" spans="1:20" x14ac:dyDescent="0.3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4">
        <f t="shared" si="8"/>
        <v>121.02150537634408</v>
      </c>
      <c r="G150" t="s">
        <v>19</v>
      </c>
      <c r="H150" s="8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64</v>
      </c>
      <c r="S150" t="s">
        <v>2034</v>
      </c>
      <c r="T150" t="s">
        <v>2043</v>
      </c>
    </row>
    <row r="151" spans="1:20" x14ac:dyDescent="0.3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4">
        <f t="shared" si="8"/>
        <v>219.87096774193549</v>
      </c>
      <c r="G151" t="s">
        <v>19</v>
      </c>
      <c r="H151" s="8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59</v>
      </c>
      <c r="S151" t="s">
        <v>2032</v>
      </c>
      <c r="T151" t="s">
        <v>2042</v>
      </c>
    </row>
    <row r="152" spans="1:20" x14ac:dyDescent="0.3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4">
        <f t="shared" si="8"/>
        <v>1</v>
      </c>
      <c r="G152" t="s">
        <v>13</v>
      </c>
      <c r="H152" s="8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22</v>
      </c>
      <c r="S152" t="s">
        <v>2032</v>
      </c>
      <c r="T152" t="s">
        <v>2033</v>
      </c>
    </row>
    <row r="153" spans="1:20" x14ac:dyDescent="0.3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4">
        <f t="shared" si="8"/>
        <v>64.166909620991248</v>
      </c>
      <c r="G153" t="s">
        <v>13</v>
      </c>
      <c r="H153" s="8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49</v>
      </c>
      <c r="S153" t="s">
        <v>2032</v>
      </c>
      <c r="T153" t="s">
        <v>2040</v>
      </c>
    </row>
    <row r="154" spans="1:20" x14ac:dyDescent="0.3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4">
        <f t="shared" si="8"/>
        <v>423.06746987951806</v>
      </c>
      <c r="G154" t="s">
        <v>19</v>
      </c>
      <c r="H154" s="8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59</v>
      </c>
      <c r="S154" t="s">
        <v>2032</v>
      </c>
      <c r="T154" t="s">
        <v>2042</v>
      </c>
    </row>
    <row r="155" spans="1:20" x14ac:dyDescent="0.3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4">
        <f t="shared" si="8"/>
        <v>92.984160506863773</v>
      </c>
      <c r="G155" t="s">
        <v>13</v>
      </c>
      <c r="H155" s="8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32</v>
      </c>
      <c r="S155" t="s">
        <v>2036</v>
      </c>
      <c r="T155" t="s">
        <v>2037</v>
      </c>
    </row>
    <row r="156" spans="1:20" x14ac:dyDescent="0.3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4">
        <f t="shared" si="8"/>
        <v>58.756567425569173</v>
      </c>
      <c r="G156" t="s">
        <v>13</v>
      </c>
      <c r="H156" s="8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59</v>
      </c>
      <c r="S156" t="s">
        <v>2032</v>
      </c>
      <c r="T156" t="s">
        <v>2042</v>
      </c>
    </row>
    <row r="157" spans="1:20" x14ac:dyDescent="0.3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4">
        <f t="shared" si="8"/>
        <v>65.022222222222226</v>
      </c>
      <c r="G157" t="s">
        <v>13</v>
      </c>
      <c r="H157" s="8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32</v>
      </c>
      <c r="S157" t="s">
        <v>2036</v>
      </c>
      <c r="T157" t="s">
        <v>2037</v>
      </c>
    </row>
    <row r="158" spans="1:20" x14ac:dyDescent="0.3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4">
        <f t="shared" si="8"/>
        <v>73.939560439560438</v>
      </c>
      <c r="G158" t="s">
        <v>73</v>
      </c>
      <c r="H158" s="8">
        <f t="shared" si="9"/>
        <v>71.013192612137203</v>
      </c>
      <c r="I158">
        <v>379</v>
      </c>
      <c r="J158" t="s">
        <v>25</v>
      </c>
      <c r="K158" t="s">
        <v>26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22</v>
      </c>
      <c r="S158" t="s">
        <v>2032</v>
      </c>
      <c r="T158" t="s">
        <v>2033</v>
      </c>
    </row>
    <row r="159" spans="1:20" x14ac:dyDescent="0.3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4">
        <f t="shared" si="8"/>
        <v>52.666666666666664</v>
      </c>
      <c r="G159" t="s">
        <v>13</v>
      </c>
      <c r="H159" s="8">
        <f t="shared" si="9"/>
        <v>73.733333333333334</v>
      </c>
      <c r="I159">
        <v>30</v>
      </c>
      <c r="J159" t="s">
        <v>25</v>
      </c>
      <c r="K159" t="s">
        <v>26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121</v>
      </c>
      <c r="S159" t="s">
        <v>2051</v>
      </c>
      <c r="T159" t="s">
        <v>2052</v>
      </c>
    </row>
    <row r="160" spans="1:20" x14ac:dyDescent="0.3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4">
        <f t="shared" si="8"/>
        <v>220.95238095238096</v>
      </c>
      <c r="G160" t="s">
        <v>19</v>
      </c>
      <c r="H160" s="8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22</v>
      </c>
      <c r="S160" t="s">
        <v>2032</v>
      </c>
      <c r="T160" t="s">
        <v>2033</v>
      </c>
    </row>
    <row r="161" spans="1:20" x14ac:dyDescent="0.3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4">
        <f t="shared" si="8"/>
        <v>100.01150627615063</v>
      </c>
      <c r="G161" t="s">
        <v>19</v>
      </c>
      <c r="H161" s="8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32</v>
      </c>
      <c r="S161" t="s">
        <v>2036</v>
      </c>
      <c r="T161" t="s">
        <v>2037</v>
      </c>
    </row>
    <row r="162" spans="1:20" x14ac:dyDescent="0.3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4">
        <f t="shared" si="8"/>
        <v>162.3125</v>
      </c>
      <c r="G162" t="s">
        <v>19</v>
      </c>
      <c r="H162" s="8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64</v>
      </c>
      <c r="S162" t="s">
        <v>2034</v>
      </c>
      <c r="T162" t="s">
        <v>2043</v>
      </c>
    </row>
    <row r="163" spans="1:20" x14ac:dyDescent="0.3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4">
        <f t="shared" si="8"/>
        <v>78.181818181818187</v>
      </c>
      <c r="G163" t="s">
        <v>13</v>
      </c>
      <c r="H163" s="8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27</v>
      </c>
      <c r="S163" t="s">
        <v>2034</v>
      </c>
      <c r="T163" t="s">
        <v>2035</v>
      </c>
    </row>
    <row r="164" spans="1:20" x14ac:dyDescent="0.3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4">
        <f t="shared" si="8"/>
        <v>149.73770491803279</v>
      </c>
      <c r="G164" t="s">
        <v>19</v>
      </c>
      <c r="H164" s="8">
        <f t="shared" si="9"/>
        <v>58.178343949044589</v>
      </c>
      <c r="I164">
        <v>157</v>
      </c>
      <c r="J164" t="s">
        <v>97</v>
      </c>
      <c r="K164" t="s">
        <v>98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22</v>
      </c>
      <c r="S164" t="s">
        <v>2032</v>
      </c>
      <c r="T164" t="s">
        <v>2033</v>
      </c>
    </row>
    <row r="165" spans="1:20" x14ac:dyDescent="0.3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4">
        <f t="shared" si="8"/>
        <v>253.25714285714284</v>
      </c>
      <c r="G165" t="s">
        <v>19</v>
      </c>
      <c r="H165" s="8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121</v>
      </c>
      <c r="S165" t="s">
        <v>2051</v>
      </c>
      <c r="T165" t="s">
        <v>2052</v>
      </c>
    </row>
    <row r="166" spans="1:20" x14ac:dyDescent="0.3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4">
        <f t="shared" si="8"/>
        <v>100.16943521594683</v>
      </c>
      <c r="G166" t="s">
        <v>19</v>
      </c>
      <c r="H166" s="8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32</v>
      </c>
      <c r="S166" t="s">
        <v>2036</v>
      </c>
      <c r="T166" t="s">
        <v>2037</v>
      </c>
    </row>
    <row r="167" spans="1:20" x14ac:dyDescent="0.3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4">
        <f t="shared" si="8"/>
        <v>121.99004424778761</v>
      </c>
      <c r="G167" t="s">
        <v>19</v>
      </c>
      <c r="H167" s="8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27</v>
      </c>
      <c r="S167" t="s">
        <v>2034</v>
      </c>
      <c r="T167" t="s">
        <v>2035</v>
      </c>
    </row>
    <row r="168" spans="1:20" x14ac:dyDescent="0.3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4">
        <f t="shared" si="8"/>
        <v>137.13265306122449</v>
      </c>
      <c r="G168" t="s">
        <v>19</v>
      </c>
      <c r="H168" s="8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121</v>
      </c>
      <c r="S168" t="s">
        <v>2051</v>
      </c>
      <c r="T168" t="s">
        <v>2052</v>
      </c>
    </row>
    <row r="169" spans="1:20" x14ac:dyDescent="0.3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4">
        <f t="shared" si="8"/>
        <v>415.53846153846149</v>
      </c>
      <c r="G169" t="s">
        <v>19</v>
      </c>
      <c r="H169" s="8">
        <f t="shared" si="9"/>
        <v>74</v>
      </c>
      <c r="I169">
        <v>146</v>
      </c>
      <c r="J169" t="s">
        <v>25</v>
      </c>
      <c r="K169" t="s">
        <v>26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32</v>
      </c>
      <c r="S169" t="s">
        <v>2036</v>
      </c>
      <c r="T169" t="s">
        <v>2037</v>
      </c>
    </row>
    <row r="170" spans="1:20" x14ac:dyDescent="0.3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4">
        <f t="shared" si="8"/>
        <v>31.30913348946136</v>
      </c>
      <c r="G170" t="s">
        <v>13</v>
      </c>
      <c r="H170" s="8">
        <f t="shared" si="9"/>
        <v>41.996858638743454</v>
      </c>
      <c r="I170">
        <v>955</v>
      </c>
      <c r="J170" t="s">
        <v>35</v>
      </c>
      <c r="K170" t="s">
        <v>36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59</v>
      </c>
      <c r="S170" t="s">
        <v>2032</v>
      </c>
      <c r="T170" t="s">
        <v>2042</v>
      </c>
    </row>
    <row r="171" spans="1:20" x14ac:dyDescent="0.3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4">
        <f t="shared" si="8"/>
        <v>424.08154506437768</v>
      </c>
      <c r="G171" t="s">
        <v>19</v>
      </c>
      <c r="H171" s="8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99</v>
      </c>
      <c r="S171" t="s">
        <v>2038</v>
      </c>
      <c r="T171" t="s">
        <v>2049</v>
      </c>
    </row>
    <row r="172" spans="1:20" x14ac:dyDescent="0.3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4">
        <f t="shared" si="8"/>
        <v>2.93886230728336</v>
      </c>
      <c r="G172" t="s">
        <v>13</v>
      </c>
      <c r="H172" s="8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59</v>
      </c>
      <c r="S172" t="s">
        <v>2032</v>
      </c>
      <c r="T172" t="s">
        <v>2042</v>
      </c>
    </row>
    <row r="173" spans="1:20" x14ac:dyDescent="0.3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4">
        <f t="shared" si="8"/>
        <v>10.63265306122449</v>
      </c>
      <c r="G173" t="s">
        <v>13</v>
      </c>
      <c r="H173" s="8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205</v>
      </c>
      <c r="S173" t="s">
        <v>2044</v>
      </c>
      <c r="T173" t="s">
        <v>2056</v>
      </c>
    </row>
    <row r="174" spans="1:20" x14ac:dyDescent="0.3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4">
        <f t="shared" si="8"/>
        <v>82.875</v>
      </c>
      <c r="G174" t="s">
        <v>13</v>
      </c>
      <c r="H174" s="8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41</v>
      </c>
      <c r="S174" t="s">
        <v>2038</v>
      </c>
      <c r="T174" t="s">
        <v>2039</v>
      </c>
    </row>
    <row r="175" spans="1:20" x14ac:dyDescent="0.3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4">
        <f t="shared" si="8"/>
        <v>163.01447776628748</v>
      </c>
      <c r="G175" t="s">
        <v>19</v>
      </c>
      <c r="H175" s="8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32</v>
      </c>
      <c r="S175" t="s">
        <v>2036</v>
      </c>
      <c r="T175" t="s">
        <v>2037</v>
      </c>
    </row>
    <row r="176" spans="1:20" x14ac:dyDescent="0.3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4">
        <f t="shared" si="8"/>
        <v>894.66666666666674</v>
      </c>
      <c r="G176" t="s">
        <v>19</v>
      </c>
      <c r="H176" s="8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64</v>
      </c>
      <c r="S176" t="s">
        <v>2034</v>
      </c>
      <c r="T176" t="s">
        <v>2043</v>
      </c>
    </row>
    <row r="177" spans="1:20" x14ac:dyDescent="0.3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4">
        <f t="shared" si="8"/>
        <v>26.191501103752756</v>
      </c>
      <c r="G177" t="s">
        <v>13</v>
      </c>
      <c r="H177" s="8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32</v>
      </c>
      <c r="S177" t="s">
        <v>2036</v>
      </c>
      <c r="T177" t="s">
        <v>2037</v>
      </c>
    </row>
    <row r="178" spans="1:20" x14ac:dyDescent="0.3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4">
        <f t="shared" si="8"/>
        <v>74.834782608695647</v>
      </c>
      <c r="G178" t="s">
        <v>13</v>
      </c>
      <c r="H178" s="8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32</v>
      </c>
      <c r="S178" t="s">
        <v>2036</v>
      </c>
      <c r="T178" t="s">
        <v>2037</v>
      </c>
    </row>
    <row r="179" spans="1:20" x14ac:dyDescent="0.3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4">
        <f t="shared" si="8"/>
        <v>416.47680412371136</v>
      </c>
      <c r="G179" t="s">
        <v>19</v>
      </c>
      <c r="H179" s="8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32</v>
      </c>
      <c r="S179" t="s">
        <v>2036</v>
      </c>
      <c r="T179" t="s">
        <v>2037</v>
      </c>
    </row>
    <row r="180" spans="1:20" x14ac:dyDescent="0.3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4">
        <f t="shared" si="8"/>
        <v>96.208333333333329</v>
      </c>
      <c r="G180" t="s">
        <v>13</v>
      </c>
      <c r="H180" s="8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16</v>
      </c>
      <c r="S180" t="s">
        <v>2030</v>
      </c>
      <c r="T180" t="s">
        <v>2031</v>
      </c>
    </row>
    <row r="181" spans="1:20" x14ac:dyDescent="0.3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4">
        <f t="shared" si="8"/>
        <v>357.71910112359546</v>
      </c>
      <c r="G181" t="s">
        <v>19</v>
      </c>
      <c r="H181" s="8">
        <f t="shared" si="9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32</v>
      </c>
      <c r="S181" t="s">
        <v>2036</v>
      </c>
      <c r="T181" t="s">
        <v>2037</v>
      </c>
    </row>
    <row r="182" spans="1:20" x14ac:dyDescent="0.3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4">
        <f t="shared" si="8"/>
        <v>308.45714285714286</v>
      </c>
      <c r="G182" t="s">
        <v>19</v>
      </c>
      <c r="H182" s="8">
        <f t="shared" si="9"/>
        <v>81.98196487897485</v>
      </c>
      <c r="I182">
        <v>2107</v>
      </c>
      <c r="J182" t="s">
        <v>25</v>
      </c>
      <c r="K182" t="s">
        <v>26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64</v>
      </c>
      <c r="S182" t="s">
        <v>2034</v>
      </c>
      <c r="T182" t="s">
        <v>2043</v>
      </c>
    </row>
    <row r="183" spans="1:20" x14ac:dyDescent="0.3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4">
        <f t="shared" si="8"/>
        <v>61.802325581395344</v>
      </c>
      <c r="G183" t="s">
        <v>13</v>
      </c>
      <c r="H183" s="8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27</v>
      </c>
      <c r="S183" t="s">
        <v>2034</v>
      </c>
      <c r="T183" t="s">
        <v>2035</v>
      </c>
    </row>
    <row r="184" spans="1:20" x14ac:dyDescent="0.3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4">
        <f t="shared" si="8"/>
        <v>722.32472324723244</v>
      </c>
      <c r="G184" t="s">
        <v>19</v>
      </c>
      <c r="H184" s="8">
        <f t="shared" si="9"/>
        <v>58.996383363471971</v>
      </c>
      <c r="I184">
        <v>3318</v>
      </c>
      <c r="J184" t="s">
        <v>35</v>
      </c>
      <c r="K184" t="s">
        <v>36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32</v>
      </c>
      <c r="S184" t="s">
        <v>2036</v>
      </c>
      <c r="T184" t="s">
        <v>2037</v>
      </c>
    </row>
    <row r="185" spans="1:20" x14ac:dyDescent="0.3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4">
        <f t="shared" si="8"/>
        <v>69.117647058823522</v>
      </c>
      <c r="G185" t="s">
        <v>13</v>
      </c>
      <c r="H185" s="8">
        <f t="shared" si="9"/>
        <v>40.988372093023258</v>
      </c>
      <c r="I185">
        <v>86</v>
      </c>
      <c r="J185" t="s">
        <v>14</v>
      </c>
      <c r="K185" t="s">
        <v>15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22</v>
      </c>
      <c r="S185" t="s">
        <v>2032</v>
      </c>
      <c r="T185" t="s">
        <v>2033</v>
      </c>
    </row>
    <row r="186" spans="1:20" x14ac:dyDescent="0.3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4">
        <f t="shared" si="8"/>
        <v>293.05555555555554</v>
      </c>
      <c r="G186" t="s">
        <v>19</v>
      </c>
      <c r="H186" s="8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32</v>
      </c>
      <c r="S186" t="s">
        <v>2036</v>
      </c>
      <c r="T186" t="s">
        <v>2037</v>
      </c>
    </row>
    <row r="187" spans="1:20" x14ac:dyDescent="0.3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4">
        <f t="shared" si="8"/>
        <v>71.8</v>
      </c>
      <c r="G187" t="s">
        <v>13</v>
      </c>
      <c r="H187" s="8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268</v>
      </c>
      <c r="S187" t="s">
        <v>2038</v>
      </c>
      <c r="T187" t="s">
        <v>2057</v>
      </c>
    </row>
    <row r="188" spans="1:20" x14ac:dyDescent="0.3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4">
        <f t="shared" si="8"/>
        <v>31.934684684684683</v>
      </c>
      <c r="G188" t="s">
        <v>13</v>
      </c>
      <c r="H188" s="8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32</v>
      </c>
      <c r="S188" t="s">
        <v>2036</v>
      </c>
      <c r="T188" t="s">
        <v>2037</v>
      </c>
    </row>
    <row r="189" spans="1:20" x14ac:dyDescent="0.3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4">
        <f t="shared" si="8"/>
        <v>229.87375415282392</v>
      </c>
      <c r="G189" t="s">
        <v>19</v>
      </c>
      <c r="H189" s="8">
        <f t="shared" si="9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99</v>
      </c>
      <c r="S189" t="s">
        <v>2038</v>
      </c>
      <c r="T189" t="s">
        <v>2049</v>
      </c>
    </row>
    <row r="190" spans="1:20" x14ac:dyDescent="0.3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4">
        <f t="shared" si="8"/>
        <v>32.012195121951223</v>
      </c>
      <c r="G190" t="s">
        <v>13</v>
      </c>
      <c r="H190" s="8">
        <f t="shared" si="9"/>
        <v>75</v>
      </c>
      <c r="I190">
        <v>35</v>
      </c>
      <c r="J190" t="s">
        <v>106</v>
      </c>
      <c r="K190" t="s">
        <v>107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32</v>
      </c>
      <c r="S190" t="s">
        <v>2036</v>
      </c>
      <c r="T190" t="s">
        <v>2037</v>
      </c>
    </row>
    <row r="191" spans="1:20" x14ac:dyDescent="0.3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4">
        <f t="shared" si="8"/>
        <v>23.525352848928385</v>
      </c>
      <c r="G191" t="s">
        <v>73</v>
      </c>
      <c r="H191" s="8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32</v>
      </c>
      <c r="S191" t="s">
        <v>2036</v>
      </c>
      <c r="T191" t="s">
        <v>2037</v>
      </c>
    </row>
    <row r="192" spans="1:20" x14ac:dyDescent="0.3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4">
        <f t="shared" si="8"/>
        <v>68.594594594594597</v>
      </c>
      <c r="G192" t="s">
        <v>13</v>
      </c>
      <c r="H192" s="8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32</v>
      </c>
      <c r="S192" t="s">
        <v>2036</v>
      </c>
      <c r="T192" t="s">
        <v>2037</v>
      </c>
    </row>
    <row r="193" spans="1:20" x14ac:dyDescent="0.3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4">
        <f t="shared" si="8"/>
        <v>37.952380952380956</v>
      </c>
      <c r="G193" t="s">
        <v>13</v>
      </c>
      <c r="H193" s="8">
        <f t="shared" si="9"/>
        <v>37.069767441860463</v>
      </c>
      <c r="I193">
        <v>86</v>
      </c>
      <c r="J193" t="s">
        <v>106</v>
      </c>
      <c r="K193" t="s">
        <v>107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32</v>
      </c>
      <c r="S193" t="s">
        <v>2036</v>
      </c>
      <c r="T193" t="s">
        <v>2037</v>
      </c>
    </row>
    <row r="194" spans="1:20" x14ac:dyDescent="0.3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4">
        <f t="shared" si="8"/>
        <v>19.992957746478872</v>
      </c>
      <c r="G194" t="s">
        <v>13</v>
      </c>
      <c r="H194" s="8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 s="7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22</v>
      </c>
      <c r="S194" t="s">
        <v>2032</v>
      </c>
      <c r="T194" t="s">
        <v>2033</v>
      </c>
    </row>
    <row r="195" spans="1:20" x14ac:dyDescent="0.3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13</v>
      </c>
      <c r="H195" s="8">
        <f t="shared" ref="H195:H258" si="13">E195/I195</f>
        <v>46.338461538461537</v>
      </c>
      <c r="I195">
        <v>65</v>
      </c>
      <c r="J195" t="s">
        <v>20</v>
      </c>
      <c r="K195" t="s">
        <v>21</v>
      </c>
      <c r="L195">
        <v>1523163600</v>
      </c>
      <c r="M195" s="7">
        <f t="shared" ref="M195:M258" si="14">(((L195/60)/60)/24)+DATE(1970,1,1)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59</v>
      </c>
      <c r="S195" t="s">
        <v>2032</v>
      </c>
      <c r="T195" t="s">
        <v>2042</v>
      </c>
    </row>
    <row r="196" spans="1:20" x14ac:dyDescent="0.3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4">
        <f t="shared" si="12"/>
        <v>122.7605633802817</v>
      </c>
      <c r="G196" t="s">
        <v>19</v>
      </c>
      <c r="H196" s="8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2032</v>
      </c>
      <c r="T196" t="s">
        <v>2054</v>
      </c>
    </row>
    <row r="197" spans="1:20" x14ac:dyDescent="0.3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4">
        <f t="shared" si="12"/>
        <v>361.75316455696202</v>
      </c>
      <c r="G197" t="s">
        <v>19</v>
      </c>
      <c r="H197" s="8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49</v>
      </c>
      <c r="S197" t="s">
        <v>2032</v>
      </c>
      <c r="T197" t="s">
        <v>2040</v>
      </c>
    </row>
    <row r="198" spans="1:20" x14ac:dyDescent="0.3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4">
        <f t="shared" si="12"/>
        <v>63.146341463414636</v>
      </c>
      <c r="G198" t="s">
        <v>13</v>
      </c>
      <c r="H198" s="8">
        <f t="shared" si="13"/>
        <v>51.78</v>
      </c>
      <c r="I198">
        <v>100</v>
      </c>
      <c r="J198" t="s">
        <v>35</v>
      </c>
      <c r="K198" t="s">
        <v>36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64</v>
      </c>
      <c r="S198" t="s">
        <v>2034</v>
      </c>
      <c r="T198" t="s">
        <v>2043</v>
      </c>
    </row>
    <row r="199" spans="1:20" x14ac:dyDescent="0.3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4">
        <f t="shared" si="12"/>
        <v>298.20475319926874</v>
      </c>
      <c r="G199" t="s">
        <v>19</v>
      </c>
      <c r="H199" s="8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52</v>
      </c>
      <c r="S199" t="s">
        <v>2038</v>
      </c>
      <c r="T199" t="s">
        <v>2041</v>
      </c>
    </row>
    <row r="200" spans="1:20" x14ac:dyDescent="0.3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4">
        <f t="shared" si="12"/>
        <v>9.5585443037974684</v>
      </c>
      <c r="G200" t="s">
        <v>13</v>
      </c>
      <c r="H200" s="8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49</v>
      </c>
      <c r="S200" t="s">
        <v>2032</v>
      </c>
      <c r="T200" t="s">
        <v>2040</v>
      </c>
    </row>
    <row r="201" spans="1:20" x14ac:dyDescent="0.3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4">
        <f t="shared" si="12"/>
        <v>53.777777777777779</v>
      </c>
      <c r="G201" t="s">
        <v>13</v>
      </c>
      <c r="H201" s="8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22</v>
      </c>
      <c r="S201" t="s">
        <v>2032</v>
      </c>
      <c r="T201" t="s">
        <v>2033</v>
      </c>
    </row>
    <row r="202" spans="1:20" x14ac:dyDescent="0.3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4">
        <f t="shared" si="12"/>
        <v>2</v>
      </c>
      <c r="G202" t="s">
        <v>13</v>
      </c>
      <c r="H202" s="8">
        <f t="shared" si="13"/>
        <v>2</v>
      </c>
      <c r="I202">
        <v>1</v>
      </c>
      <c r="J202" t="s">
        <v>14</v>
      </c>
      <c r="K202" t="s">
        <v>15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32</v>
      </c>
      <c r="S202" t="s">
        <v>2036</v>
      </c>
      <c r="T202" t="s">
        <v>2037</v>
      </c>
    </row>
    <row r="203" spans="1:20" x14ac:dyDescent="0.3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4">
        <f t="shared" si="12"/>
        <v>681.19047619047615</v>
      </c>
      <c r="G203" t="s">
        <v>19</v>
      </c>
      <c r="H203" s="8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27</v>
      </c>
      <c r="S203" t="s">
        <v>2034</v>
      </c>
      <c r="T203" t="s">
        <v>2035</v>
      </c>
    </row>
    <row r="204" spans="1:20" x14ac:dyDescent="0.3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4">
        <f t="shared" si="12"/>
        <v>78.831325301204828</v>
      </c>
      <c r="G204" t="s">
        <v>73</v>
      </c>
      <c r="H204" s="8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16</v>
      </c>
      <c r="S204" t="s">
        <v>2030</v>
      </c>
      <c r="T204" t="s">
        <v>2031</v>
      </c>
    </row>
    <row r="205" spans="1:20" x14ac:dyDescent="0.3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4">
        <f t="shared" si="12"/>
        <v>134.40792216817235</v>
      </c>
      <c r="G205" t="s">
        <v>19</v>
      </c>
      <c r="H205" s="8">
        <f t="shared" si="13"/>
        <v>42.999777678968428</v>
      </c>
      <c r="I205">
        <v>4498</v>
      </c>
      <c r="J205" t="s">
        <v>25</v>
      </c>
      <c r="K205" t="s">
        <v>26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32</v>
      </c>
      <c r="S205" t="s">
        <v>2036</v>
      </c>
      <c r="T205" t="s">
        <v>2037</v>
      </c>
    </row>
    <row r="206" spans="1:20" x14ac:dyDescent="0.3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4">
        <f t="shared" si="12"/>
        <v>3.3719999999999999</v>
      </c>
      <c r="G206" t="s">
        <v>13</v>
      </c>
      <c r="H206" s="8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2032</v>
      </c>
      <c r="T206" t="s">
        <v>2055</v>
      </c>
    </row>
    <row r="207" spans="1:20" x14ac:dyDescent="0.3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4">
        <f t="shared" si="12"/>
        <v>431.84615384615387</v>
      </c>
      <c r="G207" t="s">
        <v>19</v>
      </c>
      <c r="H207" s="8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32</v>
      </c>
      <c r="S207" t="s">
        <v>2036</v>
      </c>
      <c r="T207" t="s">
        <v>2037</v>
      </c>
    </row>
    <row r="208" spans="1:20" x14ac:dyDescent="0.3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4">
        <f t="shared" si="12"/>
        <v>38.844444444444441</v>
      </c>
      <c r="G208" t="s">
        <v>73</v>
      </c>
      <c r="H208" s="8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118</v>
      </c>
      <c r="S208" t="s">
        <v>2044</v>
      </c>
      <c r="T208" t="s">
        <v>2050</v>
      </c>
    </row>
    <row r="209" spans="1:20" x14ac:dyDescent="0.3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4">
        <f t="shared" si="12"/>
        <v>425.7</v>
      </c>
      <c r="G209" t="s">
        <v>19</v>
      </c>
      <c r="H209" s="8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22</v>
      </c>
      <c r="S209" t="s">
        <v>2032</v>
      </c>
      <c r="T209" t="s">
        <v>2033</v>
      </c>
    </row>
    <row r="210" spans="1:20" x14ac:dyDescent="0.3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4">
        <f t="shared" si="12"/>
        <v>101.12239715591672</v>
      </c>
      <c r="G210" t="s">
        <v>19</v>
      </c>
      <c r="H210" s="8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41</v>
      </c>
      <c r="S210" t="s">
        <v>2038</v>
      </c>
      <c r="T210" t="s">
        <v>2039</v>
      </c>
    </row>
    <row r="211" spans="1:20" x14ac:dyDescent="0.3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4">
        <f t="shared" si="12"/>
        <v>21.188688946015425</v>
      </c>
      <c r="G211" t="s">
        <v>46</v>
      </c>
      <c r="H211" s="8">
        <f t="shared" si="13"/>
        <v>51.004950495049506</v>
      </c>
      <c r="I211">
        <v>808</v>
      </c>
      <c r="J211" t="s">
        <v>25</v>
      </c>
      <c r="K211" t="s">
        <v>26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41</v>
      </c>
      <c r="S211" t="s">
        <v>2038</v>
      </c>
      <c r="T211" t="s">
        <v>2039</v>
      </c>
    </row>
    <row r="212" spans="1:20" x14ac:dyDescent="0.3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4">
        <f t="shared" si="12"/>
        <v>67.425531914893625</v>
      </c>
      <c r="G212" t="s">
        <v>13</v>
      </c>
      <c r="H212" s="8">
        <f t="shared" si="13"/>
        <v>28.044247787610619</v>
      </c>
      <c r="I212">
        <v>226</v>
      </c>
      <c r="J212" t="s">
        <v>35</v>
      </c>
      <c r="K212" t="s">
        <v>36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473</v>
      </c>
      <c r="S212" t="s">
        <v>2038</v>
      </c>
      <c r="T212" t="s">
        <v>2060</v>
      </c>
    </row>
    <row r="213" spans="1:20" x14ac:dyDescent="0.3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4">
        <f t="shared" si="12"/>
        <v>94.923371647509583</v>
      </c>
      <c r="G213" t="s">
        <v>13</v>
      </c>
      <c r="H213" s="8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32</v>
      </c>
      <c r="S213" t="s">
        <v>2036</v>
      </c>
      <c r="T213" t="s">
        <v>2037</v>
      </c>
    </row>
    <row r="214" spans="1:20" x14ac:dyDescent="0.3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4">
        <f t="shared" si="12"/>
        <v>151.85185185185185</v>
      </c>
      <c r="G214" t="s">
        <v>19</v>
      </c>
      <c r="H214" s="8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32</v>
      </c>
      <c r="S214" t="s">
        <v>2036</v>
      </c>
      <c r="T214" t="s">
        <v>2037</v>
      </c>
    </row>
    <row r="215" spans="1:20" x14ac:dyDescent="0.3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4">
        <f t="shared" si="12"/>
        <v>195.16382252559728</v>
      </c>
      <c r="G215" t="s">
        <v>19</v>
      </c>
      <c r="H215" s="8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59</v>
      </c>
      <c r="S215" t="s">
        <v>2032</v>
      </c>
      <c r="T215" t="s">
        <v>2042</v>
      </c>
    </row>
    <row r="216" spans="1:20" x14ac:dyDescent="0.3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4">
        <f t="shared" si="12"/>
        <v>1023.1428571428571</v>
      </c>
      <c r="G216" t="s">
        <v>19</v>
      </c>
      <c r="H216" s="8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22</v>
      </c>
      <c r="S216" t="s">
        <v>2032</v>
      </c>
      <c r="T216" t="s">
        <v>2033</v>
      </c>
    </row>
    <row r="217" spans="1:20" x14ac:dyDescent="0.3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4">
        <f t="shared" si="12"/>
        <v>3.841836734693878</v>
      </c>
      <c r="G217" t="s">
        <v>13</v>
      </c>
      <c r="H217" s="8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32</v>
      </c>
      <c r="S217" t="s">
        <v>2036</v>
      </c>
      <c r="T217" t="s">
        <v>2037</v>
      </c>
    </row>
    <row r="218" spans="1:20" x14ac:dyDescent="0.3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4">
        <f t="shared" si="12"/>
        <v>155.07066557107643</v>
      </c>
      <c r="G218" t="s">
        <v>19</v>
      </c>
      <c r="H218" s="8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32</v>
      </c>
      <c r="S218" t="s">
        <v>2036</v>
      </c>
      <c r="T218" t="s">
        <v>2037</v>
      </c>
    </row>
    <row r="219" spans="1:20" x14ac:dyDescent="0.3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4">
        <f t="shared" si="12"/>
        <v>44.753477588871718</v>
      </c>
      <c r="G219" t="s">
        <v>13</v>
      </c>
      <c r="H219" s="8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473</v>
      </c>
      <c r="S219" t="s">
        <v>2038</v>
      </c>
      <c r="T219" t="s">
        <v>2060</v>
      </c>
    </row>
    <row r="220" spans="1:20" x14ac:dyDescent="0.3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4">
        <f t="shared" si="12"/>
        <v>215.94736842105263</v>
      </c>
      <c r="G220" t="s">
        <v>19</v>
      </c>
      <c r="H220" s="8">
        <f t="shared" si="13"/>
        <v>31.005037783375315</v>
      </c>
      <c r="I220">
        <v>397</v>
      </c>
      <c r="J220" t="s">
        <v>39</v>
      </c>
      <c r="K220" t="s">
        <v>40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99</v>
      </c>
      <c r="S220" t="s">
        <v>2038</v>
      </c>
      <c r="T220" t="s">
        <v>2049</v>
      </c>
    </row>
    <row r="221" spans="1:20" x14ac:dyDescent="0.3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4">
        <f t="shared" si="12"/>
        <v>332.12709832134288</v>
      </c>
      <c r="G221" t="s">
        <v>19</v>
      </c>
      <c r="H221" s="8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70</v>
      </c>
      <c r="S221" t="s">
        <v>2038</v>
      </c>
      <c r="T221" t="s">
        <v>2046</v>
      </c>
    </row>
    <row r="222" spans="1:20" x14ac:dyDescent="0.3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4">
        <f t="shared" si="12"/>
        <v>8.4430379746835449</v>
      </c>
      <c r="G222" t="s">
        <v>13</v>
      </c>
      <c r="H222" s="8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32</v>
      </c>
      <c r="S222" t="s">
        <v>2036</v>
      </c>
      <c r="T222" t="s">
        <v>2037</v>
      </c>
    </row>
    <row r="223" spans="1:20" x14ac:dyDescent="0.3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4">
        <f t="shared" si="12"/>
        <v>98.625514403292186</v>
      </c>
      <c r="G223" t="s">
        <v>13</v>
      </c>
      <c r="H223" s="8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16</v>
      </c>
      <c r="S223" t="s">
        <v>2030</v>
      </c>
      <c r="T223" t="s">
        <v>2031</v>
      </c>
    </row>
    <row r="224" spans="1:20" x14ac:dyDescent="0.3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4">
        <f t="shared" si="12"/>
        <v>137.97916666666669</v>
      </c>
      <c r="G224" t="s">
        <v>19</v>
      </c>
      <c r="H224" s="8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121</v>
      </c>
      <c r="S224" t="s">
        <v>2051</v>
      </c>
      <c r="T224" t="s">
        <v>2052</v>
      </c>
    </row>
    <row r="225" spans="1:20" x14ac:dyDescent="0.3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4">
        <f t="shared" si="12"/>
        <v>93.81099656357388</v>
      </c>
      <c r="G225" t="s">
        <v>13</v>
      </c>
      <c r="H225" s="8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32</v>
      </c>
      <c r="S225" t="s">
        <v>2036</v>
      </c>
      <c r="T225" t="s">
        <v>2037</v>
      </c>
    </row>
    <row r="226" spans="1:20" x14ac:dyDescent="0.3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4">
        <f t="shared" si="12"/>
        <v>403.63930885529157</v>
      </c>
      <c r="G226" t="s">
        <v>19</v>
      </c>
      <c r="H226" s="8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473</v>
      </c>
      <c r="S226" t="s">
        <v>2038</v>
      </c>
      <c r="T226" t="s">
        <v>2060</v>
      </c>
    </row>
    <row r="227" spans="1:20" x14ac:dyDescent="0.3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4">
        <f t="shared" si="12"/>
        <v>260.1740412979351</v>
      </c>
      <c r="G227" t="s">
        <v>19</v>
      </c>
      <c r="H227" s="8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22</v>
      </c>
      <c r="S227" t="s">
        <v>2032</v>
      </c>
      <c r="T227" t="s">
        <v>2033</v>
      </c>
    </row>
    <row r="228" spans="1:20" x14ac:dyDescent="0.3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4">
        <f t="shared" si="12"/>
        <v>366.63333333333333</v>
      </c>
      <c r="G228" t="s">
        <v>19</v>
      </c>
      <c r="H228" s="8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121</v>
      </c>
      <c r="S228" t="s">
        <v>2051</v>
      </c>
      <c r="T228" t="s">
        <v>2052</v>
      </c>
    </row>
    <row r="229" spans="1:20" x14ac:dyDescent="0.3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4">
        <f t="shared" si="12"/>
        <v>168.72085385878489</v>
      </c>
      <c r="G229" t="s">
        <v>19</v>
      </c>
      <c r="H229" s="8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291</v>
      </c>
      <c r="S229" t="s">
        <v>2047</v>
      </c>
      <c r="T229" t="s">
        <v>2058</v>
      </c>
    </row>
    <row r="230" spans="1:20" x14ac:dyDescent="0.3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4">
        <f t="shared" si="12"/>
        <v>119.90717911530093</v>
      </c>
      <c r="G230" t="s">
        <v>19</v>
      </c>
      <c r="H230" s="8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70</v>
      </c>
      <c r="S230" t="s">
        <v>2038</v>
      </c>
      <c r="T230" t="s">
        <v>2046</v>
      </c>
    </row>
    <row r="231" spans="1:20" x14ac:dyDescent="0.3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4">
        <f t="shared" si="12"/>
        <v>193.68925233644859</v>
      </c>
      <c r="G231" t="s">
        <v>19</v>
      </c>
      <c r="H231" s="8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2047</v>
      </c>
      <c r="T231" t="s">
        <v>2058</v>
      </c>
    </row>
    <row r="232" spans="1:20" x14ac:dyDescent="0.3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4">
        <f t="shared" si="12"/>
        <v>420.16666666666669</v>
      </c>
      <c r="G232" t="s">
        <v>19</v>
      </c>
      <c r="H232" s="8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88</v>
      </c>
      <c r="S232" t="s">
        <v>2047</v>
      </c>
      <c r="T232" t="s">
        <v>2048</v>
      </c>
    </row>
    <row r="233" spans="1:20" x14ac:dyDescent="0.3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4">
        <f t="shared" si="12"/>
        <v>76.708333333333329</v>
      </c>
      <c r="G233" t="s">
        <v>73</v>
      </c>
      <c r="H233" s="8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32</v>
      </c>
      <c r="S233" t="s">
        <v>2036</v>
      </c>
      <c r="T233" t="s">
        <v>2037</v>
      </c>
    </row>
    <row r="234" spans="1:20" x14ac:dyDescent="0.3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4">
        <f t="shared" si="12"/>
        <v>171.26470588235293</v>
      </c>
      <c r="G234" t="s">
        <v>19</v>
      </c>
      <c r="H234" s="8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32</v>
      </c>
      <c r="S234" t="s">
        <v>2036</v>
      </c>
      <c r="T234" t="s">
        <v>2037</v>
      </c>
    </row>
    <row r="235" spans="1:20" x14ac:dyDescent="0.3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4">
        <f t="shared" si="12"/>
        <v>157.89473684210526</v>
      </c>
      <c r="G235" t="s">
        <v>19</v>
      </c>
      <c r="H235" s="8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70</v>
      </c>
      <c r="S235" t="s">
        <v>2038</v>
      </c>
      <c r="T235" t="s">
        <v>2046</v>
      </c>
    </row>
    <row r="236" spans="1:20" x14ac:dyDescent="0.3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4">
        <f t="shared" si="12"/>
        <v>109.08</v>
      </c>
      <c r="G236" t="s">
        <v>19</v>
      </c>
      <c r="H236" s="8">
        <f t="shared" si="13"/>
        <v>54.906040268456373</v>
      </c>
      <c r="I236">
        <v>149</v>
      </c>
      <c r="J236" t="s">
        <v>106</v>
      </c>
      <c r="K236" t="s">
        <v>107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88</v>
      </c>
      <c r="S236" t="s">
        <v>2047</v>
      </c>
      <c r="T236" t="s">
        <v>2048</v>
      </c>
    </row>
    <row r="237" spans="1:20" x14ac:dyDescent="0.3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4">
        <f t="shared" si="12"/>
        <v>41.732558139534881</v>
      </c>
      <c r="G237" t="s">
        <v>13</v>
      </c>
      <c r="H237" s="8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70</v>
      </c>
      <c r="S237" t="s">
        <v>2038</v>
      </c>
      <c r="T237" t="s">
        <v>2046</v>
      </c>
    </row>
    <row r="238" spans="1:20" x14ac:dyDescent="0.3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4">
        <f t="shared" si="12"/>
        <v>10.944303797468354</v>
      </c>
      <c r="G238" t="s">
        <v>13</v>
      </c>
      <c r="H238" s="8">
        <f t="shared" si="13"/>
        <v>75.84210526315789</v>
      </c>
      <c r="I238">
        <v>57</v>
      </c>
      <c r="J238" t="s">
        <v>25</v>
      </c>
      <c r="K238" t="s">
        <v>26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22</v>
      </c>
      <c r="S238" t="s">
        <v>2032</v>
      </c>
      <c r="T238" t="s">
        <v>2033</v>
      </c>
    </row>
    <row r="239" spans="1:20" x14ac:dyDescent="0.3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4">
        <f t="shared" si="12"/>
        <v>159.3763440860215</v>
      </c>
      <c r="G239" t="s">
        <v>19</v>
      </c>
      <c r="H239" s="8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70</v>
      </c>
      <c r="S239" t="s">
        <v>2038</v>
      </c>
      <c r="T239" t="s">
        <v>2046</v>
      </c>
    </row>
    <row r="240" spans="1:20" x14ac:dyDescent="0.3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4">
        <f t="shared" si="12"/>
        <v>422.41666666666669</v>
      </c>
      <c r="G240" t="s">
        <v>19</v>
      </c>
      <c r="H240" s="8">
        <f t="shared" si="13"/>
        <v>104.51546391752578</v>
      </c>
      <c r="I240">
        <v>97</v>
      </c>
      <c r="J240" t="s">
        <v>35</v>
      </c>
      <c r="K240" t="s">
        <v>36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32</v>
      </c>
      <c r="S240" t="s">
        <v>2036</v>
      </c>
      <c r="T240" t="s">
        <v>2037</v>
      </c>
    </row>
    <row r="241" spans="1:20" x14ac:dyDescent="0.3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4">
        <f t="shared" si="12"/>
        <v>97.71875</v>
      </c>
      <c r="G241" t="s">
        <v>13</v>
      </c>
      <c r="H241" s="8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64</v>
      </c>
      <c r="S241" t="s">
        <v>2034</v>
      </c>
      <c r="T241" t="s">
        <v>2043</v>
      </c>
    </row>
    <row r="242" spans="1:20" x14ac:dyDescent="0.3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4">
        <f t="shared" si="12"/>
        <v>418.78911564625849</v>
      </c>
      <c r="G242" t="s">
        <v>19</v>
      </c>
      <c r="H242" s="8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32</v>
      </c>
      <c r="S242" t="s">
        <v>2036</v>
      </c>
      <c r="T242" t="s">
        <v>2037</v>
      </c>
    </row>
    <row r="243" spans="1:20" x14ac:dyDescent="0.3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4">
        <f t="shared" si="12"/>
        <v>101.91632047477745</v>
      </c>
      <c r="G243" t="s">
        <v>19</v>
      </c>
      <c r="H243" s="8">
        <f t="shared" si="13"/>
        <v>101.97684085510689</v>
      </c>
      <c r="I243">
        <v>1684</v>
      </c>
      <c r="J243" t="s">
        <v>25</v>
      </c>
      <c r="K243" t="s">
        <v>26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67</v>
      </c>
      <c r="S243" t="s">
        <v>2044</v>
      </c>
      <c r="T243" t="s">
        <v>2045</v>
      </c>
    </row>
    <row r="244" spans="1:20" x14ac:dyDescent="0.3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4">
        <f t="shared" si="12"/>
        <v>127.72619047619047</v>
      </c>
      <c r="G244" t="s">
        <v>19</v>
      </c>
      <c r="H244" s="8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22</v>
      </c>
      <c r="S244" t="s">
        <v>2032</v>
      </c>
      <c r="T244" t="s">
        <v>2033</v>
      </c>
    </row>
    <row r="245" spans="1:20" x14ac:dyDescent="0.3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4">
        <f t="shared" si="12"/>
        <v>445.21739130434781</v>
      </c>
      <c r="G245" t="s">
        <v>19</v>
      </c>
      <c r="H245" s="8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32</v>
      </c>
      <c r="S245" t="s">
        <v>2036</v>
      </c>
      <c r="T245" t="s">
        <v>2037</v>
      </c>
    </row>
    <row r="246" spans="1:20" x14ac:dyDescent="0.3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4">
        <f t="shared" si="12"/>
        <v>569.71428571428578</v>
      </c>
      <c r="G246" t="s">
        <v>19</v>
      </c>
      <c r="H246" s="8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32</v>
      </c>
      <c r="S246" t="s">
        <v>2036</v>
      </c>
      <c r="T246" t="s">
        <v>2037</v>
      </c>
    </row>
    <row r="247" spans="1:20" x14ac:dyDescent="0.3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4">
        <f t="shared" si="12"/>
        <v>509.34482758620686</v>
      </c>
      <c r="G247" t="s">
        <v>19</v>
      </c>
      <c r="H247" s="8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32</v>
      </c>
      <c r="S247" t="s">
        <v>2036</v>
      </c>
      <c r="T247" t="s">
        <v>2037</v>
      </c>
    </row>
    <row r="248" spans="1:20" x14ac:dyDescent="0.3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4">
        <f t="shared" si="12"/>
        <v>325.5333333333333</v>
      </c>
      <c r="G248" t="s">
        <v>19</v>
      </c>
      <c r="H248" s="8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27</v>
      </c>
      <c r="S248" t="s">
        <v>2034</v>
      </c>
      <c r="T248" t="s">
        <v>2035</v>
      </c>
    </row>
    <row r="249" spans="1:20" x14ac:dyDescent="0.3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4">
        <f t="shared" si="12"/>
        <v>932.61616161616166</v>
      </c>
      <c r="G249" t="s">
        <v>19</v>
      </c>
      <c r="H249" s="8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118</v>
      </c>
      <c r="S249" t="s">
        <v>2044</v>
      </c>
      <c r="T249" t="s">
        <v>2050</v>
      </c>
    </row>
    <row r="250" spans="1:20" x14ac:dyDescent="0.3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4">
        <f t="shared" si="12"/>
        <v>211.33870967741933</v>
      </c>
      <c r="G250" t="s">
        <v>19</v>
      </c>
      <c r="H250" s="8">
        <f t="shared" si="13"/>
        <v>60.105504587155963</v>
      </c>
      <c r="I250">
        <v>218</v>
      </c>
      <c r="J250" t="s">
        <v>25</v>
      </c>
      <c r="K250" t="s">
        <v>26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291</v>
      </c>
      <c r="S250" t="s">
        <v>2047</v>
      </c>
      <c r="T250" t="s">
        <v>2058</v>
      </c>
    </row>
    <row r="251" spans="1:20" x14ac:dyDescent="0.3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4">
        <f t="shared" si="12"/>
        <v>273.32520325203251</v>
      </c>
      <c r="G251" t="s">
        <v>19</v>
      </c>
      <c r="H251" s="8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205</v>
      </c>
      <c r="S251" t="s">
        <v>2044</v>
      </c>
      <c r="T251" t="s">
        <v>2056</v>
      </c>
    </row>
    <row r="252" spans="1:20" x14ac:dyDescent="0.3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4">
        <f t="shared" si="12"/>
        <v>3</v>
      </c>
      <c r="G252" t="s">
        <v>13</v>
      </c>
      <c r="H252" s="8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22</v>
      </c>
      <c r="S252" t="s">
        <v>2032</v>
      </c>
      <c r="T252" t="s">
        <v>2033</v>
      </c>
    </row>
    <row r="253" spans="1:20" x14ac:dyDescent="0.3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4">
        <f t="shared" si="12"/>
        <v>54.084507042253513</v>
      </c>
      <c r="G253" t="s">
        <v>13</v>
      </c>
      <c r="H253" s="8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32</v>
      </c>
      <c r="S253" t="s">
        <v>2036</v>
      </c>
      <c r="T253" t="s">
        <v>2037</v>
      </c>
    </row>
    <row r="254" spans="1:20" x14ac:dyDescent="0.3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4">
        <f t="shared" si="12"/>
        <v>626.29999999999995</v>
      </c>
      <c r="G254" t="s">
        <v>19</v>
      </c>
      <c r="H254" s="8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32</v>
      </c>
      <c r="S254" t="s">
        <v>2036</v>
      </c>
      <c r="T254" t="s">
        <v>2037</v>
      </c>
    </row>
    <row r="255" spans="1:20" x14ac:dyDescent="0.3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4">
        <f t="shared" si="12"/>
        <v>89.021399176954731</v>
      </c>
      <c r="G255" t="s">
        <v>13</v>
      </c>
      <c r="H255" s="8">
        <f t="shared" si="13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52</v>
      </c>
      <c r="S255" t="s">
        <v>2038</v>
      </c>
      <c r="T255" t="s">
        <v>2041</v>
      </c>
    </row>
    <row r="256" spans="1:20" x14ac:dyDescent="0.3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4">
        <f t="shared" si="12"/>
        <v>184.89130434782609</v>
      </c>
      <c r="G256" t="s">
        <v>19</v>
      </c>
      <c r="H256" s="8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67</v>
      </c>
      <c r="S256" t="s">
        <v>2044</v>
      </c>
      <c r="T256" t="s">
        <v>2045</v>
      </c>
    </row>
    <row r="257" spans="1:20" x14ac:dyDescent="0.3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4">
        <f t="shared" si="12"/>
        <v>120.16770186335404</v>
      </c>
      <c r="G257" t="s">
        <v>19</v>
      </c>
      <c r="H257" s="8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22</v>
      </c>
      <c r="S257" t="s">
        <v>2032</v>
      </c>
      <c r="T257" t="s">
        <v>2033</v>
      </c>
    </row>
    <row r="258" spans="1:20" x14ac:dyDescent="0.3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4">
        <f t="shared" si="12"/>
        <v>23.390243902439025</v>
      </c>
      <c r="G258" t="s">
        <v>13</v>
      </c>
      <c r="H258" s="8">
        <f t="shared" si="13"/>
        <v>63.93333333333333</v>
      </c>
      <c r="I258">
        <v>15</v>
      </c>
      <c r="J258" t="s">
        <v>39</v>
      </c>
      <c r="K258" t="s">
        <v>40</v>
      </c>
      <c r="L258">
        <v>1453615200</v>
      </c>
      <c r="M258" s="7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22</v>
      </c>
      <c r="S258" t="s">
        <v>2032</v>
      </c>
      <c r="T258" t="s">
        <v>2033</v>
      </c>
    </row>
    <row r="259" spans="1:20" x14ac:dyDescent="0.3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4">
        <f t="shared" ref="F259:F322" si="16">E259/D259*100</f>
        <v>146</v>
      </c>
      <c r="G259" t="s">
        <v>19</v>
      </c>
      <c r="H259" s="8">
        <f t="shared" ref="H259:H322" si="17">E259/I259</f>
        <v>90.456521739130437</v>
      </c>
      <c r="I259">
        <v>92</v>
      </c>
      <c r="J259" t="s">
        <v>20</v>
      </c>
      <c r="K259" t="s">
        <v>21</v>
      </c>
      <c r="L259">
        <v>1362463200</v>
      </c>
      <c r="M259" s="7">
        <f t="shared" ref="M259:M322" si="18">(((L259/60)/60)/24)+DATE(1970,1,1)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32</v>
      </c>
      <c r="S259" t="s">
        <v>2036</v>
      </c>
      <c r="T259" t="s">
        <v>2037</v>
      </c>
    </row>
    <row r="260" spans="1:20" x14ac:dyDescent="0.3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4">
        <f t="shared" si="16"/>
        <v>268.48</v>
      </c>
      <c r="G260" t="s">
        <v>19</v>
      </c>
      <c r="H260" s="8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32</v>
      </c>
      <c r="S260" t="s">
        <v>2036</v>
      </c>
      <c r="T260" t="s">
        <v>2037</v>
      </c>
    </row>
    <row r="261" spans="1:20" x14ac:dyDescent="0.3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4">
        <f t="shared" si="16"/>
        <v>597.5</v>
      </c>
      <c r="G261" t="s">
        <v>19</v>
      </c>
      <c r="H261" s="8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121</v>
      </c>
      <c r="S261" t="s">
        <v>2051</v>
      </c>
      <c r="T261" t="s">
        <v>2052</v>
      </c>
    </row>
    <row r="262" spans="1:20" x14ac:dyDescent="0.3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4">
        <f t="shared" si="16"/>
        <v>157.69841269841268</v>
      </c>
      <c r="G262" t="s">
        <v>19</v>
      </c>
      <c r="H262" s="8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22</v>
      </c>
      <c r="S262" t="s">
        <v>2032</v>
      </c>
      <c r="T262" t="s">
        <v>2033</v>
      </c>
    </row>
    <row r="263" spans="1:20" x14ac:dyDescent="0.3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4">
        <f t="shared" si="16"/>
        <v>31.201660735468568</v>
      </c>
      <c r="G263" t="s">
        <v>13</v>
      </c>
      <c r="H263" s="8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22</v>
      </c>
      <c r="S263" t="s">
        <v>2032</v>
      </c>
      <c r="T263" t="s">
        <v>2033</v>
      </c>
    </row>
    <row r="264" spans="1:20" x14ac:dyDescent="0.3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4">
        <f t="shared" si="16"/>
        <v>313.41176470588238</v>
      </c>
      <c r="G264" t="s">
        <v>19</v>
      </c>
      <c r="H264" s="8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59</v>
      </c>
      <c r="S264" t="s">
        <v>2032</v>
      </c>
      <c r="T264" t="s">
        <v>2042</v>
      </c>
    </row>
    <row r="265" spans="1:20" x14ac:dyDescent="0.3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4">
        <f t="shared" si="16"/>
        <v>370.89655172413791</v>
      </c>
      <c r="G265" t="s">
        <v>19</v>
      </c>
      <c r="H265" s="8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121</v>
      </c>
      <c r="S265" t="s">
        <v>2051</v>
      </c>
      <c r="T265" t="s">
        <v>2052</v>
      </c>
    </row>
    <row r="266" spans="1:20" x14ac:dyDescent="0.3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4">
        <f t="shared" si="16"/>
        <v>362.66447368421052</v>
      </c>
      <c r="G266" t="s">
        <v>19</v>
      </c>
      <c r="H266" s="8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32</v>
      </c>
      <c r="S266" t="s">
        <v>2036</v>
      </c>
      <c r="T266" t="s">
        <v>2037</v>
      </c>
    </row>
    <row r="267" spans="1:20" x14ac:dyDescent="0.3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4">
        <f t="shared" si="16"/>
        <v>123.08163265306122</v>
      </c>
      <c r="G267" t="s">
        <v>19</v>
      </c>
      <c r="H267" s="8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32</v>
      </c>
      <c r="S267" t="s">
        <v>2036</v>
      </c>
      <c r="T267" t="s">
        <v>2037</v>
      </c>
    </row>
    <row r="268" spans="1:20" x14ac:dyDescent="0.3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4">
        <f t="shared" si="16"/>
        <v>76.766756032171585</v>
      </c>
      <c r="G268" t="s">
        <v>13</v>
      </c>
      <c r="H268" s="8">
        <f t="shared" si="17"/>
        <v>26.996228786926462</v>
      </c>
      <c r="I268">
        <v>3182</v>
      </c>
      <c r="J268" t="s">
        <v>106</v>
      </c>
      <c r="K268" t="s">
        <v>107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158</v>
      </c>
      <c r="S268" t="s">
        <v>2032</v>
      </c>
      <c r="T268" t="s">
        <v>2055</v>
      </c>
    </row>
    <row r="269" spans="1:20" x14ac:dyDescent="0.3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4">
        <f t="shared" si="16"/>
        <v>233.62012987012989</v>
      </c>
      <c r="G269" t="s">
        <v>19</v>
      </c>
      <c r="H269" s="8">
        <f t="shared" si="17"/>
        <v>51.990606936416185</v>
      </c>
      <c r="I269">
        <v>2768</v>
      </c>
      <c r="J269" t="s">
        <v>25</v>
      </c>
      <c r="K269" t="s">
        <v>26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32</v>
      </c>
      <c r="S269" t="s">
        <v>2036</v>
      </c>
      <c r="T269" t="s">
        <v>2037</v>
      </c>
    </row>
    <row r="270" spans="1:20" x14ac:dyDescent="0.3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4">
        <f t="shared" si="16"/>
        <v>180.53333333333333</v>
      </c>
      <c r="G270" t="s">
        <v>19</v>
      </c>
      <c r="H270" s="8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41</v>
      </c>
      <c r="S270" t="s">
        <v>2038</v>
      </c>
      <c r="T270" t="s">
        <v>2039</v>
      </c>
    </row>
    <row r="271" spans="1:20" x14ac:dyDescent="0.3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4">
        <f t="shared" si="16"/>
        <v>252.62857142857143</v>
      </c>
      <c r="G271" t="s">
        <v>19</v>
      </c>
      <c r="H271" s="8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268</v>
      </c>
      <c r="S271" t="s">
        <v>2038</v>
      </c>
      <c r="T271" t="s">
        <v>2057</v>
      </c>
    </row>
    <row r="272" spans="1:20" x14ac:dyDescent="0.3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4">
        <f t="shared" si="16"/>
        <v>27.176538240368025</v>
      </c>
      <c r="G272" t="s">
        <v>73</v>
      </c>
      <c r="H272" s="8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88</v>
      </c>
      <c r="S272" t="s">
        <v>2047</v>
      </c>
      <c r="T272" t="s">
        <v>2048</v>
      </c>
    </row>
    <row r="273" spans="1:20" x14ac:dyDescent="0.3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4">
        <f t="shared" si="16"/>
        <v>1.2706571242680547</v>
      </c>
      <c r="G273" t="s">
        <v>46</v>
      </c>
      <c r="H273" s="8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121</v>
      </c>
      <c r="S273" t="s">
        <v>2051</v>
      </c>
      <c r="T273" t="s">
        <v>2052</v>
      </c>
    </row>
    <row r="274" spans="1:20" x14ac:dyDescent="0.3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4">
        <f t="shared" si="16"/>
        <v>304.0097847358121</v>
      </c>
      <c r="G274" t="s">
        <v>19</v>
      </c>
      <c r="H274" s="8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32</v>
      </c>
      <c r="S274" t="s">
        <v>2036</v>
      </c>
      <c r="T274" t="s">
        <v>2037</v>
      </c>
    </row>
    <row r="275" spans="1:20" x14ac:dyDescent="0.3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4">
        <f t="shared" si="16"/>
        <v>137.23076923076923</v>
      </c>
      <c r="G275" t="s">
        <v>19</v>
      </c>
      <c r="H275" s="8">
        <f t="shared" si="17"/>
        <v>37.957446808510639</v>
      </c>
      <c r="I275">
        <v>282</v>
      </c>
      <c r="J275" t="s">
        <v>14</v>
      </c>
      <c r="K275" t="s">
        <v>15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32</v>
      </c>
      <c r="S275" t="s">
        <v>2036</v>
      </c>
      <c r="T275" t="s">
        <v>2037</v>
      </c>
    </row>
    <row r="276" spans="1:20" x14ac:dyDescent="0.3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4">
        <f t="shared" si="16"/>
        <v>32.208333333333336</v>
      </c>
      <c r="G276" t="s">
        <v>13</v>
      </c>
      <c r="H276" s="8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32</v>
      </c>
      <c r="S276" t="s">
        <v>2036</v>
      </c>
      <c r="T276" t="s">
        <v>2037</v>
      </c>
    </row>
    <row r="277" spans="1:20" x14ac:dyDescent="0.3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4">
        <f t="shared" si="16"/>
        <v>241.51282051282053</v>
      </c>
      <c r="G277" t="s">
        <v>19</v>
      </c>
      <c r="H277" s="8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205</v>
      </c>
      <c r="S277" t="s">
        <v>2044</v>
      </c>
      <c r="T277" t="s">
        <v>2056</v>
      </c>
    </row>
    <row r="278" spans="1:20" x14ac:dyDescent="0.3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4">
        <f t="shared" si="16"/>
        <v>96.8</v>
      </c>
      <c r="G278" t="s">
        <v>13</v>
      </c>
      <c r="H278" s="8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88</v>
      </c>
      <c r="S278" t="s">
        <v>2047</v>
      </c>
      <c r="T278" t="s">
        <v>2048</v>
      </c>
    </row>
    <row r="279" spans="1:20" x14ac:dyDescent="0.3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4">
        <f t="shared" si="16"/>
        <v>1066.4285714285716</v>
      </c>
      <c r="G279" t="s">
        <v>19</v>
      </c>
      <c r="H279" s="8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32</v>
      </c>
      <c r="S279" t="s">
        <v>2036</v>
      </c>
      <c r="T279" t="s">
        <v>2037</v>
      </c>
    </row>
    <row r="280" spans="1:20" x14ac:dyDescent="0.3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4">
        <f t="shared" si="16"/>
        <v>325.88888888888891</v>
      </c>
      <c r="G280" t="s">
        <v>19</v>
      </c>
      <c r="H280" s="8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27</v>
      </c>
      <c r="S280" t="s">
        <v>2034</v>
      </c>
      <c r="T280" t="s">
        <v>2035</v>
      </c>
    </row>
    <row r="281" spans="1:20" x14ac:dyDescent="0.3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4">
        <f t="shared" si="16"/>
        <v>170.70000000000002</v>
      </c>
      <c r="G281" t="s">
        <v>19</v>
      </c>
      <c r="H281" s="8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32</v>
      </c>
      <c r="S281" t="s">
        <v>2036</v>
      </c>
      <c r="T281" t="s">
        <v>2037</v>
      </c>
    </row>
    <row r="282" spans="1:20" x14ac:dyDescent="0.3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4">
        <f t="shared" si="16"/>
        <v>581.44000000000005</v>
      </c>
      <c r="G282" t="s">
        <v>19</v>
      </c>
      <c r="H282" s="8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70</v>
      </c>
      <c r="S282" t="s">
        <v>2038</v>
      </c>
      <c r="T282" t="s">
        <v>2046</v>
      </c>
    </row>
    <row r="283" spans="1:20" x14ac:dyDescent="0.3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4">
        <f t="shared" si="16"/>
        <v>91.520972644376897</v>
      </c>
      <c r="G283" t="s">
        <v>13</v>
      </c>
      <c r="H283" s="8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32</v>
      </c>
      <c r="S283" t="s">
        <v>2036</v>
      </c>
      <c r="T283" t="s">
        <v>2037</v>
      </c>
    </row>
    <row r="284" spans="1:20" x14ac:dyDescent="0.3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4">
        <f t="shared" si="16"/>
        <v>108.04761904761904</v>
      </c>
      <c r="G284" t="s">
        <v>19</v>
      </c>
      <c r="H284" s="8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268</v>
      </c>
      <c r="S284" t="s">
        <v>2038</v>
      </c>
      <c r="T284" t="s">
        <v>2057</v>
      </c>
    </row>
    <row r="285" spans="1:20" x14ac:dyDescent="0.3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4">
        <f t="shared" si="16"/>
        <v>18.728395061728396</v>
      </c>
      <c r="G285" t="s">
        <v>13</v>
      </c>
      <c r="H285" s="8">
        <f t="shared" si="17"/>
        <v>52.310344827586206</v>
      </c>
      <c r="I285">
        <v>29</v>
      </c>
      <c r="J285" t="s">
        <v>35</v>
      </c>
      <c r="K285" t="s">
        <v>36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22</v>
      </c>
      <c r="S285" t="s">
        <v>2032</v>
      </c>
      <c r="T285" t="s">
        <v>2033</v>
      </c>
    </row>
    <row r="286" spans="1:20" x14ac:dyDescent="0.3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4">
        <f t="shared" si="16"/>
        <v>83.193877551020407</v>
      </c>
      <c r="G286" t="s">
        <v>13</v>
      </c>
      <c r="H286" s="8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27</v>
      </c>
      <c r="S286" t="s">
        <v>2034</v>
      </c>
      <c r="T286" t="s">
        <v>2035</v>
      </c>
    </row>
    <row r="287" spans="1:20" x14ac:dyDescent="0.3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4">
        <f t="shared" si="16"/>
        <v>706.33333333333337</v>
      </c>
      <c r="G287" t="s">
        <v>19</v>
      </c>
      <c r="H287" s="8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32</v>
      </c>
      <c r="S287" t="s">
        <v>2036</v>
      </c>
      <c r="T287" t="s">
        <v>2037</v>
      </c>
    </row>
    <row r="288" spans="1:20" x14ac:dyDescent="0.3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4">
        <f t="shared" si="16"/>
        <v>17.446030330062445</v>
      </c>
      <c r="G288" t="s">
        <v>73</v>
      </c>
      <c r="H288" s="8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32</v>
      </c>
      <c r="S288" t="s">
        <v>2036</v>
      </c>
      <c r="T288" t="s">
        <v>2037</v>
      </c>
    </row>
    <row r="289" spans="1:20" x14ac:dyDescent="0.3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4">
        <f t="shared" si="16"/>
        <v>209.73015873015873</v>
      </c>
      <c r="G289" t="s">
        <v>19</v>
      </c>
      <c r="H289" s="8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49</v>
      </c>
      <c r="S289" t="s">
        <v>2032</v>
      </c>
      <c r="T289" t="s">
        <v>2040</v>
      </c>
    </row>
    <row r="290" spans="1:20" x14ac:dyDescent="0.3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4">
        <f t="shared" si="16"/>
        <v>97.785714285714292</v>
      </c>
      <c r="G290" t="s">
        <v>13</v>
      </c>
      <c r="H290" s="8">
        <f t="shared" si="17"/>
        <v>39.970802919708028</v>
      </c>
      <c r="I290">
        <v>137</v>
      </c>
      <c r="J290" t="s">
        <v>35</v>
      </c>
      <c r="K290" t="s">
        <v>36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2032</v>
      </c>
      <c r="T290" t="s">
        <v>2054</v>
      </c>
    </row>
    <row r="291" spans="1:20" x14ac:dyDescent="0.3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4">
        <f t="shared" si="16"/>
        <v>1684.25</v>
      </c>
      <c r="G291" t="s">
        <v>19</v>
      </c>
      <c r="H291" s="8">
        <f t="shared" si="17"/>
        <v>39.982195845697326</v>
      </c>
      <c r="I291">
        <v>337</v>
      </c>
      <c r="J291" t="s">
        <v>14</v>
      </c>
      <c r="K291" t="s">
        <v>15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32</v>
      </c>
      <c r="S291" t="s">
        <v>2036</v>
      </c>
      <c r="T291" t="s">
        <v>2037</v>
      </c>
    </row>
    <row r="292" spans="1:20" x14ac:dyDescent="0.3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4">
        <f t="shared" si="16"/>
        <v>54.402135231316727</v>
      </c>
      <c r="G292" t="s">
        <v>13</v>
      </c>
      <c r="H292" s="8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41</v>
      </c>
      <c r="S292" t="s">
        <v>2038</v>
      </c>
      <c r="T292" t="s">
        <v>2039</v>
      </c>
    </row>
    <row r="293" spans="1:20" x14ac:dyDescent="0.3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4">
        <f t="shared" si="16"/>
        <v>456.61111111111109</v>
      </c>
      <c r="G293" t="s">
        <v>19</v>
      </c>
      <c r="H293" s="8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27</v>
      </c>
      <c r="S293" t="s">
        <v>2034</v>
      </c>
      <c r="T293" t="s">
        <v>2035</v>
      </c>
    </row>
    <row r="294" spans="1:20" x14ac:dyDescent="0.3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4">
        <f t="shared" si="16"/>
        <v>9.8219178082191778</v>
      </c>
      <c r="G294" t="s">
        <v>13</v>
      </c>
      <c r="H294" s="8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16</v>
      </c>
      <c r="S294" t="s">
        <v>2030</v>
      </c>
      <c r="T294" t="s">
        <v>2031</v>
      </c>
    </row>
    <row r="295" spans="1:20" x14ac:dyDescent="0.3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4">
        <f t="shared" si="16"/>
        <v>16.384615384615383</v>
      </c>
      <c r="G295" t="s">
        <v>73</v>
      </c>
      <c r="H295" s="8">
        <f t="shared" si="17"/>
        <v>33.28125</v>
      </c>
      <c r="I295">
        <v>32</v>
      </c>
      <c r="J295" t="s">
        <v>106</v>
      </c>
      <c r="K295" t="s">
        <v>107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32</v>
      </c>
      <c r="S295" t="s">
        <v>2036</v>
      </c>
      <c r="T295" t="s">
        <v>2037</v>
      </c>
    </row>
    <row r="296" spans="1:20" x14ac:dyDescent="0.3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4">
        <f t="shared" si="16"/>
        <v>1339.6666666666667</v>
      </c>
      <c r="G296" t="s">
        <v>19</v>
      </c>
      <c r="H296" s="8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32</v>
      </c>
      <c r="S296" t="s">
        <v>2036</v>
      </c>
      <c r="T296" t="s">
        <v>2037</v>
      </c>
    </row>
    <row r="297" spans="1:20" x14ac:dyDescent="0.3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4">
        <f t="shared" si="16"/>
        <v>35.650077760497666</v>
      </c>
      <c r="G297" t="s">
        <v>13</v>
      </c>
      <c r="H297" s="8">
        <f t="shared" si="17"/>
        <v>36.004712041884815</v>
      </c>
      <c r="I297">
        <v>1910</v>
      </c>
      <c r="J297" t="s">
        <v>97</v>
      </c>
      <c r="K297" t="s">
        <v>98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32</v>
      </c>
      <c r="S297" t="s">
        <v>2036</v>
      </c>
      <c r="T297" t="s">
        <v>2037</v>
      </c>
    </row>
    <row r="298" spans="1:20" x14ac:dyDescent="0.3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4">
        <f t="shared" si="16"/>
        <v>54.950819672131146</v>
      </c>
      <c r="G298" t="s">
        <v>13</v>
      </c>
      <c r="H298" s="8">
        <f t="shared" si="17"/>
        <v>88.21052631578948</v>
      </c>
      <c r="I298">
        <v>38</v>
      </c>
      <c r="J298" t="s">
        <v>25</v>
      </c>
      <c r="K298" t="s">
        <v>26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32</v>
      </c>
      <c r="S298" t="s">
        <v>2036</v>
      </c>
      <c r="T298" t="s">
        <v>2037</v>
      </c>
    </row>
    <row r="299" spans="1:20" x14ac:dyDescent="0.3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4">
        <f t="shared" si="16"/>
        <v>94.236111111111114</v>
      </c>
      <c r="G299" t="s">
        <v>13</v>
      </c>
      <c r="H299" s="8">
        <f t="shared" si="17"/>
        <v>65.240384615384613</v>
      </c>
      <c r="I299">
        <v>104</v>
      </c>
      <c r="J299" t="s">
        <v>25</v>
      </c>
      <c r="K299" t="s">
        <v>26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32</v>
      </c>
      <c r="S299" t="s">
        <v>2036</v>
      </c>
      <c r="T299" t="s">
        <v>2037</v>
      </c>
    </row>
    <row r="300" spans="1:20" x14ac:dyDescent="0.3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4">
        <f t="shared" si="16"/>
        <v>143.91428571428571</v>
      </c>
      <c r="G300" t="s">
        <v>19</v>
      </c>
      <c r="H300" s="8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22</v>
      </c>
      <c r="S300" t="s">
        <v>2032</v>
      </c>
      <c r="T300" t="s">
        <v>2033</v>
      </c>
    </row>
    <row r="301" spans="1:20" x14ac:dyDescent="0.3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4">
        <f t="shared" si="16"/>
        <v>51.421052631578945</v>
      </c>
      <c r="G301" t="s">
        <v>13</v>
      </c>
      <c r="H301" s="8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16</v>
      </c>
      <c r="S301" t="s">
        <v>2030</v>
      </c>
      <c r="T301" t="s">
        <v>2031</v>
      </c>
    </row>
    <row r="302" spans="1:20" x14ac:dyDescent="0.3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4">
        <f t="shared" si="16"/>
        <v>5</v>
      </c>
      <c r="G302" t="s">
        <v>13</v>
      </c>
      <c r="H302" s="8">
        <f t="shared" si="17"/>
        <v>5</v>
      </c>
      <c r="I302">
        <v>1</v>
      </c>
      <c r="J302" t="s">
        <v>35</v>
      </c>
      <c r="K302" t="s">
        <v>36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67</v>
      </c>
      <c r="S302" t="s">
        <v>2044</v>
      </c>
      <c r="T302" t="s">
        <v>2045</v>
      </c>
    </row>
    <row r="303" spans="1:20" x14ac:dyDescent="0.3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4">
        <f t="shared" si="16"/>
        <v>1344.6666666666667</v>
      </c>
      <c r="G303" t="s">
        <v>19</v>
      </c>
      <c r="H303" s="8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41</v>
      </c>
      <c r="S303" t="s">
        <v>2038</v>
      </c>
      <c r="T303" t="s">
        <v>2039</v>
      </c>
    </row>
    <row r="304" spans="1:20" x14ac:dyDescent="0.3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4">
        <f t="shared" si="16"/>
        <v>31.844940867279899</v>
      </c>
      <c r="G304" t="s">
        <v>13</v>
      </c>
      <c r="H304" s="8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32</v>
      </c>
      <c r="S304" t="s">
        <v>2036</v>
      </c>
      <c r="T304" t="s">
        <v>2037</v>
      </c>
    </row>
    <row r="305" spans="1:20" x14ac:dyDescent="0.3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4">
        <f t="shared" si="16"/>
        <v>82.617647058823536</v>
      </c>
      <c r="G305" t="s">
        <v>13</v>
      </c>
      <c r="H305" s="8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59</v>
      </c>
      <c r="S305" t="s">
        <v>2032</v>
      </c>
      <c r="T305" t="s">
        <v>2042</v>
      </c>
    </row>
    <row r="306" spans="1:20" x14ac:dyDescent="0.3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4">
        <f t="shared" si="16"/>
        <v>546.14285714285722</v>
      </c>
      <c r="G306" t="s">
        <v>19</v>
      </c>
      <c r="H306" s="8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41</v>
      </c>
      <c r="S306" t="s">
        <v>2038</v>
      </c>
      <c r="T306" t="s">
        <v>2039</v>
      </c>
    </row>
    <row r="307" spans="1:20" x14ac:dyDescent="0.3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4">
        <f t="shared" si="16"/>
        <v>286.21428571428572</v>
      </c>
      <c r="G307" t="s">
        <v>19</v>
      </c>
      <c r="H307" s="8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32</v>
      </c>
      <c r="S307" t="s">
        <v>2036</v>
      </c>
      <c r="T307" t="s">
        <v>2037</v>
      </c>
    </row>
    <row r="308" spans="1:20" x14ac:dyDescent="0.3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4">
        <f t="shared" si="16"/>
        <v>7.9076923076923071</v>
      </c>
      <c r="G308" t="s">
        <v>13</v>
      </c>
      <c r="H308" s="8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32</v>
      </c>
      <c r="S308" t="s">
        <v>2036</v>
      </c>
      <c r="T308" t="s">
        <v>2037</v>
      </c>
    </row>
    <row r="309" spans="1:20" x14ac:dyDescent="0.3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4">
        <f t="shared" si="16"/>
        <v>132.13677811550153</v>
      </c>
      <c r="G309" t="s">
        <v>19</v>
      </c>
      <c r="H309" s="8">
        <f t="shared" si="17"/>
        <v>65.968133535660087</v>
      </c>
      <c r="I309">
        <v>659</v>
      </c>
      <c r="J309" t="s">
        <v>35</v>
      </c>
      <c r="K309" t="s">
        <v>36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118</v>
      </c>
      <c r="S309" t="s">
        <v>2044</v>
      </c>
      <c r="T309" t="s">
        <v>2050</v>
      </c>
    </row>
    <row r="310" spans="1:20" x14ac:dyDescent="0.3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4">
        <f t="shared" si="16"/>
        <v>74.077834179357026</v>
      </c>
      <c r="G310" t="s">
        <v>13</v>
      </c>
      <c r="H310" s="8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32</v>
      </c>
      <c r="S310" t="s">
        <v>2036</v>
      </c>
      <c r="T310" t="s">
        <v>2037</v>
      </c>
    </row>
    <row r="311" spans="1:20" x14ac:dyDescent="0.3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4">
        <f t="shared" si="16"/>
        <v>75.292682926829272</v>
      </c>
      <c r="G311" t="s">
        <v>73</v>
      </c>
      <c r="H311" s="8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59</v>
      </c>
      <c r="S311" t="s">
        <v>2032</v>
      </c>
      <c r="T311" t="s">
        <v>2042</v>
      </c>
    </row>
    <row r="312" spans="1:20" x14ac:dyDescent="0.3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4">
        <f t="shared" si="16"/>
        <v>20.333333333333332</v>
      </c>
      <c r="G312" t="s">
        <v>13</v>
      </c>
      <c r="H312" s="8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88</v>
      </c>
      <c r="S312" t="s">
        <v>2047</v>
      </c>
      <c r="T312" t="s">
        <v>2048</v>
      </c>
    </row>
    <row r="313" spans="1:20" x14ac:dyDescent="0.3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4">
        <f t="shared" si="16"/>
        <v>203.36507936507937</v>
      </c>
      <c r="G313" t="s">
        <v>19</v>
      </c>
      <c r="H313" s="8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32</v>
      </c>
      <c r="S313" t="s">
        <v>2036</v>
      </c>
      <c r="T313" t="s">
        <v>2037</v>
      </c>
    </row>
    <row r="314" spans="1:20" x14ac:dyDescent="0.3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4">
        <f t="shared" si="16"/>
        <v>310.2284263959391</v>
      </c>
      <c r="G314" t="s">
        <v>19</v>
      </c>
      <c r="H314" s="8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32</v>
      </c>
      <c r="S314" t="s">
        <v>2036</v>
      </c>
      <c r="T314" t="s">
        <v>2037</v>
      </c>
    </row>
    <row r="315" spans="1:20" x14ac:dyDescent="0.3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4">
        <f t="shared" si="16"/>
        <v>395.31818181818181</v>
      </c>
      <c r="G315" t="s">
        <v>19</v>
      </c>
      <c r="H315" s="8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22</v>
      </c>
      <c r="S315" t="s">
        <v>2032</v>
      </c>
      <c r="T315" t="s">
        <v>2033</v>
      </c>
    </row>
    <row r="316" spans="1:20" x14ac:dyDescent="0.3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4">
        <f t="shared" si="16"/>
        <v>294.71428571428572</v>
      </c>
      <c r="G316" t="s">
        <v>19</v>
      </c>
      <c r="H316" s="8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41</v>
      </c>
      <c r="S316" t="s">
        <v>2038</v>
      </c>
      <c r="T316" t="s">
        <v>2039</v>
      </c>
    </row>
    <row r="317" spans="1:20" x14ac:dyDescent="0.3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4">
        <f t="shared" si="16"/>
        <v>33.89473684210526</v>
      </c>
      <c r="G317" t="s">
        <v>13</v>
      </c>
      <c r="H317" s="8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32</v>
      </c>
      <c r="S317" t="s">
        <v>2036</v>
      </c>
      <c r="T317" t="s">
        <v>2037</v>
      </c>
    </row>
    <row r="318" spans="1:20" x14ac:dyDescent="0.3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4">
        <f t="shared" si="16"/>
        <v>66.677083333333329</v>
      </c>
      <c r="G318" t="s">
        <v>13</v>
      </c>
      <c r="H318" s="8">
        <f t="shared" si="17"/>
        <v>59.268518518518519</v>
      </c>
      <c r="I318">
        <v>108</v>
      </c>
      <c r="J318" t="s">
        <v>106</v>
      </c>
      <c r="K318" t="s">
        <v>107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16</v>
      </c>
      <c r="S318" t="s">
        <v>2030</v>
      </c>
      <c r="T318" t="s">
        <v>2031</v>
      </c>
    </row>
    <row r="319" spans="1:20" x14ac:dyDescent="0.3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4">
        <f t="shared" si="16"/>
        <v>19.227272727272727</v>
      </c>
      <c r="G319" t="s">
        <v>13</v>
      </c>
      <c r="H319" s="8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32</v>
      </c>
      <c r="S319" t="s">
        <v>2036</v>
      </c>
      <c r="T319" t="s">
        <v>2037</v>
      </c>
    </row>
    <row r="320" spans="1:20" x14ac:dyDescent="0.3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4">
        <f t="shared" si="16"/>
        <v>15.842105263157894</v>
      </c>
      <c r="G320" t="s">
        <v>13</v>
      </c>
      <c r="H320" s="8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22</v>
      </c>
      <c r="S320" t="s">
        <v>2032</v>
      </c>
      <c r="T320" t="s">
        <v>2033</v>
      </c>
    </row>
    <row r="321" spans="1:20" x14ac:dyDescent="0.3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4">
        <f t="shared" si="16"/>
        <v>38.702380952380956</v>
      </c>
      <c r="G321" t="s">
        <v>73</v>
      </c>
      <c r="H321" s="8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27</v>
      </c>
      <c r="S321" t="s">
        <v>2034</v>
      </c>
      <c r="T321" t="s">
        <v>2035</v>
      </c>
    </row>
    <row r="322" spans="1:20" x14ac:dyDescent="0.3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4">
        <f t="shared" si="16"/>
        <v>9.5876777251184837</v>
      </c>
      <c r="G322" t="s">
        <v>13</v>
      </c>
      <c r="H322" s="8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 s="7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118</v>
      </c>
      <c r="S322" t="s">
        <v>2044</v>
      </c>
      <c r="T322" t="s">
        <v>2050</v>
      </c>
    </row>
    <row r="323" spans="1:20" x14ac:dyDescent="0.3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13</v>
      </c>
      <c r="H323" s="8">
        <f t="shared" ref="H323:H386" si="21">E323/I323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 s="7">
        <f t="shared" ref="M323:M386" si="22">(((L323/60)/60)/24)+DATE(1970,1,1)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99</v>
      </c>
      <c r="S323" t="s">
        <v>2038</v>
      </c>
      <c r="T323" t="s">
        <v>2049</v>
      </c>
    </row>
    <row r="324" spans="1:20" x14ac:dyDescent="0.3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4">
        <f t="shared" si="20"/>
        <v>166.56234096692114</v>
      </c>
      <c r="G324" t="s">
        <v>19</v>
      </c>
      <c r="H324" s="8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32</v>
      </c>
      <c r="S324" t="s">
        <v>2036</v>
      </c>
      <c r="T324" t="s">
        <v>2037</v>
      </c>
    </row>
    <row r="325" spans="1:20" x14ac:dyDescent="0.3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4">
        <f t="shared" si="20"/>
        <v>24.134831460674157</v>
      </c>
      <c r="G325" t="s">
        <v>13</v>
      </c>
      <c r="H325" s="8">
        <f t="shared" si="21"/>
        <v>82.615384615384613</v>
      </c>
      <c r="I325">
        <v>26</v>
      </c>
      <c r="J325" t="s">
        <v>39</v>
      </c>
      <c r="K325" t="s">
        <v>40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41</v>
      </c>
      <c r="S325" t="s">
        <v>2038</v>
      </c>
      <c r="T325" t="s">
        <v>2039</v>
      </c>
    </row>
    <row r="326" spans="1:20" x14ac:dyDescent="0.3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4">
        <f t="shared" si="20"/>
        <v>164.05633802816902</v>
      </c>
      <c r="G326" t="s">
        <v>19</v>
      </c>
      <c r="H326" s="8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32</v>
      </c>
      <c r="S326" t="s">
        <v>2036</v>
      </c>
      <c r="T326" t="s">
        <v>2037</v>
      </c>
    </row>
    <row r="327" spans="1:20" x14ac:dyDescent="0.3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4">
        <f t="shared" si="20"/>
        <v>90.723076923076931</v>
      </c>
      <c r="G327" t="s">
        <v>13</v>
      </c>
      <c r="H327" s="8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32</v>
      </c>
      <c r="S327" t="s">
        <v>2036</v>
      </c>
      <c r="T327" t="s">
        <v>2037</v>
      </c>
    </row>
    <row r="328" spans="1:20" x14ac:dyDescent="0.3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4">
        <f t="shared" si="20"/>
        <v>46.194444444444443</v>
      </c>
      <c r="G328" t="s">
        <v>13</v>
      </c>
      <c r="H328" s="8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70</v>
      </c>
      <c r="S328" t="s">
        <v>2038</v>
      </c>
      <c r="T328" t="s">
        <v>2046</v>
      </c>
    </row>
    <row r="329" spans="1:20" x14ac:dyDescent="0.3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4">
        <f t="shared" si="20"/>
        <v>38.53846153846154</v>
      </c>
      <c r="G329" t="s">
        <v>13</v>
      </c>
      <c r="H329" s="8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32</v>
      </c>
      <c r="S329" t="s">
        <v>2036</v>
      </c>
      <c r="T329" t="s">
        <v>2037</v>
      </c>
    </row>
    <row r="330" spans="1:20" x14ac:dyDescent="0.3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4">
        <f t="shared" si="20"/>
        <v>133.56231003039514</v>
      </c>
      <c r="G330" t="s">
        <v>19</v>
      </c>
      <c r="H330" s="8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22</v>
      </c>
      <c r="S330" t="s">
        <v>2032</v>
      </c>
      <c r="T330" t="s">
        <v>2033</v>
      </c>
    </row>
    <row r="331" spans="1:20" x14ac:dyDescent="0.3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4">
        <f t="shared" si="20"/>
        <v>22.896588486140725</v>
      </c>
      <c r="G331" t="s">
        <v>46</v>
      </c>
      <c r="H331" s="8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88</v>
      </c>
      <c r="S331" t="s">
        <v>2047</v>
      </c>
      <c r="T331" t="s">
        <v>2048</v>
      </c>
    </row>
    <row r="332" spans="1:20" x14ac:dyDescent="0.3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4">
        <f t="shared" si="20"/>
        <v>184.95548961424333</v>
      </c>
      <c r="G332" t="s">
        <v>19</v>
      </c>
      <c r="H332" s="8">
        <f t="shared" si="21"/>
        <v>45.003610108303249</v>
      </c>
      <c r="I332">
        <v>1385</v>
      </c>
      <c r="J332" t="s">
        <v>39</v>
      </c>
      <c r="K332" t="s">
        <v>40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41</v>
      </c>
      <c r="S332" t="s">
        <v>2038</v>
      </c>
      <c r="T332" t="s">
        <v>2039</v>
      </c>
    </row>
    <row r="333" spans="1:20" x14ac:dyDescent="0.3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4">
        <f t="shared" si="20"/>
        <v>443.72727272727275</v>
      </c>
      <c r="G333" t="s">
        <v>19</v>
      </c>
      <c r="H333" s="8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16</v>
      </c>
      <c r="S333" t="s">
        <v>2030</v>
      </c>
      <c r="T333" t="s">
        <v>2031</v>
      </c>
    </row>
    <row r="334" spans="1:20" x14ac:dyDescent="0.3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4">
        <f t="shared" si="20"/>
        <v>199.9806763285024</v>
      </c>
      <c r="G334" t="s">
        <v>19</v>
      </c>
      <c r="H334" s="8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64</v>
      </c>
      <c r="S334" t="s">
        <v>2034</v>
      </c>
      <c r="T334" t="s">
        <v>2043</v>
      </c>
    </row>
    <row r="335" spans="1:20" x14ac:dyDescent="0.3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4">
        <f t="shared" si="20"/>
        <v>123.95833333333333</v>
      </c>
      <c r="G335" t="s">
        <v>19</v>
      </c>
      <c r="H335" s="8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32</v>
      </c>
      <c r="S335" t="s">
        <v>2036</v>
      </c>
      <c r="T335" t="s">
        <v>2037</v>
      </c>
    </row>
    <row r="336" spans="1:20" x14ac:dyDescent="0.3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4">
        <f t="shared" si="20"/>
        <v>186.61329305135951</v>
      </c>
      <c r="G336" t="s">
        <v>19</v>
      </c>
      <c r="H336" s="8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22</v>
      </c>
      <c r="S336" t="s">
        <v>2032</v>
      </c>
      <c r="T336" t="s">
        <v>2033</v>
      </c>
    </row>
    <row r="337" spans="1:20" x14ac:dyDescent="0.3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4">
        <f t="shared" si="20"/>
        <v>114.28538550057536</v>
      </c>
      <c r="G337" t="s">
        <v>19</v>
      </c>
      <c r="H337" s="8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22</v>
      </c>
      <c r="S337" t="s">
        <v>2032</v>
      </c>
      <c r="T337" t="s">
        <v>2033</v>
      </c>
    </row>
    <row r="338" spans="1:20" x14ac:dyDescent="0.3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4">
        <f t="shared" si="20"/>
        <v>97.032531824611041</v>
      </c>
      <c r="G338" t="s">
        <v>13</v>
      </c>
      <c r="H338" s="8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22</v>
      </c>
      <c r="S338" t="s">
        <v>2032</v>
      </c>
      <c r="T338" t="s">
        <v>2033</v>
      </c>
    </row>
    <row r="339" spans="1:20" x14ac:dyDescent="0.3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4">
        <f t="shared" si="20"/>
        <v>122.81904761904762</v>
      </c>
      <c r="G339" t="s">
        <v>19</v>
      </c>
      <c r="H339" s="8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32</v>
      </c>
      <c r="S339" t="s">
        <v>2036</v>
      </c>
      <c r="T339" t="s">
        <v>2037</v>
      </c>
    </row>
    <row r="340" spans="1:20" x14ac:dyDescent="0.3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4">
        <f t="shared" si="20"/>
        <v>179.14326647564468</v>
      </c>
      <c r="G340" t="s">
        <v>19</v>
      </c>
      <c r="H340" s="8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32</v>
      </c>
      <c r="S340" t="s">
        <v>2036</v>
      </c>
      <c r="T340" t="s">
        <v>2037</v>
      </c>
    </row>
    <row r="341" spans="1:20" x14ac:dyDescent="0.3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4">
        <f t="shared" si="20"/>
        <v>79.951577402787962</v>
      </c>
      <c r="G341" t="s">
        <v>73</v>
      </c>
      <c r="H341" s="8">
        <f t="shared" si="2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32</v>
      </c>
      <c r="S341" t="s">
        <v>2036</v>
      </c>
      <c r="T341" t="s">
        <v>2037</v>
      </c>
    </row>
    <row r="342" spans="1:20" x14ac:dyDescent="0.3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4">
        <f t="shared" si="20"/>
        <v>94.242587601078171</v>
      </c>
      <c r="G342" t="s">
        <v>13</v>
      </c>
      <c r="H342" s="8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121</v>
      </c>
      <c r="S342" t="s">
        <v>2051</v>
      </c>
      <c r="T342" t="s">
        <v>2052</v>
      </c>
    </row>
    <row r="343" spans="1:20" x14ac:dyDescent="0.3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4">
        <f t="shared" si="20"/>
        <v>84.669291338582681</v>
      </c>
      <c r="G343" t="s">
        <v>13</v>
      </c>
      <c r="H343" s="8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59</v>
      </c>
      <c r="S343" t="s">
        <v>2032</v>
      </c>
      <c r="T343" t="s">
        <v>2042</v>
      </c>
    </row>
    <row r="344" spans="1:20" x14ac:dyDescent="0.3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4">
        <f t="shared" si="20"/>
        <v>66.521920668058456</v>
      </c>
      <c r="G344" t="s">
        <v>13</v>
      </c>
      <c r="H344" s="8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32</v>
      </c>
      <c r="S344" t="s">
        <v>2036</v>
      </c>
      <c r="T344" t="s">
        <v>2037</v>
      </c>
    </row>
    <row r="345" spans="1:20" x14ac:dyDescent="0.3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4">
        <f t="shared" si="20"/>
        <v>53.922222222222224</v>
      </c>
      <c r="G345" t="s">
        <v>13</v>
      </c>
      <c r="H345" s="8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32</v>
      </c>
      <c r="S345" t="s">
        <v>2036</v>
      </c>
      <c r="T345" t="s">
        <v>2037</v>
      </c>
    </row>
    <row r="346" spans="1:20" x14ac:dyDescent="0.3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4">
        <f t="shared" si="20"/>
        <v>41.983299595141702</v>
      </c>
      <c r="G346" t="s">
        <v>13</v>
      </c>
      <c r="H346" s="8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88</v>
      </c>
      <c r="S346" t="s">
        <v>2047</v>
      </c>
      <c r="T346" t="s">
        <v>2048</v>
      </c>
    </row>
    <row r="347" spans="1:20" x14ac:dyDescent="0.3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4">
        <f t="shared" si="20"/>
        <v>14.69479695431472</v>
      </c>
      <c r="G347" t="s">
        <v>13</v>
      </c>
      <c r="H347" s="8">
        <f t="shared" si="21"/>
        <v>69.966767371601208</v>
      </c>
      <c r="I347">
        <v>331</v>
      </c>
      <c r="J347" t="s">
        <v>39</v>
      </c>
      <c r="K347" t="s">
        <v>40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52</v>
      </c>
      <c r="S347" t="s">
        <v>2038</v>
      </c>
      <c r="T347" t="s">
        <v>2041</v>
      </c>
    </row>
    <row r="348" spans="1:20" x14ac:dyDescent="0.3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4">
        <f t="shared" si="20"/>
        <v>34.475000000000001</v>
      </c>
      <c r="G348" t="s">
        <v>13</v>
      </c>
      <c r="H348" s="8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59</v>
      </c>
      <c r="S348" t="s">
        <v>2032</v>
      </c>
      <c r="T348" t="s">
        <v>2042</v>
      </c>
    </row>
    <row r="349" spans="1:20" x14ac:dyDescent="0.3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4">
        <f t="shared" si="20"/>
        <v>1400.7777777777778</v>
      </c>
      <c r="G349" t="s">
        <v>19</v>
      </c>
      <c r="H349" s="8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27</v>
      </c>
      <c r="S349" t="s">
        <v>2034</v>
      </c>
      <c r="T349" t="s">
        <v>2035</v>
      </c>
    </row>
    <row r="350" spans="1:20" x14ac:dyDescent="0.3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4">
        <f t="shared" si="20"/>
        <v>71.770351758793964</v>
      </c>
      <c r="G350" t="s">
        <v>13</v>
      </c>
      <c r="H350" s="8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16</v>
      </c>
      <c r="S350" t="s">
        <v>2030</v>
      </c>
      <c r="T350" t="s">
        <v>2031</v>
      </c>
    </row>
    <row r="351" spans="1:20" x14ac:dyDescent="0.3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4">
        <f t="shared" si="20"/>
        <v>53.074115044247783</v>
      </c>
      <c r="G351" t="s">
        <v>13</v>
      </c>
      <c r="H351" s="8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32</v>
      </c>
      <c r="S351" t="s">
        <v>2036</v>
      </c>
      <c r="T351" t="s">
        <v>2037</v>
      </c>
    </row>
    <row r="352" spans="1:20" x14ac:dyDescent="0.3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4">
        <f t="shared" si="20"/>
        <v>5</v>
      </c>
      <c r="G352" t="s">
        <v>13</v>
      </c>
      <c r="H352" s="8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2032</v>
      </c>
      <c r="T352" t="s">
        <v>2055</v>
      </c>
    </row>
    <row r="353" spans="1:20" x14ac:dyDescent="0.3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4">
        <f t="shared" si="20"/>
        <v>127.70715249662618</v>
      </c>
      <c r="G353" t="s">
        <v>19</v>
      </c>
      <c r="H353" s="8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22</v>
      </c>
      <c r="S353" t="s">
        <v>2032</v>
      </c>
      <c r="T353" t="s">
        <v>2033</v>
      </c>
    </row>
    <row r="354" spans="1:20" x14ac:dyDescent="0.3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4">
        <f t="shared" si="20"/>
        <v>34.892857142857139</v>
      </c>
      <c r="G354" t="s">
        <v>13</v>
      </c>
      <c r="H354" s="8">
        <f t="shared" si="21"/>
        <v>29.606060606060606</v>
      </c>
      <c r="I354">
        <v>33</v>
      </c>
      <c r="J354" t="s">
        <v>14</v>
      </c>
      <c r="K354" t="s">
        <v>15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32</v>
      </c>
      <c r="S354" t="s">
        <v>2036</v>
      </c>
      <c r="T354" t="s">
        <v>2037</v>
      </c>
    </row>
    <row r="355" spans="1:20" x14ac:dyDescent="0.3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4">
        <f t="shared" si="20"/>
        <v>410.59821428571428</v>
      </c>
      <c r="G355" t="s">
        <v>19</v>
      </c>
      <c r="H355" s="8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32</v>
      </c>
      <c r="S355" t="s">
        <v>2036</v>
      </c>
      <c r="T355" t="s">
        <v>2037</v>
      </c>
    </row>
    <row r="356" spans="1:20" x14ac:dyDescent="0.3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4">
        <f t="shared" si="20"/>
        <v>123.73770491803278</v>
      </c>
      <c r="G356" t="s">
        <v>19</v>
      </c>
      <c r="H356" s="8">
        <f t="shared" si="21"/>
        <v>94.35</v>
      </c>
      <c r="I356">
        <v>80</v>
      </c>
      <c r="J356" t="s">
        <v>35</v>
      </c>
      <c r="K356" t="s">
        <v>36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41</v>
      </c>
      <c r="S356" t="s">
        <v>2038</v>
      </c>
      <c r="T356" t="s">
        <v>2039</v>
      </c>
    </row>
    <row r="357" spans="1:20" x14ac:dyDescent="0.3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4">
        <f t="shared" si="20"/>
        <v>58.973684210526315</v>
      </c>
      <c r="G357" t="s">
        <v>46</v>
      </c>
      <c r="H357" s="8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64</v>
      </c>
      <c r="S357" t="s">
        <v>2034</v>
      </c>
      <c r="T357" t="s">
        <v>2043</v>
      </c>
    </row>
    <row r="358" spans="1:20" x14ac:dyDescent="0.3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4">
        <f t="shared" si="20"/>
        <v>36.892473118279568</v>
      </c>
      <c r="G358" t="s">
        <v>13</v>
      </c>
      <c r="H358" s="8">
        <f t="shared" si="21"/>
        <v>85.775000000000006</v>
      </c>
      <c r="I358">
        <v>40</v>
      </c>
      <c r="J358" t="s">
        <v>106</v>
      </c>
      <c r="K358" t="s">
        <v>107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32</v>
      </c>
      <c r="S358" t="s">
        <v>2036</v>
      </c>
      <c r="T358" t="s">
        <v>2037</v>
      </c>
    </row>
    <row r="359" spans="1:20" x14ac:dyDescent="0.3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4">
        <f t="shared" si="20"/>
        <v>184.91304347826087</v>
      </c>
      <c r="G359" t="s">
        <v>19</v>
      </c>
      <c r="H359" s="8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88</v>
      </c>
      <c r="S359" t="s">
        <v>2047</v>
      </c>
      <c r="T359" t="s">
        <v>2048</v>
      </c>
    </row>
    <row r="360" spans="1:20" x14ac:dyDescent="0.3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4">
        <f t="shared" si="20"/>
        <v>11.814432989690722</v>
      </c>
      <c r="G360" t="s">
        <v>13</v>
      </c>
      <c r="H360" s="8">
        <f t="shared" si="21"/>
        <v>49.826086956521742</v>
      </c>
      <c r="I360">
        <v>23</v>
      </c>
      <c r="J360" t="s">
        <v>14</v>
      </c>
      <c r="K360" t="s">
        <v>15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121</v>
      </c>
      <c r="S360" t="s">
        <v>2051</v>
      </c>
      <c r="T360" t="s">
        <v>2052</v>
      </c>
    </row>
    <row r="361" spans="1:20" x14ac:dyDescent="0.3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4">
        <f t="shared" si="20"/>
        <v>298.7</v>
      </c>
      <c r="G361" t="s">
        <v>19</v>
      </c>
      <c r="H361" s="8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70</v>
      </c>
      <c r="S361" t="s">
        <v>2038</v>
      </c>
      <c r="T361" t="s">
        <v>2046</v>
      </c>
    </row>
    <row r="362" spans="1:20" x14ac:dyDescent="0.3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4">
        <f t="shared" si="20"/>
        <v>226.35175879396985</v>
      </c>
      <c r="G362" t="s">
        <v>19</v>
      </c>
      <c r="H362" s="8">
        <f t="shared" si="21"/>
        <v>47.002434782608695</v>
      </c>
      <c r="I362">
        <v>2875</v>
      </c>
      <c r="J362" t="s">
        <v>39</v>
      </c>
      <c r="K362" t="s">
        <v>40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32</v>
      </c>
      <c r="S362" t="s">
        <v>2036</v>
      </c>
      <c r="T362" t="s">
        <v>2037</v>
      </c>
    </row>
    <row r="363" spans="1:20" x14ac:dyDescent="0.3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4">
        <f t="shared" si="20"/>
        <v>173.56363636363636</v>
      </c>
      <c r="G363" t="s">
        <v>19</v>
      </c>
      <c r="H363" s="8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32</v>
      </c>
      <c r="S363" t="s">
        <v>2036</v>
      </c>
      <c r="T363" t="s">
        <v>2037</v>
      </c>
    </row>
    <row r="364" spans="1:20" x14ac:dyDescent="0.3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4">
        <f t="shared" si="20"/>
        <v>371.75675675675677</v>
      </c>
      <c r="G364" t="s">
        <v>19</v>
      </c>
      <c r="H364" s="8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22</v>
      </c>
      <c r="S364" t="s">
        <v>2032</v>
      </c>
      <c r="T364" t="s">
        <v>2033</v>
      </c>
    </row>
    <row r="365" spans="1:20" x14ac:dyDescent="0.3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4">
        <f t="shared" si="20"/>
        <v>160.19230769230771</v>
      </c>
      <c r="G365" t="s">
        <v>19</v>
      </c>
      <c r="H365" s="8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22</v>
      </c>
      <c r="S365" t="s">
        <v>2032</v>
      </c>
      <c r="T365" t="s">
        <v>2033</v>
      </c>
    </row>
    <row r="366" spans="1:20" x14ac:dyDescent="0.3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4">
        <f t="shared" si="20"/>
        <v>1616.3333333333335</v>
      </c>
      <c r="G366" t="s">
        <v>19</v>
      </c>
      <c r="H366" s="8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59</v>
      </c>
      <c r="S366" t="s">
        <v>2032</v>
      </c>
      <c r="T366" t="s">
        <v>2042</v>
      </c>
    </row>
    <row r="367" spans="1:20" x14ac:dyDescent="0.3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4">
        <f t="shared" si="20"/>
        <v>733.4375</v>
      </c>
      <c r="G367" t="s">
        <v>19</v>
      </c>
      <c r="H367" s="8">
        <f t="shared" si="21"/>
        <v>104.77678571428571</v>
      </c>
      <c r="I367">
        <v>112</v>
      </c>
      <c r="J367" t="s">
        <v>25</v>
      </c>
      <c r="K367" t="s">
        <v>26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32</v>
      </c>
      <c r="S367" t="s">
        <v>2036</v>
      </c>
      <c r="T367" t="s">
        <v>2037</v>
      </c>
    </row>
    <row r="368" spans="1:20" x14ac:dyDescent="0.3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4">
        <f t="shared" si="20"/>
        <v>592.11111111111109</v>
      </c>
      <c r="G368" t="s">
        <v>19</v>
      </c>
      <c r="H368" s="8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32</v>
      </c>
      <c r="S368" t="s">
        <v>2036</v>
      </c>
      <c r="T368" t="s">
        <v>2037</v>
      </c>
    </row>
    <row r="369" spans="1:20" x14ac:dyDescent="0.3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4">
        <f t="shared" si="20"/>
        <v>18.888888888888889</v>
      </c>
      <c r="G369" t="s">
        <v>13</v>
      </c>
      <c r="H369" s="8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32</v>
      </c>
      <c r="S369" t="s">
        <v>2036</v>
      </c>
      <c r="T369" t="s">
        <v>2037</v>
      </c>
    </row>
    <row r="370" spans="1:20" x14ac:dyDescent="0.3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4">
        <f t="shared" si="20"/>
        <v>276.80769230769232</v>
      </c>
      <c r="G370" t="s">
        <v>19</v>
      </c>
      <c r="H370" s="8">
        <f t="shared" si="21"/>
        <v>69.873786407766985</v>
      </c>
      <c r="I370">
        <v>206</v>
      </c>
      <c r="J370" t="s">
        <v>39</v>
      </c>
      <c r="K370" t="s">
        <v>40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41</v>
      </c>
      <c r="S370" t="s">
        <v>2038</v>
      </c>
      <c r="T370" t="s">
        <v>2039</v>
      </c>
    </row>
    <row r="371" spans="1:20" x14ac:dyDescent="0.3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4">
        <f t="shared" si="20"/>
        <v>273.01851851851848</v>
      </c>
      <c r="G371" t="s">
        <v>19</v>
      </c>
      <c r="H371" s="8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268</v>
      </c>
      <c r="S371" t="s">
        <v>2038</v>
      </c>
      <c r="T371" t="s">
        <v>2057</v>
      </c>
    </row>
    <row r="372" spans="1:20" x14ac:dyDescent="0.3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4">
        <f t="shared" si="20"/>
        <v>159.36331255565449</v>
      </c>
      <c r="G372" t="s">
        <v>19</v>
      </c>
      <c r="H372" s="8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32</v>
      </c>
      <c r="S372" t="s">
        <v>2036</v>
      </c>
      <c r="T372" t="s">
        <v>2037</v>
      </c>
    </row>
    <row r="373" spans="1:20" x14ac:dyDescent="0.3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4">
        <f t="shared" si="20"/>
        <v>67.869978858350947</v>
      </c>
      <c r="G373" t="s">
        <v>13</v>
      </c>
      <c r="H373" s="8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32</v>
      </c>
      <c r="S373" t="s">
        <v>2036</v>
      </c>
      <c r="T373" t="s">
        <v>2037</v>
      </c>
    </row>
    <row r="374" spans="1:20" x14ac:dyDescent="0.3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4">
        <f t="shared" si="20"/>
        <v>1591.5555555555554</v>
      </c>
      <c r="G374" t="s">
        <v>19</v>
      </c>
      <c r="H374" s="8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41</v>
      </c>
      <c r="S374" t="s">
        <v>2038</v>
      </c>
      <c r="T374" t="s">
        <v>2039</v>
      </c>
    </row>
    <row r="375" spans="1:20" x14ac:dyDescent="0.3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4">
        <f t="shared" si="20"/>
        <v>730.18222222222221</v>
      </c>
      <c r="G375" t="s">
        <v>19</v>
      </c>
      <c r="H375" s="8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32</v>
      </c>
      <c r="S375" t="s">
        <v>2036</v>
      </c>
      <c r="T375" t="s">
        <v>2037</v>
      </c>
    </row>
    <row r="376" spans="1:20" x14ac:dyDescent="0.3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4">
        <f t="shared" si="20"/>
        <v>13.185782556750297</v>
      </c>
      <c r="G376" t="s">
        <v>13</v>
      </c>
      <c r="H376" s="8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41</v>
      </c>
      <c r="S376" t="s">
        <v>2038</v>
      </c>
      <c r="T376" t="s">
        <v>2039</v>
      </c>
    </row>
    <row r="377" spans="1:20" x14ac:dyDescent="0.3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4">
        <f t="shared" si="20"/>
        <v>54.777777777777779</v>
      </c>
      <c r="G377" t="s">
        <v>13</v>
      </c>
      <c r="H377" s="8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59</v>
      </c>
      <c r="S377" t="s">
        <v>2032</v>
      </c>
      <c r="T377" t="s">
        <v>2042</v>
      </c>
    </row>
    <row r="378" spans="1:20" x14ac:dyDescent="0.3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4">
        <f t="shared" si="20"/>
        <v>361.02941176470591</v>
      </c>
      <c r="G378" t="s">
        <v>19</v>
      </c>
      <c r="H378" s="8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22</v>
      </c>
      <c r="S378" t="s">
        <v>2032</v>
      </c>
      <c r="T378" t="s">
        <v>2033</v>
      </c>
    </row>
    <row r="379" spans="1:20" x14ac:dyDescent="0.3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4">
        <f t="shared" si="20"/>
        <v>10.257545271629779</v>
      </c>
      <c r="G379" t="s">
        <v>13</v>
      </c>
      <c r="H379" s="8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32</v>
      </c>
      <c r="S379" t="s">
        <v>2036</v>
      </c>
      <c r="T379" t="s">
        <v>2037</v>
      </c>
    </row>
    <row r="380" spans="1:20" x14ac:dyDescent="0.3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4">
        <f t="shared" si="20"/>
        <v>13.962962962962964</v>
      </c>
      <c r="G380" t="s">
        <v>13</v>
      </c>
      <c r="H380" s="8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41</v>
      </c>
      <c r="S380" t="s">
        <v>2038</v>
      </c>
      <c r="T380" t="s">
        <v>2039</v>
      </c>
    </row>
    <row r="381" spans="1:20" x14ac:dyDescent="0.3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4">
        <f t="shared" si="20"/>
        <v>40.444444444444443</v>
      </c>
      <c r="G381" t="s">
        <v>13</v>
      </c>
      <c r="H381" s="8">
        <f t="shared" si="21"/>
        <v>66.181818181818187</v>
      </c>
      <c r="I381">
        <v>44</v>
      </c>
      <c r="J381" t="s">
        <v>39</v>
      </c>
      <c r="K381" t="s">
        <v>40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32</v>
      </c>
      <c r="S381" t="s">
        <v>2036</v>
      </c>
      <c r="T381" t="s">
        <v>2037</v>
      </c>
    </row>
    <row r="382" spans="1:20" x14ac:dyDescent="0.3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4">
        <f t="shared" si="20"/>
        <v>160.32</v>
      </c>
      <c r="G382" t="s">
        <v>19</v>
      </c>
      <c r="H382" s="8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32</v>
      </c>
      <c r="S382" t="s">
        <v>2036</v>
      </c>
      <c r="T382" t="s">
        <v>2037</v>
      </c>
    </row>
    <row r="383" spans="1:20" x14ac:dyDescent="0.3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4">
        <f t="shared" si="20"/>
        <v>183.9433962264151</v>
      </c>
      <c r="G383" t="s">
        <v>19</v>
      </c>
      <c r="H383" s="8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32</v>
      </c>
      <c r="S383" t="s">
        <v>2036</v>
      </c>
      <c r="T383" t="s">
        <v>2037</v>
      </c>
    </row>
    <row r="384" spans="1:20" x14ac:dyDescent="0.3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4">
        <f t="shared" si="20"/>
        <v>63.769230769230766</v>
      </c>
      <c r="G384" t="s">
        <v>13</v>
      </c>
      <c r="H384" s="8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121</v>
      </c>
      <c r="S384" t="s">
        <v>2051</v>
      </c>
      <c r="T384" t="s">
        <v>2052</v>
      </c>
    </row>
    <row r="385" spans="1:20" x14ac:dyDescent="0.3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4">
        <f t="shared" si="20"/>
        <v>225.38095238095238</v>
      </c>
      <c r="G385" t="s">
        <v>19</v>
      </c>
      <c r="H385" s="8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16</v>
      </c>
      <c r="S385" t="s">
        <v>2030</v>
      </c>
      <c r="T385" t="s">
        <v>2031</v>
      </c>
    </row>
    <row r="386" spans="1:20" x14ac:dyDescent="0.3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4">
        <f t="shared" si="20"/>
        <v>172.00961538461539</v>
      </c>
      <c r="G386" t="s">
        <v>19</v>
      </c>
      <c r="H386" s="8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 s="7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41</v>
      </c>
      <c r="S386" t="s">
        <v>2038</v>
      </c>
      <c r="T386" t="s">
        <v>2039</v>
      </c>
    </row>
    <row r="387" spans="1:20" x14ac:dyDescent="0.3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19</v>
      </c>
      <c r="H387" s="8">
        <f t="shared" ref="H387:H450" si="25">E387/I387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 s="7">
        <f t="shared" ref="M387:M450" si="26">(((L387/60)/60)/24)+DATE(1970,1,1)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67</v>
      </c>
      <c r="S387" t="s">
        <v>2044</v>
      </c>
      <c r="T387" t="s">
        <v>2045</v>
      </c>
    </row>
    <row r="388" spans="1:20" x14ac:dyDescent="0.3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4">
        <f t="shared" si="24"/>
        <v>76.42361623616236</v>
      </c>
      <c r="G388" t="s">
        <v>13</v>
      </c>
      <c r="H388" s="8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32</v>
      </c>
      <c r="S388" t="s">
        <v>2036</v>
      </c>
      <c r="T388" t="s">
        <v>2037</v>
      </c>
    </row>
    <row r="389" spans="1:20" x14ac:dyDescent="0.3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4">
        <f t="shared" si="24"/>
        <v>39.261467889908261</v>
      </c>
      <c r="G389" t="s">
        <v>13</v>
      </c>
      <c r="H389" s="8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64</v>
      </c>
      <c r="S389" t="s">
        <v>2034</v>
      </c>
      <c r="T389" t="s">
        <v>2043</v>
      </c>
    </row>
    <row r="390" spans="1:20" x14ac:dyDescent="0.3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4">
        <f t="shared" si="24"/>
        <v>11.270034843205574</v>
      </c>
      <c r="G390" t="s">
        <v>73</v>
      </c>
      <c r="H390" s="8">
        <f t="shared" si="25"/>
        <v>89.227586206896547</v>
      </c>
      <c r="I390">
        <v>145</v>
      </c>
      <c r="J390" t="s">
        <v>97</v>
      </c>
      <c r="K390" t="s">
        <v>98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59</v>
      </c>
      <c r="S390" t="s">
        <v>2032</v>
      </c>
      <c r="T390" t="s">
        <v>2042</v>
      </c>
    </row>
    <row r="391" spans="1:20" x14ac:dyDescent="0.3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4">
        <f t="shared" si="24"/>
        <v>122.11084337349398</v>
      </c>
      <c r="G391" t="s">
        <v>19</v>
      </c>
      <c r="H391" s="8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32</v>
      </c>
      <c r="S391" t="s">
        <v>2036</v>
      </c>
      <c r="T391" t="s">
        <v>2037</v>
      </c>
    </row>
    <row r="392" spans="1:20" x14ac:dyDescent="0.3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4">
        <f t="shared" si="24"/>
        <v>186.54166666666669</v>
      </c>
      <c r="G392" t="s">
        <v>19</v>
      </c>
      <c r="H392" s="8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121</v>
      </c>
      <c r="S392" t="s">
        <v>2051</v>
      </c>
      <c r="T392" t="s">
        <v>2052</v>
      </c>
    </row>
    <row r="393" spans="1:20" x14ac:dyDescent="0.3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4">
        <f t="shared" si="24"/>
        <v>7.2731788079470201</v>
      </c>
      <c r="G393" t="s">
        <v>13</v>
      </c>
      <c r="H393" s="8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67</v>
      </c>
      <c r="S393" t="s">
        <v>2044</v>
      </c>
      <c r="T393" t="s">
        <v>2045</v>
      </c>
    </row>
    <row r="394" spans="1:20" x14ac:dyDescent="0.3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4">
        <f t="shared" si="24"/>
        <v>65.642371234207957</v>
      </c>
      <c r="G394" t="s">
        <v>13</v>
      </c>
      <c r="H394" s="8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64</v>
      </c>
      <c r="S394" t="s">
        <v>2034</v>
      </c>
      <c r="T394" t="s">
        <v>2043</v>
      </c>
    </row>
    <row r="395" spans="1:20" x14ac:dyDescent="0.3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4">
        <f t="shared" si="24"/>
        <v>228.96178343949046</v>
      </c>
      <c r="G395" t="s">
        <v>19</v>
      </c>
      <c r="H395" s="8">
        <f t="shared" si="25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2032</v>
      </c>
      <c r="T395" t="s">
        <v>2055</v>
      </c>
    </row>
    <row r="396" spans="1:20" x14ac:dyDescent="0.3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4">
        <f t="shared" si="24"/>
        <v>469.37499999999994</v>
      </c>
      <c r="G396" t="s">
        <v>19</v>
      </c>
      <c r="H396" s="8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41</v>
      </c>
      <c r="S396" t="s">
        <v>2038</v>
      </c>
      <c r="T396" t="s">
        <v>2039</v>
      </c>
    </row>
    <row r="397" spans="1:20" x14ac:dyDescent="0.3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4">
        <f t="shared" si="24"/>
        <v>130.11267605633802</v>
      </c>
      <c r="G397" t="s">
        <v>19</v>
      </c>
      <c r="H397" s="8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32</v>
      </c>
      <c r="S397" t="s">
        <v>2036</v>
      </c>
      <c r="T397" t="s">
        <v>2037</v>
      </c>
    </row>
    <row r="398" spans="1:20" x14ac:dyDescent="0.3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4">
        <f t="shared" si="24"/>
        <v>167.05422993492408</v>
      </c>
      <c r="G398" t="s">
        <v>19</v>
      </c>
      <c r="H398" s="8">
        <f t="shared" si="25"/>
        <v>48.012468827930178</v>
      </c>
      <c r="I398">
        <v>1604</v>
      </c>
      <c r="J398" t="s">
        <v>25</v>
      </c>
      <c r="K398" t="s">
        <v>26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52</v>
      </c>
      <c r="S398" t="s">
        <v>2038</v>
      </c>
      <c r="T398" t="s">
        <v>2041</v>
      </c>
    </row>
    <row r="399" spans="1:20" x14ac:dyDescent="0.3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4">
        <f t="shared" si="24"/>
        <v>173.8641975308642</v>
      </c>
      <c r="G399" t="s">
        <v>19</v>
      </c>
      <c r="H399" s="8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22</v>
      </c>
      <c r="S399" t="s">
        <v>2032</v>
      </c>
      <c r="T399" t="s">
        <v>2033</v>
      </c>
    </row>
    <row r="400" spans="1:20" x14ac:dyDescent="0.3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4">
        <f t="shared" si="24"/>
        <v>717.76470588235293</v>
      </c>
      <c r="G400" t="s">
        <v>19</v>
      </c>
      <c r="H400" s="8">
        <f t="shared" si="25"/>
        <v>99.203252032520325</v>
      </c>
      <c r="I400">
        <v>123</v>
      </c>
      <c r="J400" t="s">
        <v>106</v>
      </c>
      <c r="K400" t="s">
        <v>107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70</v>
      </c>
      <c r="S400" t="s">
        <v>2038</v>
      </c>
      <c r="T400" t="s">
        <v>2046</v>
      </c>
    </row>
    <row r="401" spans="1:20" x14ac:dyDescent="0.3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4">
        <f t="shared" si="24"/>
        <v>63.850976361767728</v>
      </c>
      <c r="G401" t="s">
        <v>13</v>
      </c>
      <c r="H401" s="8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59</v>
      </c>
      <c r="S401" t="s">
        <v>2032</v>
      </c>
      <c r="T401" t="s">
        <v>2042</v>
      </c>
    </row>
    <row r="402" spans="1:20" x14ac:dyDescent="0.3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4">
        <f t="shared" si="24"/>
        <v>2</v>
      </c>
      <c r="G402" t="s">
        <v>13</v>
      </c>
      <c r="H402" s="8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121</v>
      </c>
      <c r="S402" t="s">
        <v>2051</v>
      </c>
      <c r="T402" t="s">
        <v>2052</v>
      </c>
    </row>
    <row r="403" spans="1:20" x14ac:dyDescent="0.3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4">
        <f t="shared" si="24"/>
        <v>1530.2222222222222</v>
      </c>
      <c r="G403" t="s">
        <v>19</v>
      </c>
      <c r="H403" s="8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32</v>
      </c>
      <c r="S403" t="s">
        <v>2036</v>
      </c>
      <c r="T403" t="s">
        <v>2037</v>
      </c>
    </row>
    <row r="404" spans="1:20" x14ac:dyDescent="0.3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4">
        <f t="shared" si="24"/>
        <v>40.356164383561641</v>
      </c>
      <c r="G404" t="s">
        <v>13</v>
      </c>
      <c r="H404" s="8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99</v>
      </c>
      <c r="S404" t="s">
        <v>2038</v>
      </c>
      <c r="T404" t="s">
        <v>2049</v>
      </c>
    </row>
    <row r="405" spans="1:20" x14ac:dyDescent="0.3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4">
        <f t="shared" si="24"/>
        <v>86.220633299284984</v>
      </c>
      <c r="G405" t="s">
        <v>13</v>
      </c>
      <c r="H405" s="8">
        <f t="shared" si="25"/>
        <v>55.99336650082919</v>
      </c>
      <c r="I405">
        <v>3015</v>
      </c>
      <c r="J405" t="s">
        <v>14</v>
      </c>
      <c r="K405" t="s">
        <v>15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32</v>
      </c>
      <c r="S405" t="s">
        <v>2036</v>
      </c>
      <c r="T405" t="s">
        <v>2037</v>
      </c>
    </row>
    <row r="406" spans="1:20" x14ac:dyDescent="0.3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4">
        <f t="shared" si="24"/>
        <v>315.58486707566465</v>
      </c>
      <c r="G406" t="s">
        <v>19</v>
      </c>
      <c r="H406" s="8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32</v>
      </c>
      <c r="S406" t="s">
        <v>2036</v>
      </c>
      <c r="T406" t="s">
        <v>2037</v>
      </c>
    </row>
    <row r="407" spans="1:20" x14ac:dyDescent="0.3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4">
        <f t="shared" si="24"/>
        <v>89.618243243243242</v>
      </c>
      <c r="G407" t="s">
        <v>13</v>
      </c>
      <c r="H407" s="8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32</v>
      </c>
      <c r="S407" t="s">
        <v>2036</v>
      </c>
      <c r="T407" t="s">
        <v>2037</v>
      </c>
    </row>
    <row r="408" spans="1:20" x14ac:dyDescent="0.3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4">
        <f t="shared" si="24"/>
        <v>182.14503816793894</v>
      </c>
      <c r="G408" t="s">
        <v>19</v>
      </c>
      <c r="H408" s="8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41</v>
      </c>
      <c r="S408" t="s">
        <v>2038</v>
      </c>
      <c r="T408" t="s">
        <v>2039</v>
      </c>
    </row>
    <row r="409" spans="1:20" x14ac:dyDescent="0.3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4">
        <f t="shared" si="24"/>
        <v>355.88235294117646</v>
      </c>
      <c r="G409" t="s">
        <v>19</v>
      </c>
      <c r="H409" s="8">
        <f t="shared" si="25"/>
        <v>25</v>
      </c>
      <c r="I409">
        <v>484</v>
      </c>
      <c r="J409" t="s">
        <v>35</v>
      </c>
      <c r="K409" t="s">
        <v>36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32</v>
      </c>
      <c r="S409" t="s">
        <v>2036</v>
      </c>
      <c r="T409" t="s">
        <v>2037</v>
      </c>
    </row>
    <row r="410" spans="1:20" x14ac:dyDescent="0.3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4">
        <f t="shared" si="24"/>
        <v>131.83695652173913</v>
      </c>
      <c r="G410" t="s">
        <v>19</v>
      </c>
      <c r="H410" s="8">
        <f t="shared" si="25"/>
        <v>78.759740259740255</v>
      </c>
      <c r="I410">
        <v>154</v>
      </c>
      <c r="J410" t="s">
        <v>14</v>
      </c>
      <c r="K410" t="s">
        <v>15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41</v>
      </c>
      <c r="S410" t="s">
        <v>2038</v>
      </c>
      <c r="T410" t="s">
        <v>2039</v>
      </c>
    </row>
    <row r="411" spans="1:20" x14ac:dyDescent="0.3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4">
        <f t="shared" si="24"/>
        <v>46.315634218289084</v>
      </c>
      <c r="G411" t="s">
        <v>13</v>
      </c>
      <c r="H411" s="8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22</v>
      </c>
      <c r="S411" t="s">
        <v>2032</v>
      </c>
      <c r="T411" t="s">
        <v>2033</v>
      </c>
    </row>
    <row r="412" spans="1:20" x14ac:dyDescent="0.3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4">
        <f t="shared" si="24"/>
        <v>36.132726089785294</v>
      </c>
      <c r="G412" t="s">
        <v>46</v>
      </c>
      <c r="H412" s="8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291</v>
      </c>
      <c r="S412" t="s">
        <v>2047</v>
      </c>
      <c r="T412" t="s">
        <v>2058</v>
      </c>
    </row>
    <row r="413" spans="1:20" x14ac:dyDescent="0.3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4">
        <f t="shared" si="24"/>
        <v>104.62820512820512</v>
      </c>
      <c r="G413" t="s">
        <v>19</v>
      </c>
      <c r="H413" s="8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32</v>
      </c>
      <c r="S413" t="s">
        <v>2036</v>
      </c>
      <c r="T413" t="s">
        <v>2037</v>
      </c>
    </row>
    <row r="414" spans="1:20" x14ac:dyDescent="0.3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4">
        <f t="shared" si="24"/>
        <v>668.85714285714289</v>
      </c>
      <c r="G414" t="s">
        <v>19</v>
      </c>
      <c r="H414" s="8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118</v>
      </c>
      <c r="S414" t="s">
        <v>2044</v>
      </c>
      <c r="T414" t="s">
        <v>2050</v>
      </c>
    </row>
    <row r="415" spans="1:20" x14ac:dyDescent="0.3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4">
        <f t="shared" si="24"/>
        <v>62.072823218997364</v>
      </c>
      <c r="G415" t="s">
        <v>46</v>
      </c>
      <c r="H415" s="8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70</v>
      </c>
      <c r="S415" t="s">
        <v>2038</v>
      </c>
      <c r="T415" t="s">
        <v>2046</v>
      </c>
    </row>
    <row r="416" spans="1:20" x14ac:dyDescent="0.3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4">
        <f t="shared" si="24"/>
        <v>84.699787460148784</v>
      </c>
      <c r="G416" t="s">
        <v>13</v>
      </c>
      <c r="H416" s="8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16</v>
      </c>
      <c r="S416" t="s">
        <v>2030</v>
      </c>
      <c r="T416" t="s">
        <v>2031</v>
      </c>
    </row>
    <row r="417" spans="1:20" x14ac:dyDescent="0.3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4">
        <f t="shared" si="24"/>
        <v>11.059030837004405</v>
      </c>
      <c r="G417" t="s">
        <v>13</v>
      </c>
      <c r="H417" s="8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32</v>
      </c>
      <c r="S417" t="s">
        <v>2036</v>
      </c>
      <c r="T417" t="s">
        <v>2037</v>
      </c>
    </row>
    <row r="418" spans="1:20" x14ac:dyDescent="0.3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4">
        <f t="shared" si="24"/>
        <v>43.838781575037146</v>
      </c>
      <c r="G418" t="s">
        <v>13</v>
      </c>
      <c r="H418" s="8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41</v>
      </c>
      <c r="S418" t="s">
        <v>2038</v>
      </c>
      <c r="T418" t="s">
        <v>2039</v>
      </c>
    </row>
    <row r="419" spans="1:20" x14ac:dyDescent="0.3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4">
        <f t="shared" si="24"/>
        <v>55.470588235294116</v>
      </c>
      <c r="G419" t="s">
        <v>13</v>
      </c>
      <c r="H419" s="8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32</v>
      </c>
      <c r="S419" t="s">
        <v>2036</v>
      </c>
      <c r="T419" t="s">
        <v>2037</v>
      </c>
    </row>
    <row r="420" spans="1:20" x14ac:dyDescent="0.3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4">
        <f t="shared" si="24"/>
        <v>57.399511301160658</v>
      </c>
      <c r="G420" t="s">
        <v>13</v>
      </c>
      <c r="H420" s="8">
        <f t="shared" si="25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41</v>
      </c>
      <c r="S420" t="s">
        <v>2038</v>
      </c>
      <c r="T420" t="s">
        <v>2039</v>
      </c>
    </row>
    <row r="421" spans="1:20" x14ac:dyDescent="0.3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4">
        <f t="shared" si="24"/>
        <v>123.43497363796135</v>
      </c>
      <c r="G421" t="s">
        <v>19</v>
      </c>
      <c r="H421" s="8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27</v>
      </c>
      <c r="S421" t="s">
        <v>2034</v>
      </c>
      <c r="T421" t="s">
        <v>2035</v>
      </c>
    </row>
    <row r="422" spans="1:20" x14ac:dyDescent="0.3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4">
        <f t="shared" si="24"/>
        <v>128.46</v>
      </c>
      <c r="G422" t="s">
        <v>19</v>
      </c>
      <c r="H422" s="8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32</v>
      </c>
      <c r="S422" t="s">
        <v>2036</v>
      </c>
      <c r="T422" t="s">
        <v>2037</v>
      </c>
    </row>
    <row r="423" spans="1:20" x14ac:dyDescent="0.3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4">
        <f t="shared" si="24"/>
        <v>63.989361702127653</v>
      </c>
      <c r="G423" t="s">
        <v>13</v>
      </c>
      <c r="H423" s="8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64</v>
      </c>
      <c r="S423" t="s">
        <v>2034</v>
      </c>
      <c r="T423" t="s">
        <v>2043</v>
      </c>
    </row>
    <row r="424" spans="1:20" x14ac:dyDescent="0.3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4">
        <f t="shared" si="24"/>
        <v>127.29885057471265</v>
      </c>
      <c r="G424" t="s">
        <v>19</v>
      </c>
      <c r="H424" s="8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32</v>
      </c>
      <c r="S424" t="s">
        <v>2036</v>
      </c>
      <c r="T424" t="s">
        <v>2037</v>
      </c>
    </row>
    <row r="425" spans="1:20" x14ac:dyDescent="0.3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4">
        <f t="shared" si="24"/>
        <v>10.638024357239512</v>
      </c>
      <c r="G425" t="s">
        <v>13</v>
      </c>
      <c r="H425" s="8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16</v>
      </c>
      <c r="S425" t="s">
        <v>2030</v>
      </c>
      <c r="T425" t="s">
        <v>2031</v>
      </c>
    </row>
    <row r="426" spans="1:20" x14ac:dyDescent="0.3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4">
        <f t="shared" si="24"/>
        <v>40.470588235294116</v>
      </c>
      <c r="G426" t="s">
        <v>13</v>
      </c>
      <c r="H426" s="8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59</v>
      </c>
      <c r="S426" t="s">
        <v>2032</v>
      </c>
      <c r="T426" t="s">
        <v>2042</v>
      </c>
    </row>
    <row r="427" spans="1:20" x14ac:dyDescent="0.3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4">
        <f t="shared" si="24"/>
        <v>287.66666666666663</v>
      </c>
      <c r="G427" t="s">
        <v>19</v>
      </c>
      <c r="H427" s="8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121</v>
      </c>
      <c r="S427" t="s">
        <v>2051</v>
      </c>
      <c r="T427" t="s">
        <v>2052</v>
      </c>
    </row>
    <row r="428" spans="1:20" x14ac:dyDescent="0.3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4">
        <f t="shared" si="24"/>
        <v>572.94444444444446</v>
      </c>
      <c r="G428" t="s">
        <v>19</v>
      </c>
      <c r="H428" s="8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32</v>
      </c>
      <c r="S428" t="s">
        <v>2036</v>
      </c>
      <c r="T428" t="s">
        <v>2037</v>
      </c>
    </row>
    <row r="429" spans="1:20" x14ac:dyDescent="0.3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4">
        <f t="shared" si="24"/>
        <v>112.90429799426933</v>
      </c>
      <c r="G429" t="s">
        <v>19</v>
      </c>
      <c r="H429" s="8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32</v>
      </c>
      <c r="S429" t="s">
        <v>2036</v>
      </c>
      <c r="T429" t="s">
        <v>2037</v>
      </c>
    </row>
    <row r="430" spans="1:20" x14ac:dyDescent="0.3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4">
        <f t="shared" si="24"/>
        <v>46.387573964497044</v>
      </c>
      <c r="G430" t="s">
        <v>13</v>
      </c>
      <c r="H430" s="8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70</v>
      </c>
      <c r="S430" t="s">
        <v>2038</v>
      </c>
      <c r="T430" t="s">
        <v>2046</v>
      </c>
    </row>
    <row r="431" spans="1:20" x14ac:dyDescent="0.3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4">
        <f t="shared" si="24"/>
        <v>90.675916230366497</v>
      </c>
      <c r="G431" t="s">
        <v>73</v>
      </c>
      <c r="H431" s="8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121</v>
      </c>
      <c r="S431" t="s">
        <v>2051</v>
      </c>
      <c r="T431" t="s">
        <v>2052</v>
      </c>
    </row>
    <row r="432" spans="1:20" x14ac:dyDescent="0.3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4">
        <f t="shared" si="24"/>
        <v>67.740740740740748</v>
      </c>
      <c r="G432" t="s">
        <v>13</v>
      </c>
      <c r="H432" s="8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32</v>
      </c>
      <c r="S432" t="s">
        <v>2036</v>
      </c>
      <c r="T432" t="s">
        <v>2037</v>
      </c>
    </row>
    <row r="433" spans="1:20" x14ac:dyDescent="0.3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4">
        <f t="shared" si="24"/>
        <v>192.49019607843135</v>
      </c>
      <c r="G433" t="s">
        <v>19</v>
      </c>
      <c r="H433" s="8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32</v>
      </c>
      <c r="S433" t="s">
        <v>2036</v>
      </c>
      <c r="T433" t="s">
        <v>2037</v>
      </c>
    </row>
    <row r="434" spans="1:20" x14ac:dyDescent="0.3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4">
        <f t="shared" si="24"/>
        <v>82.714285714285722</v>
      </c>
      <c r="G434" t="s">
        <v>13</v>
      </c>
      <c r="H434" s="8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32</v>
      </c>
      <c r="S434" t="s">
        <v>2036</v>
      </c>
      <c r="T434" t="s">
        <v>2037</v>
      </c>
    </row>
    <row r="435" spans="1:20" x14ac:dyDescent="0.3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4">
        <f t="shared" si="24"/>
        <v>54.163920922570021</v>
      </c>
      <c r="G435" t="s">
        <v>13</v>
      </c>
      <c r="H435" s="8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41</v>
      </c>
      <c r="S435" t="s">
        <v>2038</v>
      </c>
      <c r="T435" t="s">
        <v>2039</v>
      </c>
    </row>
    <row r="436" spans="1:20" x14ac:dyDescent="0.3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4">
        <f t="shared" si="24"/>
        <v>16.722222222222221</v>
      </c>
      <c r="G436" t="s">
        <v>73</v>
      </c>
      <c r="H436" s="8">
        <f t="shared" si="25"/>
        <v>90.3</v>
      </c>
      <c r="I436">
        <v>10</v>
      </c>
      <c r="J436" t="s">
        <v>14</v>
      </c>
      <c r="K436" t="s">
        <v>15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32</v>
      </c>
      <c r="S436" t="s">
        <v>2036</v>
      </c>
      <c r="T436" t="s">
        <v>2037</v>
      </c>
    </row>
    <row r="437" spans="1:20" x14ac:dyDescent="0.3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4">
        <f t="shared" si="24"/>
        <v>116.87664041994749</v>
      </c>
      <c r="G437" t="s">
        <v>19</v>
      </c>
      <c r="H437" s="8">
        <f t="shared" si="25"/>
        <v>103.98131932282546</v>
      </c>
      <c r="I437">
        <v>1713</v>
      </c>
      <c r="J437" t="s">
        <v>106</v>
      </c>
      <c r="K437" t="s">
        <v>107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32</v>
      </c>
      <c r="S437" t="s">
        <v>2036</v>
      </c>
      <c r="T437" t="s">
        <v>2037</v>
      </c>
    </row>
    <row r="438" spans="1:20" x14ac:dyDescent="0.3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4">
        <f t="shared" si="24"/>
        <v>1052.1538461538462</v>
      </c>
      <c r="G438" t="s">
        <v>19</v>
      </c>
      <c r="H438" s="8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2032</v>
      </c>
      <c r="T438" t="s">
        <v>2055</v>
      </c>
    </row>
    <row r="439" spans="1:20" x14ac:dyDescent="0.3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4">
        <f t="shared" si="24"/>
        <v>123.07407407407408</v>
      </c>
      <c r="G439" t="s">
        <v>19</v>
      </c>
      <c r="H439" s="8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70</v>
      </c>
      <c r="S439" t="s">
        <v>2038</v>
      </c>
      <c r="T439" t="s">
        <v>2046</v>
      </c>
    </row>
    <row r="440" spans="1:20" x14ac:dyDescent="0.3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4">
        <f t="shared" si="24"/>
        <v>178.63855421686748</v>
      </c>
      <c r="G440" t="s">
        <v>19</v>
      </c>
      <c r="H440" s="8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32</v>
      </c>
      <c r="S440" t="s">
        <v>2036</v>
      </c>
      <c r="T440" t="s">
        <v>2037</v>
      </c>
    </row>
    <row r="441" spans="1:20" x14ac:dyDescent="0.3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4">
        <f t="shared" si="24"/>
        <v>355.28169014084506</v>
      </c>
      <c r="G441" t="s">
        <v>19</v>
      </c>
      <c r="H441" s="8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473</v>
      </c>
      <c r="S441" t="s">
        <v>2038</v>
      </c>
      <c r="T441" t="s">
        <v>2060</v>
      </c>
    </row>
    <row r="442" spans="1:20" x14ac:dyDescent="0.3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4">
        <f t="shared" si="24"/>
        <v>161.90634146341463</v>
      </c>
      <c r="G442" t="s">
        <v>19</v>
      </c>
      <c r="H442" s="8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268</v>
      </c>
      <c r="S442" t="s">
        <v>2038</v>
      </c>
      <c r="T442" t="s">
        <v>2057</v>
      </c>
    </row>
    <row r="443" spans="1:20" x14ac:dyDescent="0.3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4">
        <f t="shared" si="24"/>
        <v>24.914285714285715</v>
      </c>
      <c r="G443" t="s">
        <v>13</v>
      </c>
      <c r="H443" s="8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64</v>
      </c>
      <c r="S443" t="s">
        <v>2034</v>
      </c>
      <c r="T443" t="s">
        <v>2043</v>
      </c>
    </row>
    <row r="444" spans="1:20" x14ac:dyDescent="0.3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4">
        <f t="shared" si="24"/>
        <v>198.72222222222223</v>
      </c>
      <c r="G444" t="s">
        <v>19</v>
      </c>
      <c r="H444" s="8">
        <f t="shared" si="25"/>
        <v>75.04195804195804</v>
      </c>
      <c r="I444">
        <v>143</v>
      </c>
      <c r="J444" t="s">
        <v>106</v>
      </c>
      <c r="K444" t="s">
        <v>107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32</v>
      </c>
      <c r="S444" t="s">
        <v>2036</v>
      </c>
      <c r="T444" t="s">
        <v>2037</v>
      </c>
    </row>
    <row r="445" spans="1:20" x14ac:dyDescent="0.3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4">
        <f t="shared" si="24"/>
        <v>34.752688172043008</v>
      </c>
      <c r="G445" t="s">
        <v>73</v>
      </c>
      <c r="H445" s="8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32</v>
      </c>
      <c r="S445" t="s">
        <v>2036</v>
      </c>
      <c r="T445" t="s">
        <v>2037</v>
      </c>
    </row>
    <row r="446" spans="1:20" x14ac:dyDescent="0.3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4">
        <f t="shared" si="24"/>
        <v>176.41935483870967</v>
      </c>
      <c r="G446" t="s">
        <v>19</v>
      </c>
      <c r="H446" s="8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59</v>
      </c>
      <c r="S446" t="s">
        <v>2032</v>
      </c>
      <c r="T446" t="s">
        <v>2042</v>
      </c>
    </row>
    <row r="447" spans="1:20" x14ac:dyDescent="0.3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4">
        <f t="shared" si="24"/>
        <v>511.38095238095235</v>
      </c>
      <c r="G447" t="s">
        <v>19</v>
      </c>
      <c r="H447" s="8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32</v>
      </c>
      <c r="S447" t="s">
        <v>2036</v>
      </c>
      <c r="T447" t="s">
        <v>2037</v>
      </c>
    </row>
    <row r="448" spans="1:20" x14ac:dyDescent="0.3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4">
        <f t="shared" si="24"/>
        <v>82.044117647058826</v>
      </c>
      <c r="G448" t="s">
        <v>13</v>
      </c>
      <c r="H448" s="8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64</v>
      </c>
      <c r="S448" t="s">
        <v>2034</v>
      </c>
      <c r="T448" t="s">
        <v>2043</v>
      </c>
    </row>
    <row r="449" spans="1:20" x14ac:dyDescent="0.3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4">
        <f t="shared" si="24"/>
        <v>24.326030927835053</v>
      </c>
      <c r="G449" t="s">
        <v>73</v>
      </c>
      <c r="H449" s="8">
        <f t="shared" si="25"/>
        <v>86</v>
      </c>
      <c r="I449">
        <v>439</v>
      </c>
      <c r="J449" t="s">
        <v>39</v>
      </c>
      <c r="K449" t="s">
        <v>40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268</v>
      </c>
      <c r="S449" t="s">
        <v>2038</v>
      </c>
      <c r="T449" t="s">
        <v>2057</v>
      </c>
    </row>
    <row r="450" spans="1:20" x14ac:dyDescent="0.3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4">
        <f t="shared" si="24"/>
        <v>50.482758620689658</v>
      </c>
      <c r="G450" t="s">
        <v>13</v>
      </c>
      <c r="H450" s="8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 s="7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88</v>
      </c>
      <c r="S450" t="s">
        <v>2047</v>
      </c>
      <c r="T450" t="s">
        <v>2048</v>
      </c>
    </row>
    <row r="451" spans="1:20" x14ac:dyDescent="0.3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4">
        <f t="shared" ref="F451:F514" si="28">E451/D451*100</f>
        <v>967</v>
      </c>
      <c r="G451" t="s">
        <v>19</v>
      </c>
      <c r="H451" s="8">
        <f t="shared" ref="H451:H514" si="29">E451/I451</f>
        <v>101.19767441860465</v>
      </c>
      <c r="I451">
        <v>86</v>
      </c>
      <c r="J451" t="s">
        <v>35</v>
      </c>
      <c r="K451" t="s">
        <v>36</v>
      </c>
      <c r="L451">
        <v>1551852000</v>
      </c>
      <c r="M451" s="7">
        <f t="shared" ref="M451:M514" si="30">(((L451/60)/60)/24)+DATE(1970,1,1)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88</v>
      </c>
      <c r="S451" t="s">
        <v>2047</v>
      </c>
      <c r="T451" t="s">
        <v>2048</v>
      </c>
    </row>
    <row r="452" spans="1:20" x14ac:dyDescent="0.3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4">
        <f t="shared" si="28"/>
        <v>4</v>
      </c>
      <c r="G452" t="s">
        <v>13</v>
      </c>
      <c r="H452" s="8">
        <f t="shared" si="29"/>
        <v>4</v>
      </c>
      <c r="I452">
        <v>1</v>
      </c>
      <c r="J452" t="s">
        <v>14</v>
      </c>
      <c r="K452" t="s">
        <v>15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70</v>
      </c>
      <c r="S452" t="s">
        <v>2038</v>
      </c>
      <c r="T452" t="s">
        <v>2046</v>
      </c>
    </row>
    <row r="453" spans="1:20" x14ac:dyDescent="0.3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4">
        <f t="shared" si="28"/>
        <v>122.84501347708894</v>
      </c>
      <c r="G453" t="s">
        <v>19</v>
      </c>
      <c r="H453" s="8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22</v>
      </c>
      <c r="S453" t="s">
        <v>2032</v>
      </c>
      <c r="T453" t="s">
        <v>2033</v>
      </c>
    </row>
    <row r="454" spans="1:20" x14ac:dyDescent="0.3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4">
        <f t="shared" si="28"/>
        <v>63.4375</v>
      </c>
      <c r="G454" t="s">
        <v>13</v>
      </c>
      <c r="H454" s="8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52</v>
      </c>
      <c r="S454" t="s">
        <v>2038</v>
      </c>
      <c r="T454" t="s">
        <v>2041</v>
      </c>
    </row>
    <row r="455" spans="1:20" x14ac:dyDescent="0.3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4">
        <f t="shared" si="28"/>
        <v>56.331688596491226</v>
      </c>
      <c r="G455" t="s">
        <v>13</v>
      </c>
      <c r="H455" s="8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473</v>
      </c>
      <c r="S455" t="s">
        <v>2038</v>
      </c>
      <c r="T455" t="s">
        <v>2060</v>
      </c>
    </row>
    <row r="456" spans="1:20" x14ac:dyDescent="0.3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4">
        <f t="shared" si="28"/>
        <v>44.074999999999996</v>
      </c>
      <c r="G456" t="s">
        <v>13</v>
      </c>
      <c r="H456" s="8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52</v>
      </c>
      <c r="S456" t="s">
        <v>2038</v>
      </c>
      <c r="T456" t="s">
        <v>2041</v>
      </c>
    </row>
    <row r="457" spans="1:20" x14ac:dyDescent="0.3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4">
        <f t="shared" si="28"/>
        <v>118.37253218884121</v>
      </c>
      <c r="G457" t="s">
        <v>19</v>
      </c>
      <c r="H457" s="8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32</v>
      </c>
      <c r="S457" t="s">
        <v>2036</v>
      </c>
      <c r="T457" t="s">
        <v>2037</v>
      </c>
    </row>
    <row r="458" spans="1:20" x14ac:dyDescent="0.3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4">
        <f t="shared" si="28"/>
        <v>104.1243169398907</v>
      </c>
      <c r="G458" t="s">
        <v>19</v>
      </c>
      <c r="H458" s="8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59</v>
      </c>
      <c r="S458" t="s">
        <v>2032</v>
      </c>
      <c r="T458" t="s">
        <v>2042</v>
      </c>
    </row>
    <row r="459" spans="1:20" x14ac:dyDescent="0.3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4">
        <f t="shared" si="28"/>
        <v>26.640000000000004</v>
      </c>
      <c r="G459" t="s">
        <v>13</v>
      </c>
      <c r="H459" s="8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32</v>
      </c>
      <c r="S459" t="s">
        <v>2036</v>
      </c>
      <c r="T459" t="s">
        <v>2037</v>
      </c>
    </row>
    <row r="460" spans="1:20" x14ac:dyDescent="0.3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4">
        <f t="shared" si="28"/>
        <v>351.20118343195264</v>
      </c>
      <c r="G460" t="s">
        <v>19</v>
      </c>
      <c r="H460" s="8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32</v>
      </c>
      <c r="S460" t="s">
        <v>2036</v>
      </c>
      <c r="T460" t="s">
        <v>2037</v>
      </c>
    </row>
    <row r="461" spans="1:20" x14ac:dyDescent="0.3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4">
        <f t="shared" si="28"/>
        <v>90.063492063492063</v>
      </c>
      <c r="G461" t="s">
        <v>13</v>
      </c>
      <c r="H461" s="8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41</v>
      </c>
      <c r="S461" t="s">
        <v>2038</v>
      </c>
      <c r="T461" t="s">
        <v>2039</v>
      </c>
    </row>
    <row r="462" spans="1:20" x14ac:dyDescent="0.3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4">
        <f t="shared" si="28"/>
        <v>171.625</v>
      </c>
      <c r="G462" t="s">
        <v>19</v>
      </c>
      <c r="H462" s="8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32</v>
      </c>
      <c r="S462" t="s">
        <v>2036</v>
      </c>
      <c r="T462" t="s">
        <v>2037</v>
      </c>
    </row>
    <row r="463" spans="1:20" x14ac:dyDescent="0.3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4">
        <f t="shared" si="28"/>
        <v>141.04655870445345</v>
      </c>
      <c r="G463" t="s">
        <v>19</v>
      </c>
      <c r="H463" s="8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52</v>
      </c>
      <c r="S463" t="s">
        <v>2038</v>
      </c>
      <c r="T463" t="s">
        <v>2041</v>
      </c>
    </row>
    <row r="464" spans="1:20" x14ac:dyDescent="0.3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4">
        <f t="shared" si="28"/>
        <v>30.57944915254237</v>
      </c>
      <c r="G464" t="s">
        <v>13</v>
      </c>
      <c r="H464" s="8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291</v>
      </c>
      <c r="S464" t="s">
        <v>2047</v>
      </c>
      <c r="T464" t="s">
        <v>2058</v>
      </c>
    </row>
    <row r="465" spans="1:20" x14ac:dyDescent="0.3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4">
        <f t="shared" si="28"/>
        <v>108.16455696202532</v>
      </c>
      <c r="G465" t="s">
        <v>19</v>
      </c>
      <c r="H465" s="8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70</v>
      </c>
      <c r="S465" t="s">
        <v>2038</v>
      </c>
      <c r="T465" t="s">
        <v>2046</v>
      </c>
    </row>
    <row r="466" spans="1:20" x14ac:dyDescent="0.3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4">
        <f t="shared" si="28"/>
        <v>133.45505617977528</v>
      </c>
      <c r="G466" t="s">
        <v>19</v>
      </c>
      <c r="H466" s="8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32</v>
      </c>
      <c r="S466" t="s">
        <v>2036</v>
      </c>
      <c r="T466" t="s">
        <v>2037</v>
      </c>
    </row>
    <row r="467" spans="1:20" x14ac:dyDescent="0.3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4">
        <f t="shared" si="28"/>
        <v>187.85106382978722</v>
      </c>
      <c r="G467" t="s">
        <v>19</v>
      </c>
      <c r="H467" s="8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205</v>
      </c>
      <c r="S467" t="s">
        <v>2044</v>
      </c>
      <c r="T467" t="s">
        <v>2056</v>
      </c>
    </row>
    <row r="468" spans="1:20" x14ac:dyDescent="0.3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4">
        <f t="shared" si="28"/>
        <v>332</v>
      </c>
      <c r="G468" t="s">
        <v>19</v>
      </c>
      <c r="H468" s="8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64</v>
      </c>
      <c r="S468" t="s">
        <v>2034</v>
      </c>
      <c r="T468" t="s">
        <v>2043</v>
      </c>
    </row>
    <row r="469" spans="1:20" x14ac:dyDescent="0.3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4">
        <f t="shared" si="28"/>
        <v>575.21428571428578</v>
      </c>
      <c r="G469" t="s">
        <v>19</v>
      </c>
      <c r="H469" s="8">
        <f t="shared" si="29"/>
        <v>57.935251798561154</v>
      </c>
      <c r="I469">
        <v>139</v>
      </c>
      <c r="J469" t="s">
        <v>14</v>
      </c>
      <c r="K469" t="s">
        <v>15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27</v>
      </c>
      <c r="S469" t="s">
        <v>2034</v>
      </c>
      <c r="T469" t="s">
        <v>2035</v>
      </c>
    </row>
    <row r="470" spans="1:20" x14ac:dyDescent="0.3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4">
        <f t="shared" si="28"/>
        <v>40.5</v>
      </c>
      <c r="G470" t="s">
        <v>13</v>
      </c>
      <c r="H470" s="8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32</v>
      </c>
      <c r="S470" t="s">
        <v>2036</v>
      </c>
      <c r="T470" t="s">
        <v>2037</v>
      </c>
    </row>
    <row r="471" spans="1:20" x14ac:dyDescent="0.3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4">
        <f t="shared" si="28"/>
        <v>184.42857142857144</v>
      </c>
      <c r="G471" t="s">
        <v>19</v>
      </c>
      <c r="H471" s="8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52</v>
      </c>
      <c r="S471" t="s">
        <v>2038</v>
      </c>
      <c r="T471" t="s">
        <v>2041</v>
      </c>
    </row>
    <row r="472" spans="1:20" x14ac:dyDescent="0.3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4">
        <f t="shared" si="28"/>
        <v>285.80555555555554</v>
      </c>
      <c r="G472" t="s">
        <v>19</v>
      </c>
      <c r="H472" s="8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64</v>
      </c>
      <c r="S472" t="s">
        <v>2034</v>
      </c>
      <c r="T472" t="s">
        <v>2043</v>
      </c>
    </row>
    <row r="473" spans="1:20" x14ac:dyDescent="0.3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4">
        <f t="shared" si="28"/>
        <v>319</v>
      </c>
      <c r="G473" t="s">
        <v>19</v>
      </c>
      <c r="H473" s="8">
        <f t="shared" si="29"/>
        <v>50.97422680412371</v>
      </c>
      <c r="I473">
        <v>194</v>
      </c>
      <c r="J473" t="s">
        <v>39</v>
      </c>
      <c r="K473" t="s">
        <v>40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16</v>
      </c>
      <c r="S473" t="s">
        <v>2030</v>
      </c>
      <c r="T473" t="s">
        <v>2031</v>
      </c>
    </row>
    <row r="474" spans="1:20" x14ac:dyDescent="0.3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4">
        <f t="shared" si="28"/>
        <v>39.234070221066318</v>
      </c>
      <c r="G474" t="s">
        <v>13</v>
      </c>
      <c r="H474" s="8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22</v>
      </c>
      <c r="S474" t="s">
        <v>2032</v>
      </c>
      <c r="T474" t="s">
        <v>2033</v>
      </c>
    </row>
    <row r="475" spans="1:20" x14ac:dyDescent="0.3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4">
        <f t="shared" si="28"/>
        <v>178.14000000000001</v>
      </c>
      <c r="G475" t="s">
        <v>19</v>
      </c>
      <c r="H475" s="8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49</v>
      </c>
      <c r="S475" t="s">
        <v>2032</v>
      </c>
      <c r="T475" t="s">
        <v>2040</v>
      </c>
    </row>
    <row r="476" spans="1:20" x14ac:dyDescent="0.3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4">
        <f t="shared" si="28"/>
        <v>365.15</v>
      </c>
      <c r="G476" t="s">
        <v>19</v>
      </c>
      <c r="H476" s="8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268</v>
      </c>
      <c r="S476" t="s">
        <v>2038</v>
      </c>
      <c r="T476" t="s">
        <v>2057</v>
      </c>
    </row>
    <row r="477" spans="1:20" x14ac:dyDescent="0.3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4">
        <f t="shared" si="28"/>
        <v>113.94594594594594</v>
      </c>
      <c r="G477" t="s">
        <v>19</v>
      </c>
      <c r="H477" s="8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2044</v>
      </c>
      <c r="T477" t="s">
        <v>2056</v>
      </c>
    </row>
    <row r="478" spans="1:20" x14ac:dyDescent="0.3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4">
        <f t="shared" si="28"/>
        <v>29.828720626631856</v>
      </c>
      <c r="G478" t="s">
        <v>13</v>
      </c>
      <c r="H478" s="8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2044</v>
      </c>
      <c r="T478" t="s">
        <v>2050</v>
      </c>
    </row>
    <row r="479" spans="1:20" x14ac:dyDescent="0.3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4">
        <f t="shared" si="28"/>
        <v>54.270588235294113</v>
      </c>
      <c r="G479" t="s">
        <v>13</v>
      </c>
      <c r="H479" s="8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473</v>
      </c>
      <c r="S479" t="s">
        <v>2038</v>
      </c>
      <c r="T479" t="s">
        <v>2060</v>
      </c>
    </row>
    <row r="480" spans="1:20" x14ac:dyDescent="0.3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4">
        <f t="shared" si="28"/>
        <v>236.34156976744185</v>
      </c>
      <c r="G480" t="s">
        <v>19</v>
      </c>
      <c r="H480" s="8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64</v>
      </c>
      <c r="S480" t="s">
        <v>2034</v>
      </c>
      <c r="T480" t="s">
        <v>2043</v>
      </c>
    </row>
    <row r="481" spans="1:20" x14ac:dyDescent="0.3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4">
        <f t="shared" si="28"/>
        <v>512.91666666666663</v>
      </c>
      <c r="G481" t="s">
        <v>19</v>
      </c>
      <c r="H481" s="8">
        <f t="shared" si="29"/>
        <v>71.156069364161851</v>
      </c>
      <c r="I481">
        <v>173</v>
      </c>
      <c r="J481" t="s">
        <v>39</v>
      </c>
      <c r="K481" t="s">
        <v>40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16</v>
      </c>
      <c r="S481" t="s">
        <v>2030</v>
      </c>
      <c r="T481" t="s">
        <v>2031</v>
      </c>
    </row>
    <row r="482" spans="1:20" x14ac:dyDescent="0.3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4">
        <f t="shared" si="28"/>
        <v>100.65116279069768</v>
      </c>
      <c r="G482" t="s">
        <v>19</v>
      </c>
      <c r="H482" s="8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121</v>
      </c>
      <c r="S482" t="s">
        <v>2051</v>
      </c>
      <c r="T482" t="s">
        <v>2052</v>
      </c>
    </row>
    <row r="483" spans="1:20" x14ac:dyDescent="0.3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4">
        <f t="shared" si="28"/>
        <v>81.348423194303152</v>
      </c>
      <c r="G483" t="s">
        <v>13</v>
      </c>
      <c r="H483" s="8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32</v>
      </c>
      <c r="S483" t="s">
        <v>2036</v>
      </c>
      <c r="T483" t="s">
        <v>2037</v>
      </c>
    </row>
    <row r="484" spans="1:20" x14ac:dyDescent="0.3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4">
        <f t="shared" si="28"/>
        <v>16.404761904761905</v>
      </c>
      <c r="G484" t="s">
        <v>13</v>
      </c>
      <c r="H484" s="8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118</v>
      </c>
      <c r="S484" t="s">
        <v>2044</v>
      </c>
      <c r="T484" t="s">
        <v>2050</v>
      </c>
    </row>
    <row r="485" spans="1:20" x14ac:dyDescent="0.3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4">
        <f t="shared" si="28"/>
        <v>52.774617067833695</v>
      </c>
      <c r="G485" t="s">
        <v>13</v>
      </c>
      <c r="H485" s="8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32</v>
      </c>
      <c r="S485" t="s">
        <v>2036</v>
      </c>
      <c r="T485" t="s">
        <v>2037</v>
      </c>
    </row>
    <row r="486" spans="1:20" x14ac:dyDescent="0.3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4">
        <f t="shared" si="28"/>
        <v>260.20608108108109</v>
      </c>
      <c r="G486" t="s">
        <v>19</v>
      </c>
      <c r="H486" s="8">
        <f t="shared" si="29"/>
        <v>48.99554707379135</v>
      </c>
      <c r="I486">
        <v>1572</v>
      </c>
      <c r="J486" t="s">
        <v>39</v>
      </c>
      <c r="K486" t="s">
        <v>40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16</v>
      </c>
      <c r="S486" t="s">
        <v>2030</v>
      </c>
      <c r="T486" t="s">
        <v>2031</v>
      </c>
    </row>
    <row r="487" spans="1:20" x14ac:dyDescent="0.3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4">
        <f t="shared" si="28"/>
        <v>30.73289183222958</v>
      </c>
      <c r="G487" t="s">
        <v>13</v>
      </c>
      <c r="H487" s="8">
        <f t="shared" si="29"/>
        <v>42.969135802469133</v>
      </c>
      <c r="I487">
        <v>648</v>
      </c>
      <c r="J487" t="s">
        <v>39</v>
      </c>
      <c r="K487" t="s">
        <v>40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32</v>
      </c>
      <c r="S487" t="s">
        <v>2036</v>
      </c>
      <c r="T487" t="s">
        <v>2037</v>
      </c>
    </row>
    <row r="488" spans="1:20" x14ac:dyDescent="0.3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4">
        <f t="shared" si="28"/>
        <v>13.5</v>
      </c>
      <c r="G488" t="s">
        <v>13</v>
      </c>
      <c r="H488" s="8">
        <f t="shared" si="29"/>
        <v>33.428571428571431</v>
      </c>
      <c r="I488">
        <v>21</v>
      </c>
      <c r="J488" t="s">
        <v>39</v>
      </c>
      <c r="K488" t="s">
        <v>40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205</v>
      </c>
      <c r="S488" t="s">
        <v>2044</v>
      </c>
      <c r="T488" t="s">
        <v>2056</v>
      </c>
    </row>
    <row r="489" spans="1:20" x14ac:dyDescent="0.3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4">
        <f t="shared" si="28"/>
        <v>178.62556663644605</v>
      </c>
      <c r="G489" t="s">
        <v>19</v>
      </c>
      <c r="H489" s="8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32</v>
      </c>
      <c r="S489" t="s">
        <v>2036</v>
      </c>
      <c r="T489" t="s">
        <v>2037</v>
      </c>
    </row>
    <row r="490" spans="1:20" x14ac:dyDescent="0.3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4">
        <f t="shared" si="28"/>
        <v>220.0566037735849</v>
      </c>
      <c r="G490" t="s">
        <v>19</v>
      </c>
      <c r="H490" s="8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32</v>
      </c>
      <c r="S490" t="s">
        <v>2036</v>
      </c>
      <c r="T490" t="s">
        <v>2037</v>
      </c>
    </row>
    <row r="491" spans="1:20" x14ac:dyDescent="0.3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4">
        <f t="shared" si="28"/>
        <v>101.5108695652174</v>
      </c>
      <c r="G491" t="s">
        <v>19</v>
      </c>
      <c r="H491" s="8">
        <f t="shared" si="29"/>
        <v>109.87058823529412</v>
      </c>
      <c r="I491">
        <v>85</v>
      </c>
      <c r="J491" t="s">
        <v>106</v>
      </c>
      <c r="K491" t="s">
        <v>107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64</v>
      </c>
      <c r="S491" t="s">
        <v>2034</v>
      </c>
      <c r="T491" t="s">
        <v>2043</v>
      </c>
    </row>
    <row r="492" spans="1:20" x14ac:dyDescent="0.3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4">
        <f t="shared" si="28"/>
        <v>191.5</v>
      </c>
      <c r="G492" t="s">
        <v>19</v>
      </c>
      <c r="H492" s="8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1028</v>
      </c>
      <c r="S492" t="s">
        <v>2061</v>
      </c>
      <c r="T492" t="s">
        <v>2062</v>
      </c>
    </row>
    <row r="493" spans="1:20" x14ac:dyDescent="0.3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4">
        <f t="shared" si="28"/>
        <v>305.34683098591546</v>
      </c>
      <c r="G493" t="s">
        <v>19</v>
      </c>
      <c r="H493" s="8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16</v>
      </c>
      <c r="S493" t="s">
        <v>2030</v>
      </c>
      <c r="T493" t="s">
        <v>2031</v>
      </c>
    </row>
    <row r="494" spans="1:20" x14ac:dyDescent="0.3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4">
        <f t="shared" si="28"/>
        <v>23.995287958115181</v>
      </c>
      <c r="G494" t="s">
        <v>73</v>
      </c>
      <c r="H494" s="8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99</v>
      </c>
      <c r="S494" t="s">
        <v>2038</v>
      </c>
      <c r="T494" t="s">
        <v>2049</v>
      </c>
    </row>
    <row r="495" spans="1:20" x14ac:dyDescent="0.3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4">
        <f t="shared" si="28"/>
        <v>723.77777777777771</v>
      </c>
      <c r="G495" t="s">
        <v>19</v>
      </c>
      <c r="H495" s="8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121</v>
      </c>
      <c r="S495" t="s">
        <v>2051</v>
      </c>
      <c r="T495" t="s">
        <v>2052</v>
      </c>
    </row>
    <row r="496" spans="1:20" x14ac:dyDescent="0.3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4">
        <f t="shared" si="28"/>
        <v>547.36</v>
      </c>
      <c r="G496" t="s">
        <v>19</v>
      </c>
      <c r="H496" s="8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64</v>
      </c>
      <c r="S496" t="s">
        <v>2034</v>
      </c>
      <c r="T496" t="s">
        <v>2043</v>
      </c>
    </row>
    <row r="497" spans="1:20" x14ac:dyDescent="0.3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4">
        <f t="shared" si="28"/>
        <v>414.49999999999994</v>
      </c>
      <c r="G497" t="s">
        <v>19</v>
      </c>
      <c r="H497" s="8">
        <f t="shared" si="29"/>
        <v>68.02051282051282</v>
      </c>
      <c r="I497">
        <v>195</v>
      </c>
      <c r="J497" t="s">
        <v>35</v>
      </c>
      <c r="K497" t="s">
        <v>36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32</v>
      </c>
      <c r="S497" t="s">
        <v>2036</v>
      </c>
      <c r="T497" t="s">
        <v>2037</v>
      </c>
    </row>
    <row r="498" spans="1:20" x14ac:dyDescent="0.3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4">
        <f t="shared" si="28"/>
        <v>0.90696409140369971</v>
      </c>
      <c r="G498" t="s">
        <v>13</v>
      </c>
      <c r="H498" s="8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70</v>
      </c>
      <c r="S498" t="s">
        <v>2038</v>
      </c>
      <c r="T498" t="s">
        <v>2046</v>
      </c>
    </row>
    <row r="499" spans="1:20" x14ac:dyDescent="0.3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4">
        <f t="shared" si="28"/>
        <v>34.173469387755098</v>
      </c>
      <c r="G499" t="s">
        <v>13</v>
      </c>
      <c r="H499" s="8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64</v>
      </c>
      <c r="S499" t="s">
        <v>2034</v>
      </c>
      <c r="T499" t="s">
        <v>2043</v>
      </c>
    </row>
    <row r="500" spans="1:20" x14ac:dyDescent="0.3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4">
        <f t="shared" si="28"/>
        <v>23.948810754912099</v>
      </c>
      <c r="G500" t="s">
        <v>13</v>
      </c>
      <c r="H500" s="8">
        <f t="shared" si="29"/>
        <v>79.994818652849744</v>
      </c>
      <c r="I500">
        <v>579</v>
      </c>
      <c r="J500" t="s">
        <v>35</v>
      </c>
      <c r="K500" t="s">
        <v>36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27</v>
      </c>
      <c r="S500" t="s">
        <v>2034</v>
      </c>
      <c r="T500" t="s">
        <v>2035</v>
      </c>
    </row>
    <row r="501" spans="1:20" x14ac:dyDescent="0.3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4">
        <f t="shared" si="28"/>
        <v>48.072649572649574</v>
      </c>
      <c r="G501" t="s">
        <v>13</v>
      </c>
      <c r="H501" s="8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41</v>
      </c>
      <c r="S501" t="s">
        <v>2038</v>
      </c>
      <c r="T501" t="s">
        <v>2039</v>
      </c>
    </row>
    <row r="502" spans="1:20" x14ac:dyDescent="0.3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4">
        <f t="shared" si="28"/>
        <v>0</v>
      </c>
      <c r="G502" t="s">
        <v>13</v>
      </c>
      <c r="H502" s="8" t="e">
        <f t="shared" si="29"/>
        <v>#DIV/0!</v>
      </c>
      <c r="I502">
        <v>0</v>
      </c>
      <c r="J502" t="s">
        <v>20</v>
      </c>
      <c r="K502" t="s">
        <v>21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32</v>
      </c>
      <c r="S502" t="s">
        <v>2036</v>
      </c>
      <c r="T502" t="s">
        <v>2037</v>
      </c>
    </row>
    <row r="503" spans="1:20" x14ac:dyDescent="0.3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4">
        <f t="shared" si="28"/>
        <v>70.145182291666657</v>
      </c>
      <c r="G503" t="s">
        <v>13</v>
      </c>
      <c r="H503" s="8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41</v>
      </c>
      <c r="S503" t="s">
        <v>2038</v>
      </c>
      <c r="T503" t="s">
        <v>2039</v>
      </c>
    </row>
    <row r="504" spans="1:20" x14ac:dyDescent="0.3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4">
        <f t="shared" si="28"/>
        <v>529.92307692307691</v>
      </c>
      <c r="G504" t="s">
        <v>19</v>
      </c>
      <c r="H504" s="8">
        <f t="shared" si="29"/>
        <v>37.037634408602152</v>
      </c>
      <c r="I504">
        <v>186</v>
      </c>
      <c r="J504" t="s">
        <v>25</v>
      </c>
      <c r="K504" t="s">
        <v>26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88</v>
      </c>
      <c r="S504" t="s">
        <v>2047</v>
      </c>
      <c r="T504" t="s">
        <v>2048</v>
      </c>
    </row>
    <row r="505" spans="1:20" x14ac:dyDescent="0.3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4">
        <f t="shared" si="28"/>
        <v>180.32549019607845</v>
      </c>
      <c r="G505" t="s">
        <v>19</v>
      </c>
      <c r="H505" s="8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52</v>
      </c>
      <c r="S505" t="s">
        <v>2038</v>
      </c>
      <c r="T505" t="s">
        <v>2041</v>
      </c>
    </row>
    <row r="506" spans="1:20" x14ac:dyDescent="0.3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4">
        <f t="shared" si="28"/>
        <v>92.320000000000007</v>
      </c>
      <c r="G506" t="s">
        <v>13</v>
      </c>
      <c r="H506" s="8">
        <f t="shared" si="29"/>
        <v>111.6774193548387</v>
      </c>
      <c r="I506">
        <v>62</v>
      </c>
      <c r="J506" t="s">
        <v>106</v>
      </c>
      <c r="K506" t="s">
        <v>107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22</v>
      </c>
      <c r="S506" t="s">
        <v>2032</v>
      </c>
      <c r="T506" t="s">
        <v>2033</v>
      </c>
    </row>
    <row r="507" spans="1:20" x14ac:dyDescent="0.3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4">
        <f t="shared" si="28"/>
        <v>13.901001112347053</v>
      </c>
      <c r="G507" t="s">
        <v>13</v>
      </c>
      <c r="H507" s="8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132</v>
      </c>
      <c r="S507" t="s">
        <v>2044</v>
      </c>
      <c r="T507" t="s">
        <v>2053</v>
      </c>
    </row>
    <row r="508" spans="1:20" x14ac:dyDescent="0.3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4">
        <f t="shared" si="28"/>
        <v>927.07777777777767</v>
      </c>
      <c r="G508" t="s">
        <v>19</v>
      </c>
      <c r="H508" s="8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32</v>
      </c>
      <c r="S508" t="s">
        <v>2036</v>
      </c>
      <c r="T508" t="s">
        <v>2037</v>
      </c>
    </row>
    <row r="509" spans="1:20" x14ac:dyDescent="0.3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4">
        <f t="shared" si="28"/>
        <v>39.857142857142861</v>
      </c>
      <c r="G509" t="s">
        <v>13</v>
      </c>
      <c r="H509" s="8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27</v>
      </c>
      <c r="S509" t="s">
        <v>2034</v>
      </c>
      <c r="T509" t="s">
        <v>2035</v>
      </c>
    </row>
    <row r="510" spans="1:20" x14ac:dyDescent="0.3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4">
        <f t="shared" si="28"/>
        <v>112.22929936305732</v>
      </c>
      <c r="G510" t="s">
        <v>19</v>
      </c>
      <c r="H510" s="8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32</v>
      </c>
      <c r="S510" t="s">
        <v>2036</v>
      </c>
      <c r="T510" t="s">
        <v>2037</v>
      </c>
    </row>
    <row r="511" spans="1:20" x14ac:dyDescent="0.3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4">
        <f t="shared" si="28"/>
        <v>70.925816023738875</v>
      </c>
      <c r="G511" t="s">
        <v>13</v>
      </c>
      <c r="H511" s="8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32</v>
      </c>
      <c r="S511" t="s">
        <v>2036</v>
      </c>
      <c r="T511" t="s">
        <v>2037</v>
      </c>
    </row>
    <row r="512" spans="1:20" x14ac:dyDescent="0.3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4">
        <f t="shared" si="28"/>
        <v>119.08974358974358</v>
      </c>
      <c r="G512" t="s">
        <v>19</v>
      </c>
      <c r="H512" s="8">
        <f t="shared" si="29"/>
        <v>70.908396946564892</v>
      </c>
      <c r="I512">
        <v>131</v>
      </c>
      <c r="J512" t="s">
        <v>25</v>
      </c>
      <c r="K512" t="s">
        <v>26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52</v>
      </c>
      <c r="S512" t="s">
        <v>2038</v>
      </c>
      <c r="T512" t="s">
        <v>2041</v>
      </c>
    </row>
    <row r="513" spans="1:20" x14ac:dyDescent="0.3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4">
        <f t="shared" si="28"/>
        <v>24.017591339648174</v>
      </c>
      <c r="G513" t="s">
        <v>13</v>
      </c>
      <c r="H513" s="8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32</v>
      </c>
      <c r="S513" t="s">
        <v>2036</v>
      </c>
      <c r="T513" t="s">
        <v>2037</v>
      </c>
    </row>
    <row r="514" spans="1:20" x14ac:dyDescent="0.3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4">
        <f t="shared" si="28"/>
        <v>139.31868131868131</v>
      </c>
      <c r="G514" t="s">
        <v>19</v>
      </c>
      <c r="H514" s="8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 s="7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88</v>
      </c>
      <c r="S514" t="s">
        <v>2047</v>
      </c>
      <c r="T514" t="s">
        <v>2048</v>
      </c>
    </row>
    <row r="515" spans="1:20" x14ac:dyDescent="0.3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73</v>
      </c>
      <c r="H515" s="8">
        <f t="shared" ref="H515:H578" si="33">E515/I515</f>
        <v>93.142857142857139</v>
      </c>
      <c r="I515">
        <v>35</v>
      </c>
      <c r="J515" t="s">
        <v>20</v>
      </c>
      <c r="K515" t="s">
        <v>21</v>
      </c>
      <c r="L515">
        <v>1284008400</v>
      </c>
      <c r="M515" s="7">
        <f t="shared" ref="M515:M578" si="34">(((L515/60)/60)/24)+DATE(1970,1,1)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268</v>
      </c>
      <c r="S515" t="s">
        <v>2038</v>
      </c>
      <c r="T515" t="s">
        <v>2057</v>
      </c>
    </row>
    <row r="516" spans="1:20" x14ac:dyDescent="0.3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4">
        <f t="shared" si="32"/>
        <v>22.439077144917089</v>
      </c>
      <c r="G516" t="s">
        <v>73</v>
      </c>
      <c r="H516" s="8">
        <f t="shared" si="33"/>
        <v>58.945075757575758</v>
      </c>
      <c r="I516">
        <v>528</v>
      </c>
      <c r="J516" t="s">
        <v>97</v>
      </c>
      <c r="K516" t="s">
        <v>98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22</v>
      </c>
      <c r="S516" t="s">
        <v>2032</v>
      </c>
      <c r="T516" t="s">
        <v>2033</v>
      </c>
    </row>
    <row r="517" spans="1:20" x14ac:dyDescent="0.3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4">
        <f t="shared" si="32"/>
        <v>55.779069767441861</v>
      </c>
      <c r="G517" t="s">
        <v>13</v>
      </c>
      <c r="H517" s="8">
        <f t="shared" si="33"/>
        <v>36.067669172932334</v>
      </c>
      <c r="I517">
        <v>133</v>
      </c>
      <c r="J517" t="s">
        <v>14</v>
      </c>
      <c r="K517" t="s">
        <v>15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32</v>
      </c>
      <c r="S517" t="s">
        <v>2036</v>
      </c>
      <c r="T517" t="s">
        <v>2037</v>
      </c>
    </row>
    <row r="518" spans="1:20" x14ac:dyDescent="0.3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4">
        <f t="shared" si="32"/>
        <v>42.523125996810208</v>
      </c>
      <c r="G518" t="s">
        <v>13</v>
      </c>
      <c r="H518" s="8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67</v>
      </c>
      <c r="S518" t="s">
        <v>2044</v>
      </c>
      <c r="T518" t="s">
        <v>2045</v>
      </c>
    </row>
    <row r="519" spans="1:20" x14ac:dyDescent="0.3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4">
        <f t="shared" si="32"/>
        <v>112.00000000000001</v>
      </c>
      <c r="G519" t="s">
        <v>19</v>
      </c>
      <c r="H519" s="8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16</v>
      </c>
      <c r="S519" t="s">
        <v>2030</v>
      </c>
      <c r="T519" t="s">
        <v>2031</v>
      </c>
    </row>
    <row r="520" spans="1:20" x14ac:dyDescent="0.3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4">
        <f t="shared" si="32"/>
        <v>7.0681818181818183</v>
      </c>
      <c r="G520" t="s">
        <v>13</v>
      </c>
      <c r="H520" s="8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70</v>
      </c>
      <c r="S520" t="s">
        <v>2038</v>
      </c>
      <c r="T520" t="s">
        <v>2046</v>
      </c>
    </row>
    <row r="521" spans="1:20" x14ac:dyDescent="0.3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4">
        <f t="shared" si="32"/>
        <v>101.74563871693867</v>
      </c>
      <c r="G521" t="s">
        <v>19</v>
      </c>
      <c r="H521" s="8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22</v>
      </c>
      <c r="S521" t="s">
        <v>2032</v>
      </c>
      <c r="T521" t="s">
        <v>2033</v>
      </c>
    </row>
    <row r="522" spans="1:20" x14ac:dyDescent="0.3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4">
        <f t="shared" si="32"/>
        <v>425.75</v>
      </c>
      <c r="G522" t="s">
        <v>19</v>
      </c>
      <c r="H522" s="8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32</v>
      </c>
      <c r="S522" t="s">
        <v>2036</v>
      </c>
      <c r="T522" t="s">
        <v>2037</v>
      </c>
    </row>
    <row r="523" spans="1:20" x14ac:dyDescent="0.3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4">
        <f t="shared" si="32"/>
        <v>145.53947368421052</v>
      </c>
      <c r="G523" t="s">
        <v>19</v>
      </c>
      <c r="H523" s="8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52</v>
      </c>
      <c r="S523" t="s">
        <v>2038</v>
      </c>
      <c r="T523" t="s">
        <v>2041</v>
      </c>
    </row>
    <row r="524" spans="1:20" x14ac:dyDescent="0.3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4">
        <f t="shared" si="32"/>
        <v>32.453465346534657</v>
      </c>
      <c r="G524" t="s">
        <v>13</v>
      </c>
      <c r="H524" s="8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99</v>
      </c>
      <c r="S524" t="s">
        <v>2038</v>
      </c>
      <c r="T524" t="s">
        <v>2049</v>
      </c>
    </row>
    <row r="525" spans="1:20" x14ac:dyDescent="0.3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4">
        <f t="shared" si="32"/>
        <v>700.33333333333326</v>
      </c>
      <c r="G525" t="s">
        <v>19</v>
      </c>
      <c r="H525" s="8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99</v>
      </c>
      <c r="S525" t="s">
        <v>2038</v>
      </c>
      <c r="T525" t="s">
        <v>2049</v>
      </c>
    </row>
    <row r="526" spans="1:20" x14ac:dyDescent="0.3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4">
        <f t="shared" si="32"/>
        <v>83.904860392967933</v>
      </c>
      <c r="G526" t="s">
        <v>13</v>
      </c>
      <c r="H526" s="8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32</v>
      </c>
      <c r="S526" t="s">
        <v>2036</v>
      </c>
      <c r="T526" t="s">
        <v>2037</v>
      </c>
    </row>
    <row r="527" spans="1:20" x14ac:dyDescent="0.3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4">
        <f t="shared" si="32"/>
        <v>84.19047619047619</v>
      </c>
      <c r="G527" t="s">
        <v>13</v>
      </c>
      <c r="H527" s="8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64</v>
      </c>
      <c r="S527" t="s">
        <v>2034</v>
      </c>
      <c r="T527" t="s">
        <v>2043</v>
      </c>
    </row>
    <row r="528" spans="1:20" x14ac:dyDescent="0.3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4">
        <f t="shared" si="32"/>
        <v>155.95180722891567</v>
      </c>
      <c r="G528" t="s">
        <v>19</v>
      </c>
      <c r="H528" s="8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32</v>
      </c>
      <c r="S528" t="s">
        <v>2036</v>
      </c>
      <c r="T528" t="s">
        <v>2037</v>
      </c>
    </row>
    <row r="529" spans="1:20" x14ac:dyDescent="0.3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4">
        <f t="shared" si="32"/>
        <v>99.619450317124731</v>
      </c>
      <c r="G529" t="s">
        <v>13</v>
      </c>
      <c r="H529" s="8">
        <f t="shared" si="33"/>
        <v>31</v>
      </c>
      <c r="I529">
        <v>6080</v>
      </c>
      <c r="J529" t="s">
        <v>14</v>
      </c>
      <c r="K529" t="s">
        <v>15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70</v>
      </c>
      <c r="S529" t="s">
        <v>2038</v>
      </c>
      <c r="T529" t="s">
        <v>2046</v>
      </c>
    </row>
    <row r="530" spans="1:20" x14ac:dyDescent="0.3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4">
        <f t="shared" si="32"/>
        <v>80.300000000000011</v>
      </c>
      <c r="G530" t="s">
        <v>13</v>
      </c>
      <c r="H530" s="8">
        <f t="shared" si="33"/>
        <v>90.337500000000006</v>
      </c>
      <c r="I530">
        <v>80</v>
      </c>
      <c r="J530" t="s">
        <v>39</v>
      </c>
      <c r="K530" t="s">
        <v>40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59</v>
      </c>
      <c r="S530" t="s">
        <v>2032</v>
      </c>
      <c r="T530" t="s">
        <v>2042</v>
      </c>
    </row>
    <row r="531" spans="1:20" x14ac:dyDescent="0.3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4">
        <f t="shared" si="32"/>
        <v>11.254901960784313</v>
      </c>
      <c r="G531" t="s">
        <v>13</v>
      </c>
      <c r="H531" s="8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88</v>
      </c>
      <c r="S531" t="s">
        <v>2047</v>
      </c>
      <c r="T531" t="s">
        <v>2048</v>
      </c>
    </row>
    <row r="532" spans="1:20" x14ac:dyDescent="0.3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4">
        <f t="shared" si="32"/>
        <v>91.740952380952379</v>
      </c>
      <c r="G532" t="s">
        <v>13</v>
      </c>
      <c r="H532" s="8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2044</v>
      </c>
      <c r="T532" t="s">
        <v>2050</v>
      </c>
    </row>
    <row r="533" spans="1:20" x14ac:dyDescent="0.3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4">
        <f t="shared" si="32"/>
        <v>95.521156936261391</v>
      </c>
      <c r="G533" t="s">
        <v>46</v>
      </c>
      <c r="H533" s="8">
        <f t="shared" si="33"/>
        <v>48.993956043956047</v>
      </c>
      <c r="I533">
        <v>3640</v>
      </c>
      <c r="J533" t="s">
        <v>97</v>
      </c>
      <c r="K533" t="s">
        <v>98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88</v>
      </c>
      <c r="S533" t="s">
        <v>2047</v>
      </c>
      <c r="T533" t="s">
        <v>2048</v>
      </c>
    </row>
    <row r="534" spans="1:20" x14ac:dyDescent="0.3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4">
        <f t="shared" si="32"/>
        <v>502.87499999999994</v>
      </c>
      <c r="G534" t="s">
        <v>19</v>
      </c>
      <c r="H534" s="8">
        <f t="shared" si="33"/>
        <v>63.857142857142854</v>
      </c>
      <c r="I534">
        <v>126</v>
      </c>
      <c r="J534" t="s">
        <v>14</v>
      </c>
      <c r="K534" t="s">
        <v>15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32</v>
      </c>
      <c r="S534" t="s">
        <v>2036</v>
      </c>
      <c r="T534" t="s">
        <v>2037</v>
      </c>
    </row>
    <row r="535" spans="1:20" x14ac:dyDescent="0.3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4">
        <f t="shared" si="32"/>
        <v>159.24394463667818</v>
      </c>
      <c r="G535" t="s">
        <v>19</v>
      </c>
      <c r="H535" s="8">
        <f t="shared" si="33"/>
        <v>82.996393146979258</v>
      </c>
      <c r="I535">
        <v>2218</v>
      </c>
      <c r="J535" t="s">
        <v>39</v>
      </c>
      <c r="K535" t="s">
        <v>40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59</v>
      </c>
      <c r="S535" t="s">
        <v>2032</v>
      </c>
      <c r="T535" t="s">
        <v>2042</v>
      </c>
    </row>
    <row r="536" spans="1:20" x14ac:dyDescent="0.3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4">
        <f t="shared" si="32"/>
        <v>15.022446689113355</v>
      </c>
      <c r="G536" t="s">
        <v>13</v>
      </c>
      <c r="H536" s="8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52</v>
      </c>
      <c r="S536" t="s">
        <v>2038</v>
      </c>
      <c r="T536" t="s">
        <v>2041</v>
      </c>
    </row>
    <row r="537" spans="1:20" x14ac:dyDescent="0.3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4">
        <f t="shared" si="32"/>
        <v>482.03846153846149</v>
      </c>
      <c r="G537" t="s">
        <v>19</v>
      </c>
      <c r="H537" s="8">
        <f t="shared" si="33"/>
        <v>62.044554455445542</v>
      </c>
      <c r="I537">
        <v>202</v>
      </c>
      <c r="J537" t="s">
        <v>106</v>
      </c>
      <c r="K537" t="s">
        <v>107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32</v>
      </c>
      <c r="S537" t="s">
        <v>2036</v>
      </c>
      <c r="T537" t="s">
        <v>2037</v>
      </c>
    </row>
    <row r="538" spans="1:20" x14ac:dyDescent="0.3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4">
        <f t="shared" si="32"/>
        <v>149.96938775510205</v>
      </c>
      <c r="G538" t="s">
        <v>19</v>
      </c>
      <c r="H538" s="8">
        <f t="shared" si="33"/>
        <v>104.97857142857143</v>
      </c>
      <c r="I538">
        <v>140</v>
      </c>
      <c r="J538" t="s">
        <v>106</v>
      </c>
      <c r="K538" t="s">
        <v>107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118</v>
      </c>
      <c r="S538" t="s">
        <v>2044</v>
      </c>
      <c r="T538" t="s">
        <v>2050</v>
      </c>
    </row>
    <row r="539" spans="1:20" x14ac:dyDescent="0.3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4">
        <f t="shared" si="32"/>
        <v>117.22156398104266</v>
      </c>
      <c r="G539" t="s">
        <v>19</v>
      </c>
      <c r="H539" s="8">
        <f t="shared" si="33"/>
        <v>94.044676806083643</v>
      </c>
      <c r="I539">
        <v>1052</v>
      </c>
      <c r="J539" t="s">
        <v>35</v>
      </c>
      <c r="K539" t="s">
        <v>36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41</v>
      </c>
      <c r="S539" t="s">
        <v>2038</v>
      </c>
      <c r="T539" t="s">
        <v>2039</v>
      </c>
    </row>
    <row r="540" spans="1:20" x14ac:dyDescent="0.3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4">
        <f t="shared" si="32"/>
        <v>37.695968274950431</v>
      </c>
      <c r="G540" t="s">
        <v>13</v>
      </c>
      <c r="H540" s="8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2047</v>
      </c>
      <c r="T540" t="s">
        <v>2058</v>
      </c>
    </row>
    <row r="541" spans="1:20" x14ac:dyDescent="0.3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4">
        <f t="shared" si="32"/>
        <v>72.653061224489804</v>
      </c>
      <c r="G541" t="s">
        <v>13</v>
      </c>
      <c r="H541" s="8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16</v>
      </c>
      <c r="S541" t="s">
        <v>2030</v>
      </c>
      <c r="T541" t="s">
        <v>2031</v>
      </c>
    </row>
    <row r="542" spans="1:20" x14ac:dyDescent="0.3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4">
        <f t="shared" si="32"/>
        <v>265.98113207547169</v>
      </c>
      <c r="G542" t="s">
        <v>19</v>
      </c>
      <c r="H542" s="8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121</v>
      </c>
      <c r="S542" t="s">
        <v>2051</v>
      </c>
      <c r="T542" t="s">
        <v>2052</v>
      </c>
    </row>
    <row r="543" spans="1:20" x14ac:dyDescent="0.3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4">
        <f t="shared" si="32"/>
        <v>24.205617977528089</v>
      </c>
      <c r="G543" t="s">
        <v>13</v>
      </c>
      <c r="H543" s="8">
        <f t="shared" si="33"/>
        <v>109.07848101265823</v>
      </c>
      <c r="I543">
        <v>395</v>
      </c>
      <c r="J543" t="s">
        <v>106</v>
      </c>
      <c r="K543" t="s">
        <v>107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291</v>
      </c>
      <c r="S543" t="s">
        <v>2047</v>
      </c>
      <c r="T543" t="s">
        <v>2058</v>
      </c>
    </row>
    <row r="544" spans="1:20" x14ac:dyDescent="0.3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4">
        <f t="shared" si="32"/>
        <v>2.5064935064935066</v>
      </c>
      <c r="G544" t="s">
        <v>13</v>
      </c>
      <c r="H544" s="8">
        <f t="shared" si="33"/>
        <v>39.387755102040813</v>
      </c>
      <c r="I544">
        <v>49</v>
      </c>
      <c r="J544" t="s">
        <v>39</v>
      </c>
      <c r="K544" t="s">
        <v>40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59</v>
      </c>
      <c r="S544" t="s">
        <v>2032</v>
      </c>
      <c r="T544" t="s">
        <v>2042</v>
      </c>
    </row>
    <row r="545" spans="1:20" x14ac:dyDescent="0.3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4">
        <f t="shared" si="32"/>
        <v>16.329799764428738</v>
      </c>
      <c r="G545" t="s">
        <v>13</v>
      </c>
      <c r="H545" s="8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88</v>
      </c>
      <c r="S545" t="s">
        <v>2047</v>
      </c>
      <c r="T545" t="s">
        <v>2048</v>
      </c>
    </row>
    <row r="546" spans="1:20" x14ac:dyDescent="0.3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4">
        <f t="shared" si="32"/>
        <v>276.5</v>
      </c>
      <c r="G546" t="s">
        <v>19</v>
      </c>
      <c r="H546" s="8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22</v>
      </c>
      <c r="S546" t="s">
        <v>2032</v>
      </c>
      <c r="T546" t="s">
        <v>2033</v>
      </c>
    </row>
    <row r="547" spans="1:20" x14ac:dyDescent="0.3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4">
        <f t="shared" si="32"/>
        <v>88.803571428571431</v>
      </c>
      <c r="G547" t="s">
        <v>13</v>
      </c>
      <c r="H547" s="8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32</v>
      </c>
      <c r="S547" t="s">
        <v>2036</v>
      </c>
      <c r="T547" t="s">
        <v>2037</v>
      </c>
    </row>
    <row r="548" spans="1:20" x14ac:dyDescent="0.3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4">
        <f t="shared" si="32"/>
        <v>163.57142857142856</v>
      </c>
      <c r="G548" t="s">
        <v>19</v>
      </c>
      <c r="H548" s="8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32</v>
      </c>
      <c r="S548" t="s">
        <v>2036</v>
      </c>
      <c r="T548" t="s">
        <v>2037</v>
      </c>
    </row>
    <row r="549" spans="1:20" x14ac:dyDescent="0.3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4">
        <f t="shared" si="32"/>
        <v>969</v>
      </c>
      <c r="G549" t="s">
        <v>19</v>
      </c>
      <c r="H549" s="8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52</v>
      </c>
      <c r="S549" t="s">
        <v>2038</v>
      </c>
      <c r="T549" t="s">
        <v>2041</v>
      </c>
    </row>
    <row r="550" spans="1:20" x14ac:dyDescent="0.3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4">
        <f t="shared" si="32"/>
        <v>270.91376701966715</v>
      </c>
      <c r="G550" t="s">
        <v>19</v>
      </c>
      <c r="H550" s="8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32</v>
      </c>
      <c r="S550" t="s">
        <v>2036</v>
      </c>
      <c r="T550" t="s">
        <v>2037</v>
      </c>
    </row>
    <row r="551" spans="1:20" x14ac:dyDescent="0.3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4">
        <f t="shared" si="32"/>
        <v>284.21355932203392</v>
      </c>
      <c r="G551" t="s">
        <v>19</v>
      </c>
      <c r="H551" s="8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64</v>
      </c>
      <c r="S551" t="s">
        <v>2034</v>
      </c>
      <c r="T551" t="s">
        <v>2043</v>
      </c>
    </row>
    <row r="552" spans="1:20" x14ac:dyDescent="0.3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4">
        <f t="shared" si="32"/>
        <v>4</v>
      </c>
      <c r="G552" t="s">
        <v>73</v>
      </c>
      <c r="H552" s="8">
        <f t="shared" si="33"/>
        <v>4</v>
      </c>
      <c r="I552">
        <v>1</v>
      </c>
      <c r="J552" t="s">
        <v>97</v>
      </c>
      <c r="K552" t="s">
        <v>98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59</v>
      </c>
      <c r="S552" t="s">
        <v>2032</v>
      </c>
      <c r="T552" t="s">
        <v>2042</v>
      </c>
    </row>
    <row r="553" spans="1:20" x14ac:dyDescent="0.3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4">
        <f t="shared" si="32"/>
        <v>58.6329816768462</v>
      </c>
      <c r="G553" t="s">
        <v>13</v>
      </c>
      <c r="H553" s="8">
        <f t="shared" si="33"/>
        <v>37.99856063332134</v>
      </c>
      <c r="I553">
        <v>2779</v>
      </c>
      <c r="J553" t="s">
        <v>25</v>
      </c>
      <c r="K553" t="s">
        <v>26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27</v>
      </c>
      <c r="S553" t="s">
        <v>2034</v>
      </c>
      <c r="T553" t="s">
        <v>2035</v>
      </c>
    </row>
    <row r="554" spans="1:20" x14ac:dyDescent="0.3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4">
        <f t="shared" si="32"/>
        <v>98.51111111111112</v>
      </c>
      <c r="G554" t="s">
        <v>13</v>
      </c>
      <c r="H554" s="8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32</v>
      </c>
      <c r="S554" t="s">
        <v>2036</v>
      </c>
      <c r="T554" t="s">
        <v>2037</v>
      </c>
    </row>
    <row r="555" spans="1:20" x14ac:dyDescent="0.3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4">
        <f t="shared" si="32"/>
        <v>43.975381008206334</v>
      </c>
      <c r="G555" t="s">
        <v>13</v>
      </c>
      <c r="H555" s="8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22</v>
      </c>
      <c r="S555" t="s">
        <v>2032</v>
      </c>
      <c r="T555" t="s">
        <v>2033</v>
      </c>
    </row>
    <row r="556" spans="1:20" x14ac:dyDescent="0.3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4">
        <f t="shared" si="32"/>
        <v>151.66315789473683</v>
      </c>
      <c r="G556" t="s">
        <v>19</v>
      </c>
      <c r="H556" s="8">
        <f t="shared" si="33"/>
        <v>26.007220216606498</v>
      </c>
      <c r="I556">
        <v>554</v>
      </c>
      <c r="J556" t="s">
        <v>14</v>
      </c>
      <c r="K556" t="s">
        <v>15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59</v>
      </c>
      <c r="S556" t="s">
        <v>2032</v>
      </c>
      <c r="T556" t="s">
        <v>2042</v>
      </c>
    </row>
    <row r="557" spans="1:20" x14ac:dyDescent="0.3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4">
        <f t="shared" si="32"/>
        <v>223.63492063492063</v>
      </c>
      <c r="G557" t="s">
        <v>19</v>
      </c>
      <c r="H557" s="8">
        <f t="shared" si="33"/>
        <v>104.36296296296297</v>
      </c>
      <c r="I557">
        <v>135</v>
      </c>
      <c r="J557" t="s">
        <v>35</v>
      </c>
      <c r="K557" t="s">
        <v>36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22</v>
      </c>
      <c r="S557" t="s">
        <v>2032</v>
      </c>
      <c r="T557" t="s">
        <v>2033</v>
      </c>
    </row>
    <row r="558" spans="1:20" x14ac:dyDescent="0.3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4">
        <f t="shared" si="32"/>
        <v>239.75</v>
      </c>
      <c r="G558" t="s">
        <v>19</v>
      </c>
      <c r="H558" s="8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205</v>
      </c>
      <c r="S558" t="s">
        <v>2044</v>
      </c>
      <c r="T558" t="s">
        <v>2056</v>
      </c>
    </row>
    <row r="559" spans="1:20" x14ac:dyDescent="0.3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4">
        <f t="shared" si="32"/>
        <v>199.33333333333334</v>
      </c>
      <c r="G559" t="s">
        <v>19</v>
      </c>
      <c r="H559" s="8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473</v>
      </c>
      <c r="S559" t="s">
        <v>2038</v>
      </c>
      <c r="T559" t="s">
        <v>2060</v>
      </c>
    </row>
    <row r="560" spans="1:20" x14ac:dyDescent="0.3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4">
        <f t="shared" si="32"/>
        <v>137.34482758620689</v>
      </c>
      <c r="G560" t="s">
        <v>19</v>
      </c>
      <c r="H560" s="8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32</v>
      </c>
      <c r="S560" t="s">
        <v>2036</v>
      </c>
      <c r="T560" t="s">
        <v>2037</v>
      </c>
    </row>
    <row r="561" spans="1:20" x14ac:dyDescent="0.3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4">
        <f t="shared" si="32"/>
        <v>100.9696106362773</v>
      </c>
      <c r="G561" t="s">
        <v>19</v>
      </c>
      <c r="H561" s="8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32</v>
      </c>
      <c r="S561" t="s">
        <v>2036</v>
      </c>
      <c r="T561" t="s">
        <v>2037</v>
      </c>
    </row>
    <row r="562" spans="1:20" x14ac:dyDescent="0.3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4">
        <f t="shared" si="32"/>
        <v>794.16</v>
      </c>
      <c r="G562" t="s">
        <v>19</v>
      </c>
      <c r="H562" s="8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70</v>
      </c>
      <c r="S562" t="s">
        <v>2038</v>
      </c>
      <c r="T562" t="s">
        <v>2046</v>
      </c>
    </row>
    <row r="563" spans="1:20" x14ac:dyDescent="0.3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4">
        <f t="shared" si="32"/>
        <v>369.7</v>
      </c>
      <c r="G563" t="s">
        <v>19</v>
      </c>
      <c r="H563" s="8">
        <f t="shared" si="33"/>
        <v>56.015151515151516</v>
      </c>
      <c r="I563">
        <v>198</v>
      </c>
      <c r="J563" t="s">
        <v>97</v>
      </c>
      <c r="K563" t="s">
        <v>98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32</v>
      </c>
      <c r="S563" t="s">
        <v>2036</v>
      </c>
      <c r="T563" t="s">
        <v>2037</v>
      </c>
    </row>
    <row r="564" spans="1:20" x14ac:dyDescent="0.3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4">
        <f t="shared" si="32"/>
        <v>12.818181818181817</v>
      </c>
      <c r="G564" t="s">
        <v>13</v>
      </c>
      <c r="H564" s="8">
        <f t="shared" si="33"/>
        <v>48.807692307692307</v>
      </c>
      <c r="I564">
        <v>26</v>
      </c>
      <c r="J564" t="s">
        <v>97</v>
      </c>
      <c r="K564" t="s">
        <v>98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22</v>
      </c>
      <c r="S564" t="s">
        <v>2032</v>
      </c>
      <c r="T564" t="s">
        <v>2033</v>
      </c>
    </row>
    <row r="565" spans="1:20" x14ac:dyDescent="0.3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4">
        <f t="shared" si="32"/>
        <v>138.02702702702703</v>
      </c>
      <c r="G565" t="s">
        <v>19</v>
      </c>
      <c r="H565" s="8">
        <f t="shared" si="33"/>
        <v>60.082352941176474</v>
      </c>
      <c r="I565">
        <v>85</v>
      </c>
      <c r="J565" t="s">
        <v>25</v>
      </c>
      <c r="K565" t="s">
        <v>26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41</v>
      </c>
      <c r="S565" t="s">
        <v>2038</v>
      </c>
      <c r="T565" t="s">
        <v>2039</v>
      </c>
    </row>
    <row r="566" spans="1:20" x14ac:dyDescent="0.3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4">
        <f t="shared" si="32"/>
        <v>83.813278008298752</v>
      </c>
      <c r="G566" t="s">
        <v>13</v>
      </c>
      <c r="H566" s="8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32</v>
      </c>
      <c r="S566" t="s">
        <v>2036</v>
      </c>
      <c r="T566" t="s">
        <v>2037</v>
      </c>
    </row>
    <row r="567" spans="1:20" x14ac:dyDescent="0.3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4">
        <f t="shared" si="32"/>
        <v>204.60063224446787</v>
      </c>
      <c r="G567" t="s">
        <v>19</v>
      </c>
      <c r="H567" s="8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32</v>
      </c>
      <c r="S567" t="s">
        <v>2036</v>
      </c>
      <c r="T567" t="s">
        <v>2037</v>
      </c>
    </row>
    <row r="568" spans="1:20" x14ac:dyDescent="0.3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4">
        <f t="shared" si="32"/>
        <v>44.344086021505376</v>
      </c>
      <c r="G568" t="s">
        <v>13</v>
      </c>
      <c r="H568" s="8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49</v>
      </c>
      <c r="S568" t="s">
        <v>2032</v>
      </c>
      <c r="T568" t="s">
        <v>2040</v>
      </c>
    </row>
    <row r="569" spans="1:20" x14ac:dyDescent="0.3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4">
        <f t="shared" si="32"/>
        <v>218.60294117647058</v>
      </c>
      <c r="G569" t="s">
        <v>19</v>
      </c>
      <c r="H569" s="8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22</v>
      </c>
      <c r="S569" t="s">
        <v>2032</v>
      </c>
      <c r="T569" t="s">
        <v>2033</v>
      </c>
    </row>
    <row r="570" spans="1:20" x14ac:dyDescent="0.3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4">
        <f t="shared" si="32"/>
        <v>186.03314917127071</v>
      </c>
      <c r="G570" t="s">
        <v>19</v>
      </c>
      <c r="H570" s="8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32</v>
      </c>
      <c r="S570" t="s">
        <v>2036</v>
      </c>
      <c r="T570" t="s">
        <v>2037</v>
      </c>
    </row>
    <row r="571" spans="1:20" x14ac:dyDescent="0.3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4">
        <f t="shared" si="32"/>
        <v>237.33830845771143</v>
      </c>
      <c r="G571" t="s">
        <v>19</v>
      </c>
      <c r="H571" s="8">
        <f t="shared" si="33"/>
        <v>80.993208828522924</v>
      </c>
      <c r="I571">
        <v>589</v>
      </c>
      <c r="J571" t="s">
        <v>106</v>
      </c>
      <c r="K571" t="s">
        <v>107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70</v>
      </c>
      <c r="S571" t="s">
        <v>2038</v>
      </c>
      <c r="T571" t="s">
        <v>2046</v>
      </c>
    </row>
    <row r="572" spans="1:20" x14ac:dyDescent="0.3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4">
        <f t="shared" si="32"/>
        <v>305.65384615384613</v>
      </c>
      <c r="G572" t="s">
        <v>19</v>
      </c>
      <c r="H572" s="8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22</v>
      </c>
      <c r="S572" t="s">
        <v>2032</v>
      </c>
      <c r="T572" t="s">
        <v>2033</v>
      </c>
    </row>
    <row r="573" spans="1:20" x14ac:dyDescent="0.3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4">
        <f t="shared" si="32"/>
        <v>94.142857142857139</v>
      </c>
      <c r="G573" t="s">
        <v>13</v>
      </c>
      <c r="H573" s="8">
        <f t="shared" si="33"/>
        <v>94.142857142857139</v>
      </c>
      <c r="I573">
        <v>35</v>
      </c>
      <c r="J573" t="s">
        <v>106</v>
      </c>
      <c r="K573" t="s">
        <v>107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99</v>
      </c>
      <c r="S573" t="s">
        <v>2038</v>
      </c>
      <c r="T573" t="s">
        <v>2049</v>
      </c>
    </row>
    <row r="574" spans="1:20" x14ac:dyDescent="0.3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4">
        <f t="shared" si="32"/>
        <v>54.400000000000006</v>
      </c>
      <c r="G574" t="s">
        <v>73</v>
      </c>
      <c r="H574" s="8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22</v>
      </c>
      <c r="S574" t="s">
        <v>2032</v>
      </c>
      <c r="T574" t="s">
        <v>2033</v>
      </c>
    </row>
    <row r="575" spans="1:20" x14ac:dyDescent="0.3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4">
        <f t="shared" si="32"/>
        <v>111.88059701492537</v>
      </c>
      <c r="G575" t="s">
        <v>19</v>
      </c>
      <c r="H575" s="8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2061</v>
      </c>
      <c r="T575" t="s">
        <v>2062</v>
      </c>
    </row>
    <row r="576" spans="1:20" x14ac:dyDescent="0.3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4">
        <f t="shared" si="32"/>
        <v>369.14814814814815</v>
      </c>
      <c r="G576" t="s">
        <v>19</v>
      </c>
      <c r="H576" s="8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16</v>
      </c>
      <c r="S576" t="s">
        <v>2030</v>
      </c>
      <c r="T576" t="s">
        <v>2031</v>
      </c>
    </row>
    <row r="577" spans="1:20" x14ac:dyDescent="0.3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4">
        <f t="shared" si="32"/>
        <v>62.930372148859547</v>
      </c>
      <c r="G577" t="s">
        <v>13</v>
      </c>
      <c r="H577" s="8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32</v>
      </c>
      <c r="S577" t="s">
        <v>2036</v>
      </c>
      <c r="T577" t="s">
        <v>2037</v>
      </c>
    </row>
    <row r="578" spans="1:20" x14ac:dyDescent="0.3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4">
        <f t="shared" si="32"/>
        <v>64.927835051546396</v>
      </c>
      <c r="G578" t="s">
        <v>13</v>
      </c>
      <c r="H578" s="8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 s="7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32</v>
      </c>
      <c r="S578" t="s">
        <v>2036</v>
      </c>
      <c r="T578" t="s">
        <v>2037</v>
      </c>
    </row>
    <row r="579" spans="1:20" x14ac:dyDescent="0.3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73</v>
      </c>
      <c r="H579" s="8">
        <f t="shared" ref="H579:H642" si="37">E579/I579</f>
        <v>41.783783783783782</v>
      </c>
      <c r="I579">
        <v>37</v>
      </c>
      <c r="J579" t="s">
        <v>20</v>
      </c>
      <c r="K579" t="s">
        <v>21</v>
      </c>
      <c r="L579">
        <v>1299823200</v>
      </c>
      <c r="M579" s="7">
        <f t="shared" ref="M579:M642" si="38">(((L579/60)/60)/24)+DATE(1970,1,1)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2032</v>
      </c>
      <c r="T579" t="s">
        <v>2055</v>
      </c>
    </row>
    <row r="580" spans="1:20" x14ac:dyDescent="0.3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4">
        <f t="shared" si="36"/>
        <v>16.754404145077721</v>
      </c>
      <c r="G580" t="s">
        <v>13</v>
      </c>
      <c r="H580" s="8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473</v>
      </c>
      <c r="S580" t="s">
        <v>2038</v>
      </c>
      <c r="T580" t="s">
        <v>2060</v>
      </c>
    </row>
    <row r="581" spans="1:20" x14ac:dyDescent="0.3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4">
        <f t="shared" si="36"/>
        <v>101.11290322580646</v>
      </c>
      <c r="G581" t="s">
        <v>19</v>
      </c>
      <c r="H581" s="8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158</v>
      </c>
      <c r="S581" t="s">
        <v>2032</v>
      </c>
      <c r="T581" t="s">
        <v>2055</v>
      </c>
    </row>
    <row r="582" spans="1:20" x14ac:dyDescent="0.3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4">
        <f t="shared" si="36"/>
        <v>341.5022831050228</v>
      </c>
      <c r="G582" t="s">
        <v>19</v>
      </c>
      <c r="H582" s="8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32</v>
      </c>
      <c r="S582" t="s">
        <v>2036</v>
      </c>
      <c r="T582" t="s">
        <v>2037</v>
      </c>
    </row>
    <row r="583" spans="1:20" x14ac:dyDescent="0.3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4">
        <f t="shared" si="36"/>
        <v>64.016666666666666</v>
      </c>
      <c r="G583" t="s">
        <v>13</v>
      </c>
      <c r="H583" s="8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27</v>
      </c>
      <c r="S583" t="s">
        <v>2034</v>
      </c>
      <c r="T583" t="s">
        <v>2035</v>
      </c>
    </row>
    <row r="584" spans="1:20" x14ac:dyDescent="0.3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4">
        <f t="shared" si="36"/>
        <v>52.080459770114942</v>
      </c>
      <c r="G584" t="s">
        <v>13</v>
      </c>
      <c r="H584" s="8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88</v>
      </c>
      <c r="S584" t="s">
        <v>2047</v>
      </c>
      <c r="T584" t="s">
        <v>2048</v>
      </c>
    </row>
    <row r="585" spans="1:20" x14ac:dyDescent="0.3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4">
        <f t="shared" si="36"/>
        <v>322.40211640211641</v>
      </c>
      <c r="G585" t="s">
        <v>19</v>
      </c>
      <c r="H585" s="8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41</v>
      </c>
      <c r="S585" t="s">
        <v>2038</v>
      </c>
      <c r="T585" t="s">
        <v>2039</v>
      </c>
    </row>
    <row r="586" spans="1:20" x14ac:dyDescent="0.3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4">
        <f t="shared" si="36"/>
        <v>119.50810185185186</v>
      </c>
      <c r="G586" t="s">
        <v>19</v>
      </c>
      <c r="H586" s="8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27</v>
      </c>
      <c r="S586" t="s">
        <v>2034</v>
      </c>
      <c r="T586" t="s">
        <v>2035</v>
      </c>
    </row>
    <row r="587" spans="1:20" x14ac:dyDescent="0.3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4">
        <f t="shared" si="36"/>
        <v>146.79775280898878</v>
      </c>
      <c r="G587" t="s">
        <v>19</v>
      </c>
      <c r="H587" s="8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205</v>
      </c>
      <c r="S587" t="s">
        <v>2044</v>
      </c>
      <c r="T587" t="s">
        <v>2056</v>
      </c>
    </row>
    <row r="588" spans="1:20" x14ac:dyDescent="0.3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4">
        <f t="shared" si="36"/>
        <v>950.57142857142856</v>
      </c>
      <c r="G588" t="s">
        <v>19</v>
      </c>
      <c r="H588" s="8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22</v>
      </c>
      <c r="S588" t="s">
        <v>2032</v>
      </c>
      <c r="T588" t="s">
        <v>2033</v>
      </c>
    </row>
    <row r="589" spans="1:20" x14ac:dyDescent="0.3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4">
        <f t="shared" si="36"/>
        <v>72.893617021276597</v>
      </c>
      <c r="G589" t="s">
        <v>13</v>
      </c>
      <c r="H589" s="8">
        <f t="shared" si="37"/>
        <v>43.92307692307692</v>
      </c>
      <c r="I589">
        <v>156</v>
      </c>
      <c r="J589" t="s">
        <v>14</v>
      </c>
      <c r="K589" t="s">
        <v>15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16</v>
      </c>
      <c r="S589" t="s">
        <v>2030</v>
      </c>
      <c r="T589" t="s">
        <v>2031</v>
      </c>
    </row>
    <row r="590" spans="1:20" x14ac:dyDescent="0.3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4">
        <f t="shared" si="36"/>
        <v>79.008248730964468</v>
      </c>
      <c r="G590" t="s">
        <v>13</v>
      </c>
      <c r="H590" s="8">
        <f t="shared" si="37"/>
        <v>91.021198830409361</v>
      </c>
      <c r="I590">
        <v>1368</v>
      </c>
      <c r="J590" t="s">
        <v>39</v>
      </c>
      <c r="K590" t="s">
        <v>40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32</v>
      </c>
      <c r="S590" t="s">
        <v>2036</v>
      </c>
      <c r="T590" t="s">
        <v>2037</v>
      </c>
    </row>
    <row r="591" spans="1:20" x14ac:dyDescent="0.3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4">
        <f t="shared" si="36"/>
        <v>64.721518987341781</v>
      </c>
      <c r="G591" t="s">
        <v>13</v>
      </c>
      <c r="H591" s="8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41</v>
      </c>
      <c r="S591" t="s">
        <v>2038</v>
      </c>
      <c r="T591" t="s">
        <v>2039</v>
      </c>
    </row>
    <row r="592" spans="1:20" x14ac:dyDescent="0.3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4">
        <f t="shared" si="36"/>
        <v>82.028169014084511</v>
      </c>
      <c r="G592" t="s">
        <v>13</v>
      </c>
      <c r="H592" s="8">
        <f t="shared" si="37"/>
        <v>67.720930232558146</v>
      </c>
      <c r="I592">
        <v>86</v>
      </c>
      <c r="J592" t="s">
        <v>25</v>
      </c>
      <c r="K592" t="s">
        <v>26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132</v>
      </c>
      <c r="S592" t="s">
        <v>2044</v>
      </c>
      <c r="T592" t="s">
        <v>2053</v>
      </c>
    </row>
    <row r="593" spans="1:20" x14ac:dyDescent="0.3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4">
        <f t="shared" si="36"/>
        <v>1037.6666666666667</v>
      </c>
      <c r="G593" t="s">
        <v>19</v>
      </c>
      <c r="H593" s="8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88</v>
      </c>
      <c r="S593" t="s">
        <v>2047</v>
      </c>
      <c r="T593" t="s">
        <v>2048</v>
      </c>
    </row>
    <row r="594" spans="1:20" x14ac:dyDescent="0.3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4">
        <f t="shared" si="36"/>
        <v>12.910076530612244</v>
      </c>
      <c r="G594" t="s">
        <v>13</v>
      </c>
      <c r="H594" s="8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32</v>
      </c>
      <c r="S594" t="s">
        <v>2036</v>
      </c>
      <c r="T594" t="s">
        <v>2037</v>
      </c>
    </row>
    <row r="595" spans="1:20" x14ac:dyDescent="0.3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4">
        <f t="shared" si="36"/>
        <v>154.84210526315789</v>
      </c>
      <c r="G595" t="s">
        <v>19</v>
      </c>
      <c r="H595" s="8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70</v>
      </c>
      <c r="S595" t="s">
        <v>2038</v>
      </c>
      <c r="T595" t="s">
        <v>2046</v>
      </c>
    </row>
    <row r="596" spans="1:20" x14ac:dyDescent="0.3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4">
        <f t="shared" si="36"/>
        <v>7.0991735537190088</v>
      </c>
      <c r="G596" t="s">
        <v>13</v>
      </c>
      <c r="H596" s="8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32</v>
      </c>
      <c r="S596" t="s">
        <v>2036</v>
      </c>
      <c r="T596" t="s">
        <v>2037</v>
      </c>
    </row>
    <row r="597" spans="1:20" x14ac:dyDescent="0.3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4">
        <f t="shared" si="36"/>
        <v>208.52773826458036</v>
      </c>
      <c r="G597" t="s">
        <v>19</v>
      </c>
      <c r="H597" s="8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32</v>
      </c>
      <c r="S597" t="s">
        <v>2036</v>
      </c>
      <c r="T597" t="s">
        <v>2037</v>
      </c>
    </row>
    <row r="598" spans="1:20" x14ac:dyDescent="0.3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4">
        <f t="shared" si="36"/>
        <v>99.683544303797461</v>
      </c>
      <c r="G598" t="s">
        <v>13</v>
      </c>
      <c r="H598" s="8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52</v>
      </c>
      <c r="S598" t="s">
        <v>2038</v>
      </c>
      <c r="T598" t="s">
        <v>2041</v>
      </c>
    </row>
    <row r="599" spans="1:20" x14ac:dyDescent="0.3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4">
        <f t="shared" si="36"/>
        <v>201.59756097560978</v>
      </c>
      <c r="G599" t="s">
        <v>19</v>
      </c>
      <c r="H599" s="8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32</v>
      </c>
      <c r="S599" t="s">
        <v>2036</v>
      </c>
      <c r="T599" t="s">
        <v>2037</v>
      </c>
    </row>
    <row r="600" spans="1:20" x14ac:dyDescent="0.3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4">
        <f t="shared" si="36"/>
        <v>162.09032258064516</v>
      </c>
      <c r="G600" t="s">
        <v>19</v>
      </c>
      <c r="H600" s="8">
        <f t="shared" si="37"/>
        <v>73.004566210045667</v>
      </c>
      <c r="I600">
        <v>2409</v>
      </c>
      <c r="J600" t="s">
        <v>106</v>
      </c>
      <c r="K600" t="s">
        <v>107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22</v>
      </c>
      <c r="S600" t="s">
        <v>2032</v>
      </c>
      <c r="T600" t="s">
        <v>2033</v>
      </c>
    </row>
    <row r="601" spans="1:20" x14ac:dyDescent="0.3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4">
        <f t="shared" si="36"/>
        <v>3.6436208125445471</v>
      </c>
      <c r="G601" t="s">
        <v>13</v>
      </c>
      <c r="H601" s="8">
        <f t="shared" si="37"/>
        <v>62.341463414634148</v>
      </c>
      <c r="I601">
        <v>82</v>
      </c>
      <c r="J601" t="s">
        <v>35</v>
      </c>
      <c r="K601" t="s">
        <v>36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41</v>
      </c>
      <c r="S601" t="s">
        <v>2038</v>
      </c>
      <c r="T601" t="s">
        <v>2039</v>
      </c>
    </row>
    <row r="602" spans="1:20" x14ac:dyDescent="0.3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4">
        <f t="shared" si="36"/>
        <v>5</v>
      </c>
      <c r="G602" t="s">
        <v>13</v>
      </c>
      <c r="H602" s="8">
        <f t="shared" si="37"/>
        <v>5</v>
      </c>
      <c r="I602">
        <v>1</v>
      </c>
      <c r="J602" t="s">
        <v>39</v>
      </c>
      <c r="K602" t="s">
        <v>40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16</v>
      </c>
      <c r="S602" t="s">
        <v>2030</v>
      </c>
      <c r="T602" t="s">
        <v>2031</v>
      </c>
    </row>
    <row r="603" spans="1:20" x14ac:dyDescent="0.3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4">
        <f t="shared" si="36"/>
        <v>206.63492063492063</v>
      </c>
      <c r="G603" t="s">
        <v>19</v>
      </c>
      <c r="H603" s="8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64</v>
      </c>
      <c r="S603" t="s">
        <v>2034</v>
      </c>
      <c r="T603" t="s">
        <v>2043</v>
      </c>
    </row>
    <row r="604" spans="1:20" x14ac:dyDescent="0.3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4">
        <f t="shared" si="36"/>
        <v>128.23628691983123</v>
      </c>
      <c r="G604" t="s">
        <v>19</v>
      </c>
      <c r="H604" s="8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32</v>
      </c>
      <c r="S604" t="s">
        <v>2036</v>
      </c>
      <c r="T604" t="s">
        <v>2037</v>
      </c>
    </row>
    <row r="605" spans="1:20" x14ac:dyDescent="0.3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4">
        <f t="shared" si="36"/>
        <v>119.66037735849055</v>
      </c>
      <c r="G605" t="s">
        <v>19</v>
      </c>
      <c r="H605" s="8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32</v>
      </c>
      <c r="S605" t="s">
        <v>2036</v>
      </c>
      <c r="T605" t="s">
        <v>2037</v>
      </c>
    </row>
    <row r="606" spans="1:20" x14ac:dyDescent="0.3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4">
        <f t="shared" si="36"/>
        <v>170.73055242390078</v>
      </c>
      <c r="G606" t="s">
        <v>19</v>
      </c>
      <c r="H606" s="8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32</v>
      </c>
      <c r="S606" t="s">
        <v>2036</v>
      </c>
      <c r="T606" t="s">
        <v>2037</v>
      </c>
    </row>
    <row r="607" spans="1:20" x14ac:dyDescent="0.3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4">
        <f t="shared" si="36"/>
        <v>187.21212121212122</v>
      </c>
      <c r="G607" t="s">
        <v>19</v>
      </c>
      <c r="H607" s="8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67</v>
      </c>
      <c r="S607" t="s">
        <v>2044</v>
      </c>
      <c r="T607" t="s">
        <v>2045</v>
      </c>
    </row>
    <row r="608" spans="1:20" x14ac:dyDescent="0.3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4">
        <f t="shared" si="36"/>
        <v>188.38235294117646</v>
      </c>
      <c r="G608" t="s">
        <v>19</v>
      </c>
      <c r="H608" s="8">
        <f t="shared" si="37"/>
        <v>40.03125</v>
      </c>
      <c r="I608">
        <v>160</v>
      </c>
      <c r="J608" t="s">
        <v>39</v>
      </c>
      <c r="K608" t="s">
        <v>40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22</v>
      </c>
      <c r="S608" t="s">
        <v>2032</v>
      </c>
      <c r="T608" t="s">
        <v>2033</v>
      </c>
    </row>
    <row r="609" spans="1:20" x14ac:dyDescent="0.3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4">
        <f t="shared" si="36"/>
        <v>131.29869186046511</v>
      </c>
      <c r="G609" t="s">
        <v>19</v>
      </c>
      <c r="H609" s="8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16</v>
      </c>
      <c r="S609" t="s">
        <v>2030</v>
      </c>
      <c r="T609" t="s">
        <v>2031</v>
      </c>
    </row>
    <row r="610" spans="1:20" x14ac:dyDescent="0.3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4">
        <f t="shared" si="36"/>
        <v>283.97435897435901</v>
      </c>
      <c r="G610" t="s">
        <v>19</v>
      </c>
      <c r="H610" s="8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158</v>
      </c>
      <c r="S610" t="s">
        <v>2032</v>
      </c>
      <c r="T610" t="s">
        <v>2055</v>
      </c>
    </row>
    <row r="611" spans="1:20" x14ac:dyDescent="0.3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4">
        <f t="shared" si="36"/>
        <v>120.41999999999999</v>
      </c>
      <c r="G611" t="s">
        <v>19</v>
      </c>
      <c r="H611" s="8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473</v>
      </c>
      <c r="S611" t="s">
        <v>2038</v>
      </c>
      <c r="T611" t="s">
        <v>2060</v>
      </c>
    </row>
    <row r="612" spans="1:20" x14ac:dyDescent="0.3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4">
        <f t="shared" si="36"/>
        <v>419.0560747663551</v>
      </c>
      <c r="G612" t="s">
        <v>19</v>
      </c>
      <c r="H612" s="8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32</v>
      </c>
      <c r="S612" t="s">
        <v>2036</v>
      </c>
      <c r="T612" t="s">
        <v>2037</v>
      </c>
    </row>
    <row r="613" spans="1:20" x14ac:dyDescent="0.3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4">
        <f t="shared" si="36"/>
        <v>13.853658536585368</v>
      </c>
      <c r="G613" t="s">
        <v>73</v>
      </c>
      <c r="H613" s="8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32</v>
      </c>
      <c r="S613" t="s">
        <v>2036</v>
      </c>
      <c r="T613" t="s">
        <v>2037</v>
      </c>
    </row>
    <row r="614" spans="1:20" x14ac:dyDescent="0.3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4">
        <f t="shared" si="36"/>
        <v>139.43548387096774</v>
      </c>
      <c r="G614" t="s">
        <v>19</v>
      </c>
      <c r="H614" s="8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49</v>
      </c>
      <c r="S614" t="s">
        <v>2032</v>
      </c>
      <c r="T614" t="s">
        <v>2040</v>
      </c>
    </row>
    <row r="615" spans="1:20" x14ac:dyDescent="0.3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4">
        <f t="shared" si="36"/>
        <v>174</v>
      </c>
      <c r="G615" t="s">
        <v>19</v>
      </c>
      <c r="H615" s="8">
        <f t="shared" si="37"/>
        <v>73.615384615384613</v>
      </c>
      <c r="I615">
        <v>26</v>
      </c>
      <c r="J615" t="s">
        <v>14</v>
      </c>
      <c r="K615" t="s">
        <v>15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32</v>
      </c>
      <c r="S615" t="s">
        <v>2036</v>
      </c>
      <c r="T615" t="s">
        <v>2037</v>
      </c>
    </row>
    <row r="616" spans="1:20" x14ac:dyDescent="0.3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4">
        <f t="shared" si="36"/>
        <v>155.49056603773585</v>
      </c>
      <c r="G616" t="s">
        <v>19</v>
      </c>
      <c r="H616" s="8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32</v>
      </c>
      <c r="S616" t="s">
        <v>2036</v>
      </c>
      <c r="T616" t="s">
        <v>2037</v>
      </c>
    </row>
    <row r="617" spans="1:20" x14ac:dyDescent="0.3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4">
        <f t="shared" si="36"/>
        <v>170.44705882352943</v>
      </c>
      <c r="G617" t="s">
        <v>19</v>
      </c>
      <c r="H617" s="8">
        <f t="shared" si="37"/>
        <v>85.223529411764702</v>
      </c>
      <c r="I617">
        <v>170</v>
      </c>
      <c r="J617" t="s">
        <v>106</v>
      </c>
      <c r="K617" t="s">
        <v>107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32</v>
      </c>
      <c r="S617" t="s">
        <v>2036</v>
      </c>
      <c r="T617" t="s">
        <v>2037</v>
      </c>
    </row>
    <row r="618" spans="1:20" x14ac:dyDescent="0.3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4">
        <f t="shared" si="36"/>
        <v>189.515625</v>
      </c>
      <c r="G618" t="s">
        <v>19</v>
      </c>
      <c r="H618" s="8">
        <f t="shared" si="37"/>
        <v>50.962184873949582</v>
      </c>
      <c r="I618">
        <v>238</v>
      </c>
      <c r="J618" t="s">
        <v>39</v>
      </c>
      <c r="K618" t="s">
        <v>40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59</v>
      </c>
      <c r="S618" t="s">
        <v>2032</v>
      </c>
      <c r="T618" t="s">
        <v>2042</v>
      </c>
    </row>
    <row r="619" spans="1:20" x14ac:dyDescent="0.3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4">
        <f t="shared" si="36"/>
        <v>249.71428571428572</v>
      </c>
      <c r="G619" t="s">
        <v>19</v>
      </c>
      <c r="H619" s="8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32</v>
      </c>
      <c r="S619" t="s">
        <v>2036</v>
      </c>
      <c r="T619" t="s">
        <v>2037</v>
      </c>
    </row>
    <row r="620" spans="1:20" x14ac:dyDescent="0.3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4">
        <f t="shared" si="36"/>
        <v>48.860523665659613</v>
      </c>
      <c r="G620" t="s">
        <v>13</v>
      </c>
      <c r="H620" s="8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67</v>
      </c>
      <c r="S620" t="s">
        <v>2044</v>
      </c>
      <c r="T620" t="s">
        <v>2045</v>
      </c>
    </row>
    <row r="621" spans="1:20" x14ac:dyDescent="0.3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4">
        <f t="shared" si="36"/>
        <v>28.461970393057683</v>
      </c>
      <c r="G621" t="s">
        <v>13</v>
      </c>
      <c r="H621" s="8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32</v>
      </c>
      <c r="S621" t="s">
        <v>2036</v>
      </c>
      <c r="T621" t="s">
        <v>2037</v>
      </c>
    </row>
    <row r="622" spans="1:20" x14ac:dyDescent="0.3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4">
        <f t="shared" si="36"/>
        <v>268.02325581395348</v>
      </c>
      <c r="G622" t="s">
        <v>19</v>
      </c>
      <c r="H622" s="8">
        <f t="shared" si="37"/>
        <v>90.0390625</v>
      </c>
      <c r="I622">
        <v>128</v>
      </c>
      <c r="J622" t="s">
        <v>25</v>
      </c>
      <c r="K622" t="s">
        <v>26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121</v>
      </c>
      <c r="S622" t="s">
        <v>2051</v>
      </c>
      <c r="T622" t="s">
        <v>2052</v>
      </c>
    </row>
    <row r="623" spans="1:20" x14ac:dyDescent="0.3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4">
        <f t="shared" si="36"/>
        <v>619.80078125</v>
      </c>
      <c r="G623" t="s">
        <v>19</v>
      </c>
      <c r="H623" s="8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32</v>
      </c>
      <c r="S623" t="s">
        <v>2036</v>
      </c>
      <c r="T623" t="s">
        <v>2037</v>
      </c>
    </row>
    <row r="624" spans="1:20" x14ac:dyDescent="0.3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4">
        <f t="shared" si="36"/>
        <v>3.1301587301587301</v>
      </c>
      <c r="G624" t="s">
        <v>13</v>
      </c>
      <c r="H624" s="8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59</v>
      </c>
      <c r="S624" t="s">
        <v>2032</v>
      </c>
      <c r="T624" t="s">
        <v>2042</v>
      </c>
    </row>
    <row r="625" spans="1:20" x14ac:dyDescent="0.3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4">
        <f t="shared" si="36"/>
        <v>159.92152704135739</v>
      </c>
      <c r="G625" t="s">
        <v>19</v>
      </c>
      <c r="H625" s="8">
        <f t="shared" si="37"/>
        <v>55.999257333828446</v>
      </c>
      <c r="I625">
        <v>2693</v>
      </c>
      <c r="J625" t="s">
        <v>39</v>
      </c>
      <c r="K625" t="s">
        <v>40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32</v>
      </c>
      <c r="S625" t="s">
        <v>2036</v>
      </c>
      <c r="T625" t="s">
        <v>2037</v>
      </c>
    </row>
    <row r="626" spans="1:20" x14ac:dyDescent="0.3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4">
        <f t="shared" si="36"/>
        <v>279.39215686274508</v>
      </c>
      <c r="G626" t="s">
        <v>19</v>
      </c>
      <c r="H626" s="8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121</v>
      </c>
      <c r="S626" t="s">
        <v>2051</v>
      </c>
      <c r="T626" t="s">
        <v>2052</v>
      </c>
    </row>
    <row r="627" spans="1:20" x14ac:dyDescent="0.3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4">
        <f t="shared" si="36"/>
        <v>77.373333333333335</v>
      </c>
      <c r="G627" t="s">
        <v>13</v>
      </c>
      <c r="H627" s="8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32</v>
      </c>
      <c r="S627" t="s">
        <v>2036</v>
      </c>
      <c r="T627" t="s">
        <v>2037</v>
      </c>
    </row>
    <row r="628" spans="1:20" x14ac:dyDescent="0.3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4">
        <f t="shared" si="36"/>
        <v>206.32812500000003</v>
      </c>
      <c r="G628" t="s">
        <v>19</v>
      </c>
      <c r="H628" s="8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32</v>
      </c>
      <c r="S628" t="s">
        <v>2036</v>
      </c>
      <c r="T628" t="s">
        <v>2037</v>
      </c>
    </row>
    <row r="629" spans="1:20" x14ac:dyDescent="0.3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4">
        <f t="shared" si="36"/>
        <v>694.25</v>
      </c>
      <c r="G629" t="s">
        <v>19</v>
      </c>
      <c r="H629" s="8">
        <f t="shared" si="37"/>
        <v>72.129870129870127</v>
      </c>
      <c r="I629">
        <v>154</v>
      </c>
      <c r="J629" t="s">
        <v>39</v>
      </c>
      <c r="K629" t="s">
        <v>40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16</v>
      </c>
      <c r="S629" t="s">
        <v>2030</v>
      </c>
      <c r="T629" t="s">
        <v>2031</v>
      </c>
    </row>
    <row r="630" spans="1:20" x14ac:dyDescent="0.3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4">
        <f t="shared" si="36"/>
        <v>151.78947368421052</v>
      </c>
      <c r="G630" t="s">
        <v>19</v>
      </c>
      <c r="H630" s="8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59</v>
      </c>
      <c r="S630" t="s">
        <v>2032</v>
      </c>
      <c r="T630" t="s">
        <v>2042</v>
      </c>
    </row>
    <row r="631" spans="1:20" x14ac:dyDescent="0.3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4">
        <f t="shared" si="36"/>
        <v>64.58207217694995</v>
      </c>
      <c r="G631" t="s">
        <v>13</v>
      </c>
      <c r="H631" s="8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32</v>
      </c>
      <c r="S631" t="s">
        <v>2036</v>
      </c>
      <c r="T631" t="s">
        <v>2037</v>
      </c>
    </row>
    <row r="632" spans="1:20" x14ac:dyDescent="0.3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4">
        <f t="shared" si="36"/>
        <v>62.873684210526314</v>
      </c>
      <c r="G632" t="s">
        <v>73</v>
      </c>
      <c r="H632" s="8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32</v>
      </c>
      <c r="S632" t="s">
        <v>2036</v>
      </c>
      <c r="T632" t="s">
        <v>2037</v>
      </c>
    </row>
    <row r="633" spans="1:20" x14ac:dyDescent="0.3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4">
        <f t="shared" si="36"/>
        <v>310.39864864864865</v>
      </c>
      <c r="G633" t="s">
        <v>19</v>
      </c>
      <c r="H633" s="8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32</v>
      </c>
      <c r="S633" t="s">
        <v>2036</v>
      </c>
      <c r="T633" t="s">
        <v>2037</v>
      </c>
    </row>
    <row r="634" spans="1:20" x14ac:dyDescent="0.3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4">
        <f t="shared" si="36"/>
        <v>42.859916782246884</v>
      </c>
      <c r="G634" t="s">
        <v>46</v>
      </c>
      <c r="H634" s="8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32</v>
      </c>
      <c r="S634" t="s">
        <v>2036</v>
      </c>
      <c r="T634" t="s">
        <v>2037</v>
      </c>
    </row>
    <row r="635" spans="1:20" x14ac:dyDescent="0.3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4">
        <f t="shared" si="36"/>
        <v>83.119402985074629</v>
      </c>
      <c r="G635" t="s">
        <v>13</v>
      </c>
      <c r="H635" s="8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70</v>
      </c>
      <c r="S635" t="s">
        <v>2038</v>
      </c>
      <c r="T635" t="s">
        <v>2046</v>
      </c>
    </row>
    <row r="636" spans="1:20" x14ac:dyDescent="0.3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4">
        <f t="shared" si="36"/>
        <v>78.531302876480552</v>
      </c>
      <c r="G636" t="s">
        <v>73</v>
      </c>
      <c r="H636" s="8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268</v>
      </c>
      <c r="S636" t="s">
        <v>2038</v>
      </c>
      <c r="T636" t="s">
        <v>2057</v>
      </c>
    </row>
    <row r="637" spans="1:20" x14ac:dyDescent="0.3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4">
        <f t="shared" si="36"/>
        <v>114.09352517985612</v>
      </c>
      <c r="G637" t="s">
        <v>19</v>
      </c>
      <c r="H637" s="8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268</v>
      </c>
      <c r="S637" t="s">
        <v>2038</v>
      </c>
      <c r="T637" t="s">
        <v>2057</v>
      </c>
    </row>
    <row r="638" spans="1:20" x14ac:dyDescent="0.3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4">
        <f t="shared" si="36"/>
        <v>64.537683358624179</v>
      </c>
      <c r="G638" t="s">
        <v>13</v>
      </c>
      <c r="H638" s="8">
        <f t="shared" si="37"/>
        <v>48.998079877112133</v>
      </c>
      <c r="I638">
        <v>2604</v>
      </c>
      <c r="J638" t="s">
        <v>35</v>
      </c>
      <c r="K638" t="s">
        <v>36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70</v>
      </c>
      <c r="S638" t="s">
        <v>2038</v>
      </c>
      <c r="T638" t="s">
        <v>2046</v>
      </c>
    </row>
    <row r="639" spans="1:20" x14ac:dyDescent="0.3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4">
        <f t="shared" si="36"/>
        <v>79.411764705882348</v>
      </c>
      <c r="G639" t="s">
        <v>13</v>
      </c>
      <c r="H639" s="8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32</v>
      </c>
      <c r="S639" t="s">
        <v>2036</v>
      </c>
      <c r="T639" t="s">
        <v>2037</v>
      </c>
    </row>
    <row r="640" spans="1:20" x14ac:dyDescent="0.3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4">
        <f t="shared" si="36"/>
        <v>11.419117647058824</v>
      </c>
      <c r="G640" t="s">
        <v>13</v>
      </c>
      <c r="H640" s="8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32</v>
      </c>
      <c r="S640" t="s">
        <v>2036</v>
      </c>
      <c r="T640" t="s">
        <v>2037</v>
      </c>
    </row>
    <row r="641" spans="1:20" x14ac:dyDescent="0.3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4">
        <f t="shared" si="36"/>
        <v>56.186046511627907</v>
      </c>
      <c r="G641" t="s">
        <v>46</v>
      </c>
      <c r="H641" s="8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52</v>
      </c>
      <c r="S641" t="s">
        <v>2038</v>
      </c>
      <c r="T641" t="s">
        <v>2041</v>
      </c>
    </row>
    <row r="642" spans="1:20" x14ac:dyDescent="0.3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4">
        <f t="shared" si="36"/>
        <v>16.501669449081803</v>
      </c>
      <c r="G642" t="s">
        <v>13</v>
      </c>
      <c r="H642" s="8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 s="7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32</v>
      </c>
      <c r="S642" t="s">
        <v>2036</v>
      </c>
      <c r="T642" t="s">
        <v>2037</v>
      </c>
    </row>
    <row r="643" spans="1:20" x14ac:dyDescent="0.3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19</v>
      </c>
      <c r="H643" s="8">
        <f t="shared" ref="H643:H706" si="41">E643/I643</f>
        <v>58.128865979381445</v>
      </c>
      <c r="I643">
        <v>194</v>
      </c>
      <c r="J643" t="s">
        <v>97</v>
      </c>
      <c r="K643" t="s">
        <v>98</v>
      </c>
      <c r="L643">
        <v>1487570400</v>
      </c>
      <c r="M643" s="7">
        <f t="shared" ref="M643:M706" si="42">(((L643/60)/60)/24)+DATE(1970,1,1)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32</v>
      </c>
      <c r="S643" t="s">
        <v>2036</v>
      </c>
      <c r="T643" t="s">
        <v>2037</v>
      </c>
    </row>
    <row r="644" spans="1:20" x14ac:dyDescent="0.3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4">
        <f t="shared" si="40"/>
        <v>145.45652173913044</v>
      </c>
      <c r="G644" t="s">
        <v>19</v>
      </c>
      <c r="H644" s="8">
        <f t="shared" si="4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64</v>
      </c>
      <c r="S644" t="s">
        <v>2034</v>
      </c>
      <c r="T644" t="s">
        <v>2043</v>
      </c>
    </row>
    <row r="645" spans="1:20" x14ac:dyDescent="0.3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4">
        <f t="shared" si="40"/>
        <v>221.38255033557047</v>
      </c>
      <c r="G645" t="s">
        <v>19</v>
      </c>
      <c r="H645" s="8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32</v>
      </c>
      <c r="S645" t="s">
        <v>2036</v>
      </c>
      <c r="T645" t="s">
        <v>2037</v>
      </c>
    </row>
    <row r="646" spans="1:20" x14ac:dyDescent="0.3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4">
        <f t="shared" si="40"/>
        <v>48.396694214876035</v>
      </c>
      <c r="G646" t="s">
        <v>13</v>
      </c>
      <c r="H646" s="8">
        <f t="shared" si="41"/>
        <v>28</v>
      </c>
      <c r="I646">
        <v>2928</v>
      </c>
      <c r="J646" t="s">
        <v>14</v>
      </c>
      <c r="K646" t="s">
        <v>15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32</v>
      </c>
      <c r="S646" t="s">
        <v>2036</v>
      </c>
      <c r="T646" t="s">
        <v>2037</v>
      </c>
    </row>
    <row r="647" spans="1:20" x14ac:dyDescent="0.3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4">
        <f t="shared" si="40"/>
        <v>92.911504424778755</v>
      </c>
      <c r="G647" t="s">
        <v>13</v>
      </c>
      <c r="H647" s="8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22</v>
      </c>
      <c r="S647" t="s">
        <v>2032</v>
      </c>
      <c r="T647" t="s">
        <v>2033</v>
      </c>
    </row>
    <row r="648" spans="1:20" x14ac:dyDescent="0.3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4">
        <f t="shared" si="40"/>
        <v>88.599797365754824</v>
      </c>
      <c r="G648" t="s">
        <v>13</v>
      </c>
      <c r="H648" s="8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88</v>
      </c>
      <c r="S648" t="s">
        <v>2047</v>
      </c>
      <c r="T648" t="s">
        <v>2048</v>
      </c>
    </row>
    <row r="649" spans="1:20" x14ac:dyDescent="0.3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4">
        <f t="shared" si="40"/>
        <v>41.4</v>
      </c>
      <c r="G649" t="s">
        <v>13</v>
      </c>
      <c r="H649" s="8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2044</v>
      </c>
      <c r="T649" t="s">
        <v>2056</v>
      </c>
    </row>
    <row r="650" spans="1:20" x14ac:dyDescent="0.3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4">
        <f t="shared" si="40"/>
        <v>63.056795131845846</v>
      </c>
      <c r="G650" t="s">
        <v>73</v>
      </c>
      <c r="H650" s="8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16</v>
      </c>
      <c r="S650" t="s">
        <v>2030</v>
      </c>
      <c r="T650" t="s">
        <v>2031</v>
      </c>
    </row>
    <row r="651" spans="1:20" x14ac:dyDescent="0.3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4">
        <f t="shared" si="40"/>
        <v>48.482333607230892</v>
      </c>
      <c r="G651" t="s">
        <v>13</v>
      </c>
      <c r="H651" s="8">
        <f t="shared" si="41"/>
        <v>98.011627906976742</v>
      </c>
      <c r="I651">
        <v>602</v>
      </c>
      <c r="J651" t="s">
        <v>97</v>
      </c>
      <c r="K651" t="s">
        <v>98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32</v>
      </c>
      <c r="S651" t="s">
        <v>2036</v>
      </c>
      <c r="T651" t="s">
        <v>2037</v>
      </c>
    </row>
    <row r="652" spans="1:20" x14ac:dyDescent="0.3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4">
        <f t="shared" si="40"/>
        <v>2</v>
      </c>
      <c r="G652" t="s">
        <v>13</v>
      </c>
      <c r="H652" s="8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2032</v>
      </c>
      <c r="T652" t="s">
        <v>2055</v>
      </c>
    </row>
    <row r="653" spans="1:20" x14ac:dyDescent="0.3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4">
        <f t="shared" si="40"/>
        <v>88.47941026944585</v>
      </c>
      <c r="G653" t="s">
        <v>13</v>
      </c>
      <c r="H653" s="8">
        <f t="shared" si="41"/>
        <v>44.994570837642193</v>
      </c>
      <c r="I653">
        <v>3868</v>
      </c>
      <c r="J653" t="s">
        <v>106</v>
      </c>
      <c r="K653" t="s">
        <v>107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99</v>
      </c>
      <c r="S653" t="s">
        <v>2038</v>
      </c>
      <c r="T653" t="s">
        <v>2049</v>
      </c>
    </row>
    <row r="654" spans="1:20" x14ac:dyDescent="0.3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4">
        <f t="shared" si="40"/>
        <v>126.84</v>
      </c>
      <c r="G654" t="s">
        <v>19</v>
      </c>
      <c r="H654" s="8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27</v>
      </c>
      <c r="S654" t="s">
        <v>2034</v>
      </c>
      <c r="T654" t="s">
        <v>2035</v>
      </c>
    </row>
    <row r="655" spans="1:20" x14ac:dyDescent="0.3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4">
        <f t="shared" si="40"/>
        <v>2338.833333333333</v>
      </c>
      <c r="G655" t="s">
        <v>19</v>
      </c>
      <c r="H655" s="8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27</v>
      </c>
      <c r="S655" t="s">
        <v>2034</v>
      </c>
      <c r="T655" t="s">
        <v>2035</v>
      </c>
    </row>
    <row r="656" spans="1:20" x14ac:dyDescent="0.3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4">
        <f t="shared" si="40"/>
        <v>508.38857142857148</v>
      </c>
      <c r="G656" t="s">
        <v>19</v>
      </c>
      <c r="H656" s="8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2032</v>
      </c>
      <c r="T656" t="s">
        <v>2054</v>
      </c>
    </row>
    <row r="657" spans="1:20" x14ac:dyDescent="0.3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4">
        <f t="shared" si="40"/>
        <v>191.47826086956522</v>
      </c>
      <c r="G657" t="s">
        <v>19</v>
      </c>
      <c r="H657" s="8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121</v>
      </c>
      <c r="S657" t="s">
        <v>2051</v>
      </c>
      <c r="T657" t="s">
        <v>2052</v>
      </c>
    </row>
    <row r="658" spans="1:20" x14ac:dyDescent="0.3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4">
        <f t="shared" si="40"/>
        <v>42.127533783783782</v>
      </c>
      <c r="G658" t="s">
        <v>13</v>
      </c>
      <c r="H658" s="8">
        <f t="shared" si="41"/>
        <v>98.966269841269835</v>
      </c>
      <c r="I658">
        <v>504</v>
      </c>
      <c r="J658" t="s">
        <v>25</v>
      </c>
      <c r="K658" t="s">
        <v>26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16</v>
      </c>
      <c r="S658" t="s">
        <v>2030</v>
      </c>
      <c r="T658" t="s">
        <v>2031</v>
      </c>
    </row>
    <row r="659" spans="1:20" x14ac:dyDescent="0.3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4">
        <f t="shared" si="40"/>
        <v>8.24</v>
      </c>
      <c r="G659" t="s">
        <v>13</v>
      </c>
      <c r="H659" s="8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473</v>
      </c>
      <c r="S659" t="s">
        <v>2038</v>
      </c>
      <c r="T659" t="s">
        <v>2060</v>
      </c>
    </row>
    <row r="660" spans="1:20" x14ac:dyDescent="0.3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4">
        <f t="shared" si="40"/>
        <v>60.064638783269963</v>
      </c>
      <c r="G660" t="s">
        <v>73</v>
      </c>
      <c r="H660" s="8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22</v>
      </c>
      <c r="S660" t="s">
        <v>2032</v>
      </c>
      <c r="T660" t="s">
        <v>2033</v>
      </c>
    </row>
    <row r="661" spans="1:20" x14ac:dyDescent="0.3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4">
        <f t="shared" si="40"/>
        <v>47.232808616404313</v>
      </c>
      <c r="G661" t="s">
        <v>13</v>
      </c>
      <c r="H661" s="8">
        <f t="shared" si="41"/>
        <v>76.013333333333335</v>
      </c>
      <c r="I661">
        <v>750</v>
      </c>
      <c r="J661" t="s">
        <v>39</v>
      </c>
      <c r="K661" t="s">
        <v>40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41</v>
      </c>
      <c r="S661" t="s">
        <v>2038</v>
      </c>
      <c r="T661" t="s">
        <v>2039</v>
      </c>
    </row>
    <row r="662" spans="1:20" x14ac:dyDescent="0.3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4">
        <f t="shared" si="40"/>
        <v>81.736263736263737</v>
      </c>
      <c r="G662" t="s">
        <v>13</v>
      </c>
      <c r="H662" s="8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32</v>
      </c>
      <c r="S662" t="s">
        <v>2036</v>
      </c>
      <c r="T662" t="s">
        <v>2037</v>
      </c>
    </row>
    <row r="663" spans="1:20" x14ac:dyDescent="0.3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4">
        <f t="shared" si="40"/>
        <v>54.187265917603</v>
      </c>
      <c r="G663" t="s">
        <v>13</v>
      </c>
      <c r="H663" s="8">
        <f t="shared" si="41"/>
        <v>76.957446808510639</v>
      </c>
      <c r="I663">
        <v>752</v>
      </c>
      <c r="J663" t="s">
        <v>35</v>
      </c>
      <c r="K663" t="s">
        <v>36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2032</v>
      </c>
      <c r="T663" t="s">
        <v>2055</v>
      </c>
    </row>
    <row r="664" spans="1:20" x14ac:dyDescent="0.3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4">
        <f t="shared" si="40"/>
        <v>97.868131868131869</v>
      </c>
      <c r="G664" t="s">
        <v>13</v>
      </c>
      <c r="H664" s="8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32</v>
      </c>
      <c r="S664" t="s">
        <v>2036</v>
      </c>
      <c r="T664" t="s">
        <v>2037</v>
      </c>
    </row>
    <row r="665" spans="1:20" x14ac:dyDescent="0.3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4">
        <f t="shared" si="40"/>
        <v>77.239999999999995</v>
      </c>
      <c r="G665" t="s">
        <v>13</v>
      </c>
      <c r="H665" s="8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32</v>
      </c>
      <c r="S665" t="s">
        <v>2036</v>
      </c>
      <c r="T665" t="s">
        <v>2037</v>
      </c>
    </row>
    <row r="666" spans="1:20" x14ac:dyDescent="0.3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4">
        <f t="shared" si="40"/>
        <v>33.464735516372798</v>
      </c>
      <c r="G666" t="s">
        <v>13</v>
      </c>
      <c r="H666" s="8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158</v>
      </c>
      <c r="S666" t="s">
        <v>2032</v>
      </c>
      <c r="T666" t="s">
        <v>2055</v>
      </c>
    </row>
    <row r="667" spans="1:20" x14ac:dyDescent="0.3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4">
        <f t="shared" si="40"/>
        <v>239.58823529411765</v>
      </c>
      <c r="G667" t="s">
        <v>19</v>
      </c>
      <c r="H667" s="8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41</v>
      </c>
      <c r="S667" t="s">
        <v>2038</v>
      </c>
      <c r="T667" t="s">
        <v>2039</v>
      </c>
    </row>
    <row r="668" spans="1:20" x14ac:dyDescent="0.3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4">
        <f t="shared" si="40"/>
        <v>64.032258064516128</v>
      </c>
      <c r="G668" t="s">
        <v>73</v>
      </c>
      <c r="H668" s="8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32</v>
      </c>
      <c r="S668" t="s">
        <v>2036</v>
      </c>
      <c r="T668" t="s">
        <v>2037</v>
      </c>
    </row>
    <row r="669" spans="1:20" x14ac:dyDescent="0.3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4">
        <f t="shared" si="40"/>
        <v>176.15942028985506</v>
      </c>
      <c r="G669" t="s">
        <v>19</v>
      </c>
      <c r="H669" s="8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2061</v>
      </c>
      <c r="T669" t="s">
        <v>2062</v>
      </c>
    </row>
    <row r="670" spans="1:20" x14ac:dyDescent="0.3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4">
        <f t="shared" si="40"/>
        <v>20.33818181818182</v>
      </c>
      <c r="G670" t="s">
        <v>13</v>
      </c>
      <c r="H670" s="8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32</v>
      </c>
      <c r="S670" t="s">
        <v>2036</v>
      </c>
      <c r="T670" t="s">
        <v>2037</v>
      </c>
    </row>
    <row r="671" spans="1:20" x14ac:dyDescent="0.3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4">
        <f t="shared" si="40"/>
        <v>358.64754098360658</v>
      </c>
      <c r="G671" t="s">
        <v>19</v>
      </c>
      <c r="H671" s="8">
        <f t="shared" si="41"/>
        <v>107.97038864898211</v>
      </c>
      <c r="I671">
        <v>1621</v>
      </c>
      <c r="J671" t="s">
        <v>106</v>
      </c>
      <c r="K671" t="s">
        <v>107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32</v>
      </c>
      <c r="S671" t="s">
        <v>2036</v>
      </c>
      <c r="T671" t="s">
        <v>2037</v>
      </c>
    </row>
    <row r="672" spans="1:20" x14ac:dyDescent="0.3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4">
        <f t="shared" si="40"/>
        <v>468.85802469135803</v>
      </c>
      <c r="G672" t="s">
        <v>19</v>
      </c>
      <c r="H672" s="8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59</v>
      </c>
      <c r="S672" t="s">
        <v>2032</v>
      </c>
      <c r="T672" t="s">
        <v>2042</v>
      </c>
    </row>
    <row r="673" spans="1:20" x14ac:dyDescent="0.3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4">
        <f t="shared" si="40"/>
        <v>122.05635245901641</v>
      </c>
      <c r="G673" t="s">
        <v>19</v>
      </c>
      <c r="H673" s="8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32</v>
      </c>
      <c r="S673" t="s">
        <v>2036</v>
      </c>
      <c r="T673" t="s">
        <v>2037</v>
      </c>
    </row>
    <row r="674" spans="1:20" x14ac:dyDescent="0.3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4">
        <f t="shared" si="40"/>
        <v>55.931783729156137</v>
      </c>
      <c r="G674" t="s">
        <v>13</v>
      </c>
      <c r="H674" s="8">
        <f t="shared" si="41"/>
        <v>24.997515808491418</v>
      </c>
      <c r="I674">
        <v>4428</v>
      </c>
      <c r="J674" t="s">
        <v>25</v>
      </c>
      <c r="K674" t="s">
        <v>26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32</v>
      </c>
      <c r="S674" t="s">
        <v>2036</v>
      </c>
      <c r="T674" t="s">
        <v>2037</v>
      </c>
    </row>
    <row r="675" spans="1:20" x14ac:dyDescent="0.3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4">
        <f t="shared" si="40"/>
        <v>43.660714285714285</v>
      </c>
      <c r="G675" t="s">
        <v>13</v>
      </c>
      <c r="H675" s="8">
        <f t="shared" si="41"/>
        <v>42.155172413793103</v>
      </c>
      <c r="I675">
        <v>58</v>
      </c>
      <c r="J675" t="s">
        <v>106</v>
      </c>
      <c r="K675" t="s">
        <v>107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59</v>
      </c>
      <c r="S675" t="s">
        <v>2032</v>
      </c>
      <c r="T675" t="s">
        <v>2042</v>
      </c>
    </row>
    <row r="676" spans="1:20" x14ac:dyDescent="0.3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4">
        <f t="shared" si="40"/>
        <v>33.53837141183363</v>
      </c>
      <c r="G676" t="s">
        <v>73</v>
      </c>
      <c r="H676" s="8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121</v>
      </c>
      <c r="S676" t="s">
        <v>2051</v>
      </c>
      <c r="T676" t="s">
        <v>2052</v>
      </c>
    </row>
    <row r="677" spans="1:20" x14ac:dyDescent="0.3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4">
        <f t="shared" si="40"/>
        <v>122.97938144329896</v>
      </c>
      <c r="G677" t="s">
        <v>19</v>
      </c>
      <c r="H677" s="8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2061</v>
      </c>
      <c r="T677" t="s">
        <v>2062</v>
      </c>
    </row>
    <row r="678" spans="1:20" x14ac:dyDescent="0.3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4">
        <f t="shared" si="40"/>
        <v>189.74959871589084</v>
      </c>
      <c r="G678" t="s">
        <v>19</v>
      </c>
      <c r="H678" s="8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121</v>
      </c>
      <c r="S678" t="s">
        <v>2051</v>
      </c>
      <c r="T678" t="s">
        <v>2052</v>
      </c>
    </row>
    <row r="679" spans="1:20" x14ac:dyDescent="0.3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4">
        <f t="shared" si="40"/>
        <v>83.622641509433961</v>
      </c>
      <c r="G679" t="s">
        <v>13</v>
      </c>
      <c r="H679" s="8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118</v>
      </c>
      <c r="S679" t="s">
        <v>2044</v>
      </c>
      <c r="T679" t="s">
        <v>2050</v>
      </c>
    </row>
    <row r="680" spans="1:20" x14ac:dyDescent="0.3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4">
        <f t="shared" si="40"/>
        <v>17.968844221105527</v>
      </c>
      <c r="G680" t="s">
        <v>73</v>
      </c>
      <c r="H680" s="8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52</v>
      </c>
      <c r="S680" t="s">
        <v>2038</v>
      </c>
      <c r="T680" t="s">
        <v>2041</v>
      </c>
    </row>
    <row r="681" spans="1:20" x14ac:dyDescent="0.3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4">
        <f t="shared" si="40"/>
        <v>1036.5</v>
      </c>
      <c r="G681" t="s">
        <v>19</v>
      </c>
      <c r="H681" s="8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16</v>
      </c>
      <c r="S681" t="s">
        <v>2030</v>
      </c>
      <c r="T681" t="s">
        <v>2031</v>
      </c>
    </row>
    <row r="682" spans="1:20" x14ac:dyDescent="0.3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4">
        <f t="shared" si="40"/>
        <v>97.405219780219781</v>
      </c>
      <c r="G682" t="s">
        <v>13</v>
      </c>
      <c r="H682" s="8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291</v>
      </c>
      <c r="S682" t="s">
        <v>2047</v>
      </c>
      <c r="T682" t="s">
        <v>2058</v>
      </c>
    </row>
    <row r="683" spans="1:20" x14ac:dyDescent="0.3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4">
        <f t="shared" si="40"/>
        <v>86.386203150461711</v>
      </c>
      <c r="G683" t="s">
        <v>13</v>
      </c>
      <c r="H683" s="8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32</v>
      </c>
      <c r="S683" t="s">
        <v>2036</v>
      </c>
      <c r="T683" t="s">
        <v>2037</v>
      </c>
    </row>
    <row r="684" spans="1:20" x14ac:dyDescent="0.3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4">
        <f t="shared" si="40"/>
        <v>150.16666666666666</v>
      </c>
      <c r="G684" t="s">
        <v>19</v>
      </c>
      <c r="H684" s="8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32</v>
      </c>
      <c r="S684" t="s">
        <v>2036</v>
      </c>
      <c r="T684" t="s">
        <v>2037</v>
      </c>
    </row>
    <row r="685" spans="1:20" x14ac:dyDescent="0.3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4">
        <f t="shared" si="40"/>
        <v>358.43478260869563</v>
      </c>
      <c r="G685" t="s">
        <v>19</v>
      </c>
      <c r="H685" s="8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32</v>
      </c>
      <c r="S685" t="s">
        <v>2036</v>
      </c>
      <c r="T685" t="s">
        <v>2037</v>
      </c>
    </row>
    <row r="686" spans="1:20" x14ac:dyDescent="0.3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4">
        <f t="shared" si="40"/>
        <v>542.85714285714289</v>
      </c>
      <c r="G686" t="s">
        <v>19</v>
      </c>
      <c r="H686" s="8">
        <f t="shared" si="4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67</v>
      </c>
      <c r="S686" t="s">
        <v>2044</v>
      </c>
      <c r="T686" t="s">
        <v>2045</v>
      </c>
    </row>
    <row r="687" spans="1:20" x14ac:dyDescent="0.3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4">
        <f t="shared" si="40"/>
        <v>67.500714285714281</v>
      </c>
      <c r="G687" t="s">
        <v>13</v>
      </c>
      <c r="H687" s="8">
        <f t="shared" si="4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32</v>
      </c>
      <c r="S687" t="s">
        <v>2036</v>
      </c>
      <c r="T687" t="s">
        <v>2037</v>
      </c>
    </row>
    <row r="688" spans="1:20" x14ac:dyDescent="0.3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4">
        <f t="shared" si="40"/>
        <v>191.74666666666667</v>
      </c>
      <c r="G688" t="s">
        <v>19</v>
      </c>
      <c r="H688" s="8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64</v>
      </c>
      <c r="S688" t="s">
        <v>2034</v>
      </c>
      <c r="T688" t="s">
        <v>2043</v>
      </c>
    </row>
    <row r="689" spans="1:20" x14ac:dyDescent="0.3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4">
        <f t="shared" si="40"/>
        <v>932</v>
      </c>
      <c r="G689" t="s">
        <v>19</v>
      </c>
      <c r="H689" s="8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32</v>
      </c>
      <c r="S689" t="s">
        <v>2036</v>
      </c>
      <c r="T689" t="s">
        <v>2037</v>
      </c>
    </row>
    <row r="690" spans="1:20" x14ac:dyDescent="0.3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4">
        <f t="shared" si="40"/>
        <v>429.27586206896552</v>
      </c>
      <c r="G690" t="s">
        <v>19</v>
      </c>
      <c r="H690" s="8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268</v>
      </c>
      <c r="S690" t="s">
        <v>2038</v>
      </c>
      <c r="T690" t="s">
        <v>2057</v>
      </c>
    </row>
    <row r="691" spans="1:20" x14ac:dyDescent="0.3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4">
        <f t="shared" si="40"/>
        <v>100.65753424657535</v>
      </c>
      <c r="G691" t="s">
        <v>19</v>
      </c>
      <c r="H691" s="8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27</v>
      </c>
      <c r="S691" t="s">
        <v>2034</v>
      </c>
      <c r="T691" t="s">
        <v>2035</v>
      </c>
    </row>
    <row r="692" spans="1:20" x14ac:dyDescent="0.3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4">
        <f t="shared" si="40"/>
        <v>226.61111111111109</v>
      </c>
      <c r="G692" t="s">
        <v>19</v>
      </c>
      <c r="H692" s="8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41</v>
      </c>
      <c r="S692" t="s">
        <v>2038</v>
      </c>
      <c r="T692" t="s">
        <v>2039</v>
      </c>
    </row>
    <row r="693" spans="1:20" x14ac:dyDescent="0.3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4">
        <f t="shared" si="40"/>
        <v>142.38</v>
      </c>
      <c r="G693" t="s">
        <v>19</v>
      </c>
      <c r="H693" s="8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41</v>
      </c>
      <c r="S693" t="s">
        <v>2038</v>
      </c>
      <c r="T693" t="s">
        <v>2039</v>
      </c>
    </row>
    <row r="694" spans="1:20" x14ac:dyDescent="0.3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4">
        <f t="shared" si="40"/>
        <v>90.633333333333326</v>
      </c>
      <c r="G694" t="s">
        <v>13</v>
      </c>
      <c r="H694" s="8">
        <f t="shared" si="41"/>
        <v>70.623376623376629</v>
      </c>
      <c r="I694">
        <v>77</v>
      </c>
      <c r="J694" t="s">
        <v>39</v>
      </c>
      <c r="K694" t="s">
        <v>40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22</v>
      </c>
      <c r="S694" t="s">
        <v>2032</v>
      </c>
      <c r="T694" t="s">
        <v>2033</v>
      </c>
    </row>
    <row r="695" spans="1:20" x14ac:dyDescent="0.3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4">
        <f t="shared" si="40"/>
        <v>63.966740576496676</v>
      </c>
      <c r="G695" t="s">
        <v>13</v>
      </c>
      <c r="H695" s="8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32</v>
      </c>
      <c r="S695" t="s">
        <v>2036</v>
      </c>
      <c r="T695" t="s">
        <v>2037</v>
      </c>
    </row>
    <row r="696" spans="1:20" x14ac:dyDescent="0.3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4">
        <f t="shared" si="40"/>
        <v>84.131868131868131</v>
      </c>
      <c r="G696" t="s">
        <v>13</v>
      </c>
      <c r="H696" s="8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32</v>
      </c>
      <c r="S696" t="s">
        <v>2036</v>
      </c>
      <c r="T696" t="s">
        <v>2037</v>
      </c>
    </row>
    <row r="697" spans="1:20" x14ac:dyDescent="0.3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4">
        <f t="shared" si="40"/>
        <v>133.93478260869566</v>
      </c>
      <c r="G697" t="s">
        <v>19</v>
      </c>
      <c r="H697" s="8">
        <f t="shared" si="41"/>
        <v>62.867346938775512</v>
      </c>
      <c r="I697">
        <v>196</v>
      </c>
      <c r="J697" t="s">
        <v>106</v>
      </c>
      <c r="K697" t="s">
        <v>107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22</v>
      </c>
      <c r="S697" t="s">
        <v>2032</v>
      </c>
      <c r="T697" t="s">
        <v>2033</v>
      </c>
    </row>
    <row r="698" spans="1:20" x14ac:dyDescent="0.3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4">
        <f t="shared" si="40"/>
        <v>59.042047531992694</v>
      </c>
      <c r="G698" t="s">
        <v>13</v>
      </c>
      <c r="H698" s="8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32</v>
      </c>
      <c r="S698" t="s">
        <v>2036</v>
      </c>
      <c r="T698" t="s">
        <v>2037</v>
      </c>
    </row>
    <row r="699" spans="1:20" x14ac:dyDescent="0.3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4">
        <f t="shared" si="40"/>
        <v>152.80062063615205</v>
      </c>
      <c r="G699" t="s">
        <v>19</v>
      </c>
      <c r="H699" s="8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49</v>
      </c>
      <c r="S699" t="s">
        <v>2032</v>
      </c>
      <c r="T699" t="s">
        <v>2040</v>
      </c>
    </row>
    <row r="700" spans="1:20" x14ac:dyDescent="0.3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4">
        <f t="shared" si="40"/>
        <v>446.69121140142522</v>
      </c>
      <c r="G700" t="s">
        <v>19</v>
      </c>
      <c r="H700" s="8">
        <f t="shared" si="4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64</v>
      </c>
      <c r="S700" t="s">
        <v>2034</v>
      </c>
      <c r="T700" t="s">
        <v>2043</v>
      </c>
    </row>
    <row r="701" spans="1:20" x14ac:dyDescent="0.3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4">
        <f t="shared" si="40"/>
        <v>84.391891891891888</v>
      </c>
      <c r="G701" t="s">
        <v>13</v>
      </c>
      <c r="H701" s="8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52</v>
      </c>
      <c r="S701" t="s">
        <v>2038</v>
      </c>
      <c r="T701" t="s">
        <v>2041</v>
      </c>
    </row>
    <row r="702" spans="1:20" x14ac:dyDescent="0.3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4">
        <f t="shared" si="40"/>
        <v>3</v>
      </c>
      <c r="G702" t="s">
        <v>13</v>
      </c>
      <c r="H702" s="8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64</v>
      </c>
      <c r="S702" t="s">
        <v>2034</v>
      </c>
      <c r="T702" t="s">
        <v>2043</v>
      </c>
    </row>
    <row r="703" spans="1:20" x14ac:dyDescent="0.3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4">
        <f t="shared" si="40"/>
        <v>175.02692307692308</v>
      </c>
      <c r="G703" t="s">
        <v>19</v>
      </c>
      <c r="H703" s="8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32</v>
      </c>
      <c r="S703" t="s">
        <v>2036</v>
      </c>
      <c r="T703" t="s">
        <v>2037</v>
      </c>
    </row>
    <row r="704" spans="1:20" x14ac:dyDescent="0.3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4">
        <f t="shared" si="40"/>
        <v>54.137931034482754</v>
      </c>
      <c r="G704" t="s">
        <v>13</v>
      </c>
      <c r="H704" s="8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64</v>
      </c>
      <c r="S704" t="s">
        <v>2034</v>
      </c>
      <c r="T704" t="s">
        <v>2043</v>
      </c>
    </row>
    <row r="705" spans="1:20" x14ac:dyDescent="0.3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4">
        <f t="shared" si="40"/>
        <v>311.87381703470032</v>
      </c>
      <c r="G705" t="s">
        <v>19</v>
      </c>
      <c r="H705" s="8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205</v>
      </c>
      <c r="S705" t="s">
        <v>2044</v>
      </c>
      <c r="T705" t="s">
        <v>2056</v>
      </c>
    </row>
    <row r="706" spans="1:20" x14ac:dyDescent="0.3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4">
        <f t="shared" si="40"/>
        <v>122.78160919540231</v>
      </c>
      <c r="G706" t="s">
        <v>19</v>
      </c>
      <c r="H706" s="8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 s="7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70</v>
      </c>
      <c r="S706" t="s">
        <v>2038</v>
      </c>
      <c r="T706" t="s">
        <v>2046</v>
      </c>
    </row>
    <row r="707" spans="1:20" x14ac:dyDescent="0.3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13</v>
      </c>
      <c r="H707" s="8">
        <f t="shared" ref="H707:H770" si="45">E707/I707</f>
        <v>82.986666666666665</v>
      </c>
      <c r="I707">
        <v>2025</v>
      </c>
      <c r="J707" t="s">
        <v>39</v>
      </c>
      <c r="K707" t="s">
        <v>40</v>
      </c>
      <c r="L707">
        <v>1386741600</v>
      </c>
      <c r="M707" s="7">
        <f t="shared" ref="M707:M770" si="46">(((L707/60)/60)/24)+DATE(1970,1,1)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67</v>
      </c>
      <c r="S707" t="s">
        <v>2044</v>
      </c>
      <c r="T707" t="s">
        <v>2045</v>
      </c>
    </row>
    <row r="708" spans="1:20" x14ac:dyDescent="0.3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4">
        <f t="shared" si="44"/>
        <v>127.84686346863469</v>
      </c>
      <c r="G708" t="s">
        <v>19</v>
      </c>
      <c r="H708" s="8">
        <f t="shared" si="45"/>
        <v>103.03791821561339</v>
      </c>
      <c r="I708">
        <v>1345</v>
      </c>
      <c r="J708" t="s">
        <v>25</v>
      </c>
      <c r="K708" t="s">
        <v>26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27</v>
      </c>
      <c r="S708" t="s">
        <v>2034</v>
      </c>
      <c r="T708" t="s">
        <v>2035</v>
      </c>
    </row>
    <row r="709" spans="1:20" x14ac:dyDescent="0.3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4">
        <f t="shared" si="44"/>
        <v>158.61643835616439</v>
      </c>
      <c r="G709" t="s">
        <v>19</v>
      </c>
      <c r="H709" s="8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52</v>
      </c>
      <c r="S709" t="s">
        <v>2038</v>
      </c>
      <c r="T709" t="s">
        <v>2041</v>
      </c>
    </row>
    <row r="710" spans="1:20" x14ac:dyDescent="0.3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4">
        <f t="shared" si="44"/>
        <v>707.05882352941171</v>
      </c>
      <c r="G710" t="s">
        <v>19</v>
      </c>
      <c r="H710" s="8">
        <f t="shared" si="45"/>
        <v>87.737226277372258</v>
      </c>
      <c r="I710">
        <v>137</v>
      </c>
      <c r="J710" t="s">
        <v>97</v>
      </c>
      <c r="K710" t="s">
        <v>98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32</v>
      </c>
      <c r="S710" t="s">
        <v>2036</v>
      </c>
      <c r="T710" t="s">
        <v>2037</v>
      </c>
    </row>
    <row r="711" spans="1:20" x14ac:dyDescent="0.3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4">
        <f t="shared" si="44"/>
        <v>142.38775510204081</v>
      </c>
      <c r="G711" t="s">
        <v>19</v>
      </c>
      <c r="H711" s="8">
        <f t="shared" si="45"/>
        <v>75.021505376344081</v>
      </c>
      <c r="I711">
        <v>186</v>
      </c>
      <c r="J711" t="s">
        <v>106</v>
      </c>
      <c r="K711" t="s">
        <v>107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32</v>
      </c>
      <c r="S711" t="s">
        <v>2036</v>
      </c>
      <c r="T711" t="s">
        <v>2037</v>
      </c>
    </row>
    <row r="712" spans="1:20" x14ac:dyDescent="0.3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4">
        <f t="shared" si="44"/>
        <v>147.86046511627907</v>
      </c>
      <c r="G712" t="s">
        <v>19</v>
      </c>
      <c r="H712" s="8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32</v>
      </c>
      <c r="S712" t="s">
        <v>2036</v>
      </c>
      <c r="T712" t="s">
        <v>2037</v>
      </c>
    </row>
    <row r="713" spans="1:20" x14ac:dyDescent="0.3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4">
        <f t="shared" si="44"/>
        <v>20.322580645161288</v>
      </c>
      <c r="G713" t="s">
        <v>13</v>
      </c>
      <c r="H713" s="8">
        <f t="shared" si="45"/>
        <v>90</v>
      </c>
      <c r="I713">
        <v>14</v>
      </c>
      <c r="J713" t="s">
        <v>106</v>
      </c>
      <c r="K713" t="s">
        <v>107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32</v>
      </c>
      <c r="S713" t="s">
        <v>2036</v>
      </c>
      <c r="T713" t="s">
        <v>2037</v>
      </c>
    </row>
    <row r="714" spans="1:20" x14ac:dyDescent="0.3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4">
        <f t="shared" si="44"/>
        <v>1840.625</v>
      </c>
      <c r="G714" t="s">
        <v>19</v>
      </c>
      <c r="H714" s="8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32</v>
      </c>
      <c r="S714" t="s">
        <v>2036</v>
      </c>
      <c r="T714" t="s">
        <v>2037</v>
      </c>
    </row>
    <row r="715" spans="1:20" x14ac:dyDescent="0.3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4">
        <f t="shared" si="44"/>
        <v>161.94202898550725</v>
      </c>
      <c r="G715" t="s">
        <v>19</v>
      </c>
      <c r="H715" s="8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132</v>
      </c>
      <c r="S715" t="s">
        <v>2044</v>
      </c>
      <c r="T715" t="s">
        <v>2053</v>
      </c>
    </row>
    <row r="716" spans="1:20" x14ac:dyDescent="0.3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4">
        <f t="shared" si="44"/>
        <v>472.82077922077923</v>
      </c>
      <c r="G716" t="s">
        <v>19</v>
      </c>
      <c r="H716" s="8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22</v>
      </c>
      <c r="S716" t="s">
        <v>2032</v>
      </c>
      <c r="T716" t="s">
        <v>2033</v>
      </c>
    </row>
    <row r="717" spans="1:20" x14ac:dyDescent="0.3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4">
        <f t="shared" si="44"/>
        <v>24.466101694915253</v>
      </c>
      <c r="G717" t="s">
        <v>13</v>
      </c>
      <c r="H717" s="8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291</v>
      </c>
      <c r="S717" t="s">
        <v>2047</v>
      </c>
      <c r="T717" t="s">
        <v>2058</v>
      </c>
    </row>
    <row r="718" spans="1:20" x14ac:dyDescent="0.3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4">
        <f t="shared" si="44"/>
        <v>517.65</v>
      </c>
      <c r="G718" t="s">
        <v>19</v>
      </c>
      <c r="H718" s="8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32</v>
      </c>
      <c r="S718" t="s">
        <v>2036</v>
      </c>
      <c r="T718" t="s">
        <v>2037</v>
      </c>
    </row>
    <row r="719" spans="1:20" x14ac:dyDescent="0.3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4">
        <f t="shared" si="44"/>
        <v>247.64285714285714</v>
      </c>
      <c r="G719" t="s">
        <v>19</v>
      </c>
      <c r="H719" s="8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41</v>
      </c>
      <c r="S719" t="s">
        <v>2038</v>
      </c>
      <c r="T719" t="s">
        <v>2039</v>
      </c>
    </row>
    <row r="720" spans="1:20" x14ac:dyDescent="0.3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4">
        <f t="shared" si="44"/>
        <v>100.20481927710843</v>
      </c>
      <c r="G720" t="s">
        <v>19</v>
      </c>
      <c r="H720" s="8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64</v>
      </c>
      <c r="S720" t="s">
        <v>2034</v>
      </c>
      <c r="T720" t="s">
        <v>2043</v>
      </c>
    </row>
    <row r="721" spans="1:20" x14ac:dyDescent="0.3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4">
        <f t="shared" si="44"/>
        <v>153</v>
      </c>
      <c r="G721" t="s">
        <v>19</v>
      </c>
      <c r="H721" s="8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118</v>
      </c>
      <c r="S721" t="s">
        <v>2044</v>
      </c>
      <c r="T721" t="s">
        <v>2050</v>
      </c>
    </row>
    <row r="722" spans="1:20" x14ac:dyDescent="0.3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4">
        <f t="shared" si="44"/>
        <v>37.091954022988503</v>
      </c>
      <c r="G722" t="s">
        <v>73</v>
      </c>
      <c r="H722" s="8">
        <f t="shared" si="45"/>
        <v>84.921052631578945</v>
      </c>
      <c r="I722">
        <v>38</v>
      </c>
      <c r="J722" t="s">
        <v>35</v>
      </c>
      <c r="K722" t="s">
        <v>36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32</v>
      </c>
      <c r="S722" t="s">
        <v>2036</v>
      </c>
      <c r="T722" t="s">
        <v>2037</v>
      </c>
    </row>
    <row r="723" spans="1:20" x14ac:dyDescent="0.3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4">
        <f t="shared" si="44"/>
        <v>4.392394822006473</v>
      </c>
      <c r="G723" t="s">
        <v>73</v>
      </c>
      <c r="H723" s="8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22</v>
      </c>
      <c r="S723" t="s">
        <v>2032</v>
      </c>
      <c r="T723" t="s">
        <v>2033</v>
      </c>
    </row>
    <row r="724" spans="1:20" x14ac:dyDescent="0.3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4">
        <f t="shared" si="44"/>
        <v>156.50721649484535</v>
      </c>
      <c r="G724" t="s">
        <v>19</v>
      </c>
      <c r="H724" s="8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41</v>
      </c>
      <c r="S724" t="s">
        <v>2038</v>
      </c>
      <c r="T724" t="s">
        <v>2039</v>
      </c>
    </row>
    <row r="725" spans="1:20" x14ac:dyDescent="0.3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4">
        <f t="shared" si="44"/>
        <v>270.40816326530609</v>
      </c>
      <c r="G725" t="s">
        <v>19</v>
      </c>
      <c r="H725" s="8">
        <f t="shared" si="45"/>
        <v>92.013888888888886</v>
      </c>
      <c r="I725">
        <v>144</v>
      </c>
      <c r="J725" t="s">
        <v>25</v>
      </c>
      <c r="K725" t="s">
        <v>26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32</v>
      </c>
      <c r="S725" t="s">
        <v>2036</v>
      </c>
      <c r="T725" t="s">
        <v>2037</v>
      </c>
    </row>
    <row r="726" spans="1:20" x14ac:dyDescent="0.3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4">
        <f t="shared" si="44"/>
        <v>134.05952380952382</v>
      </c>
      <c r="G726" t="s">
        <v>19</v>
      </c>
      <c r="H726" s="8">
        <f t="shared" si="45"/>
        <v>93.066115702479337</v>
      </c>
      <c r="I726">
        <v>121</v>
      </c>
      <c r="J726" t="s">
        <v>39</v>
      </c>
      <c r="K726" t="s">
        <v>40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32</v>
      </c>
      <c r="S726" t="s">
        <v>2036</v>
      </c>
      <c r="T726" t="s">
        <v>2037</v>
      </c>
    </row>
    <row r="727" spans="1:20" x14ac:dyDescent="0.3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4">
        <f t="shared" si="44"/>
        <v>50.398033126293996</v>
      </c>
      <c r="G727" t="s">
        <v>13</v>
      </c>
      <c r="H727" s="8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291</v>
      </c>
      <c r="S727" t="s">
        <v>2047</v>
      </c>
      <c r="T727" t="s">
        <v>2058</v>
      </c>
    </row>
    <row r="728" spans="1:20" x14ac:dyDescent="0.3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4">
        <f t="shared" si="44"/>
        <v>88.815837937384899</v>
      </c>
      <c r="G728" t="s">
        <v>73</v>
      </c>
      <c r="H728" s="8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32</v>
      </c>
      <c r="S728" t="s">
        <v>2036</v>
      </c>
      <c r="T728" t="s">
        <v>2037</v>
      </c>
    </row>
    <row r="729" spans="1:20" x14ac:dyDescent="0.3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4">
        <f t="shared" si="44"/>
        <v>165</v>
      </c>
      <c r="G729" t="s">
        <v>19</v>
      </c>
      <c r="H729" s="8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27</v>
      </c>
      <c r="S729" t="s">
        <v>2034</v>
      </c>
      <c r="T729" t="s">
        <v>2035</v>
      </c>
    </row>
    <row r="730" spans="1:20" x14ac:dyDescent="0.3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4">
        <f t="shared" si="44"/>
        <v>17.5</v>
      </c>
      <c r="G730" t="s">
        <v>13</v>
      </c>
      <c r="H730" s="8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32</v>
      </c>
      <c r="S730" t="s">
        <v>2036</v>
      </c>
      <c r="T730" t="s">
        <v>2037</v>
      </c>
    </row>
    <row r="731" spans="1:20" x14ac:dyDescent="0.3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4">
        <f t="shared" si="44"/>
        <v>185.66071428571428</v>
      </c>
      <c r="G731" t="s">
        <v>19</v>
      </c>
      <c r="H731" s="8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52</v>
      </c>
      <c r="S731" t="s">
        <v>2038</v>
      </c>
      <c r="T731" t="s">
        <v>2041</v>
      </c>
    </row>
    <row r="732" spans="1:20" x14ac:dyDescent="0.3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4">
        <f t="shared" si="44"/>
        <v>412.6631944444444</v>
      </c>
      <c r="G732" t="s">
        <v>19</v>
      </c>
      <c r="H732" s="8">
        <f t="shared" si="45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64</v>
      </c>
      <c r="S732" t="s">
        <v>2034</v>
      </c>
      <c r="T732" t="s">
        <v>2043</v>
      </c>
    </row>
    <row r="733" spans="1:20" x14ac:dyDescent="0.3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4">
        <f t="shared" si="44"/>
        <v>90.25</v>
      </c>
      <c r="G733" t="s">
        <v>73</v>
      </c>
      <c r="H733" s="8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27</v>
      </c>
      <c r="S733" t="s">
        <v>2034</v>
      </c>
      <c r="T733" t="s">
        <v>2035</v>
      </c>
    </row>
    <row r="734" spans="1:20" x14ac:dyDescent="0.3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4">
        <f t="shared" si="44"/>
        <v>91.984615384615381</v>
      </c>
      <c r="G734" t="s">
        <v>13</v>
      </c>
      <c r="H734" s="8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22</v>
      </c>
      <c r="S734" t="s">
        <v>2032</v>
      </c>
      <c r="T734" t="s">
        <v>2033</v>
      </c>
    </row>
    <row r="735" spans="1:20" x14ac:dyDescent="0.3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4">
        <f t="shared" si="44"/>
        <v>527.00632911392404</v>
      </c>
      <c r="G735" t="s">
        <v>19</v>
      </c>
      <c r="H735" s="8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2032</v>
      </c>
      <c r="T735" t="s">
        <v>2054</v>
      </c>
    </row>
    <row r="736" spans="1:20" x14ac:dyDescent="0.3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4">
        <f t="shared" si="44"/>
        <v>319.14285714285711</v>
      </c>
      <c r="G736" t="s">
        <v>19</v>
      </c>
      <c r="H736" s="8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32</v>
      </c>
      <c r="S736" t="s">
        <v>2036</v>
      </c>
      <c r="T736" t="s">
        <v>2037</v>
      </c>
    </row>
    <row r="737" spans="1:20" x14ac:dyDescent="0.3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4">
        <f t="shared" si="44"/>
        <v>354.18867924528303</v>
      </c>
      <c r="G737" t="s">
        <v>19</v>
      </c>
      <c r="H737" s="8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121</v>
      </c>
      <c r="S737" t="s">
        <v>2051</v>
      </c>
      <c r="T737" t="s">
        <v>2052</v>
      </c>
    </row>
    <row r="738" spans="1:20" x14ac:dyDescent="0.3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4">
        <f t="shared" si="44"/>
        <v>32.896103896103895</v>
      </c>
      <c r="G738" t="s">
        <v>73</v>
      </c>
      <c r="H738" s="8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67</v>
      </c>
      <c r="S738" t="s">
        <v>2044</v>
      </c>
      <c r="T738" t="s">
        <v>2045</v>
      </c>
    </row>
    <row r="739" spans="1:20" x14ac:dyDescent="0.3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4">
        <f t="shared" si="44"/>
        <v>135.8918918918919</v>
      </c>
      <c r="G739" t="s">
        <v>19</v>
      </c>
      <c r="H739" s="8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59</v>
      </c>
      <c r="S739" t="s">
        <v>2032</v>
      </c>
      <c r="T739" t="s">
        <v>2042</v>
      </c>
    </row>
    <row r="740" spans="1:20" x14ac:dyDescent="0.3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4">
        <f t="shared" si="44"/>
        <v>2.0843373493975905</v>
      </c>
      <c r="G740" t="s">
        <v>13</v>
      </c>
      <c r="H740" s="8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32</v>
      </c>
      <c r="S740" t="s">
        <v>2036</v>
      </c>
      <c r="T740" t="s">
        <v>2037</v>
      </c>
    </row>
    <row r="741" spans="1:20" x14ac:dyDescent="0.3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4">
        <f t="shared" si="44"/>
        <v>61</v>
      </c>
      <c r="G741" t="s">
        <v>13</v>
      </c>
      <c r="H741" s="8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59</v>
      </c>
      <c r="S741" t="s">
        <v>2032</v>
      </c>
      <c r="T741" t="s">
        <v>2042</v>
      </c>
    </row>
    <row r="742" spans="1:20" x14ac:dyDescent="0.3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4">
        <f t="shared" si="44"/>
        <v>30.037735849056602</v>
      </c>
      <c r="G742" t="s">
        <v>13</v>
      </c>
      <c r="H742" s="8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32</v>
      </c>
      <c r="S742" t="s">
        <v>2036</v>
      </c>
      <c r="T742" t="s">
        <v>2037</v>
      </c>
    </row>
    <row r="743" spans="1:20" x14ac:dyDescent="0.3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4">
        <f t="shared" si="44"/>
        <v>1179.1666666666665</v>
      </c>
      <c r="G743" t="s">
        <v>19</v>
      </c>
      <c r="H743" s="8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32</v>
      </c>
      <c r="S743" t="s">
        <v>2036</v>
      </c>
      <c r="T743" t="s">
        <v>2037</v>
      </c>
    </row>
    <row r="744" spans="1:20" x14ac:dyDescent="0.3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4">
        <f t="shared" si="44"/>
        <v>1126.0833333333335</v>
      </c>
      <c r="G744" t="s">
        <v>19</v>
      </c>
      <c r="H744" s="8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49</v>
      </c>
      <c r="S744" t="s">
        <v>2032</v>
      </c>
      <c r="T744" t="s">
        <v>2040</v>
      </c>
    </row>
    <row r="745" spans="1:20" x14ac:dyDescent="0.3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4">
        <f t="shared" si="44"/>
        <v>12.923076923076923</v>
      </c>
      <c r="G745" t="s">
        <v>13</v>
      </c>
      <c r="H745" s="8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32</v>
      </c>
      <c r="S745" t="s">
        <v>2036</v>
      </c>
      <c r="T745" t="s">
        <v>2037</v>
      </c>
    </row>
    <row r="746" spans="1:20" x14ac:dyDescent="0.3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4">
        <f t="shared" si="44"/>
        <v>712</v>
      </c>
      <c r="G746" t="s">
        <v>19</v>
      </c>
      <c r="H746" s="8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32</v>
      </c>
      <c r="S746" t="s">
        <v>2036</v>
      </c>
      <c r="T746" t="s">
        <v>2037</v>
      </c>
    </row>
    <row r="747" spans="1:20" x14ac:dyDescent="0.3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4">
        <f t="shared" si="44"/>
        <v>30.304347826086957</v>
      </c>
      <c r="G747" t="s">
        <v>13</v>
      </c>
      <c r="H747" s="8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64</v>
      </c>
      <c r="S747" t="s">
        <v>2034</v>
      </c>
      <c r="T747" t="s">
        <v>2043</v>
      </c>
    </row>
    <row r="748" spans="1:20" x14ac:dyDescent="0.3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4">
        <f t="shared" si="44"/>
        <v>212.50896057347671</v>
      </c>
      <c r="G748" t="s">
        <v>19</v>
      </c>
      <c r="H748" s="8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27</v>
      </c>
      <c r="S748" t="s">
        <v>2034</v>
      </c>
      <c r="T748" t="s">
        <v>2035</v>
      </c>
    </row>
    <row r="749" spans="1:20" x14ac:dyDescent="0.3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4">
        <f t="shared" si="44"/>
        <v>228.85714285714286</v>
      </c>
      <c r="G749" t="s">
        <v>19</v>
      </c>
      <c r="H749" s="8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32</v>
      </c>
      <c r="S749" t="s">
        <v>2036</v>
      </c>
      <c r="T749" t="s">
        <v>2037</v>
      </c>
    </row>
    <row r="750" spans="1:20" x14ac:dyDescent="0.3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4">
        <f t="shared" si="44"/>
        <v>34.959979476654695</v>
      </c>
      <c r="G750" t="s">
        <v>73</v>
      </c>
      <c r="H750" s="8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70</v>
      </c>
      <c r="S750" t="s">
        <v>2038</v>
      </c>
      <c r="T750" t="s">
        <v>2046</v>
      </c>
    </row>
    <row r="751" spans="1:20" x14ac:dyDescent="0.3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4">
        <f t="shared" si="44"/>
        <v>157.29069767441862</v>
      </c>
      <c r="G751" t="s">
        <v>19</v>
      </c>
      <c r="H751" s="8">
        <f t="shared" si="45"/>
        <v>36.959016393442624</v>
      </c>
      <c r="I751">
        <v>366</v>
      </c>
      <c r="J751" t="s">
        <v>106</v>
      </c>
      <c r="K751" t="s">
        <v>107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64</v>
      </c>
      <c r="S751" t="s">
        <v>2034</v>
      </c>
      <c r="T751" t="s">
        <v>2043</v>
      </c>
    </row>
    <row r="752" spans="1:20" x14ac:dyDescent="0.3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4">
        <f t="shared" si="44"/>
        <v>1</v>
      </c>
      <c r="G752" t="s">
        <v>13</v>
      </c>
      <c r="H752" s="8">
        <f t="shared" si="45"/>
        <v>1</v>
      </c>
      <c r="I752">
        <v>1</v>
      </c>
      <c r="J752" t="s">
        <v>39</v>
      </c>
      <c r="K752" t="s">
        <v>40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49</v>
      </c>
      <c r="S752" t="s">
        <v>2032</v>
      </c>
      <c r="T752" t="s">
        <v>2040</v>
      </c>
    </row>
    <row r="753" spans="1:20" x14ac:dyDescent="0.3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4">
        <f t="shared" si="44"/>
        <v>232.30555555555554</v>
      </c>
      <c r="G753" t="s">
        <v>19</v>
      </c>
      <c r="H753" s="8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67</v>
      </c>
      <c r="S753" t="s">
        <v>2044</v>
      </c>
      <c r="T753" t="s">
        <v>2045</v>
      </c>
    </row>
    <row r="754" spans="1:20" x14ac:dyDescent="0.3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4">
        <f t="shared" si="44"/>
        <v>92.448275862068968</v>
      </c>
      <c r="G754" t="s">
        <v>73</v>
      </c>
      <c r="H754" s="8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32</v>
      </c>
      <c r="S754" t="s">
        <v>2036</v>
      </c>
      <c r="T754" t="s">
        <v>2037</v>
      </c>
    </row>
    <row r="755" spans="1:20" x14ac:dyDescent="0.3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4">
        <f t="shared" si="44"/>
        <v>256.70212765957444</v>
      </c>
      <c r="G755" t="s">
        <v>19</v>
      </c>
      <c r="H755" s="8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121</v>
      </c>
      <c r="S755" t="s">
        <v>2051</v>
      </c>
      <c r="T755" t="s">
        <v>2052</v>
      </c>
    </row>
    <row r="756" spans="1:20" x14ac:dyDescent="0.3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4">
        <f t="shared" si="44"/>
        <v>168.47017045454547</v>
      </c>
      <c r="G756" t="s">
        <v>19</v>
      </c>
      <c r="H756" s="8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32</v>
      </c>
      <c r="S756" t="s">
        <v>2036</v>
      </c>
      <c r="T756" t="s">
        <v>2037</v>
      </c>
    </row>
    <row r="757" spans="1:20" x14ac:dyDescent="0.3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4">
        <f t="shared" si="44"/>
        <v>166.57777777777778</v>
      </c>
      <c r="G757" t="s">
        <v>19</v>
      </c>
      <c r="H757" s="8">
        <f t="shared" si="45"/>
        <v>26.027777777777779</v>
      </c>
      <c r="I757">
        <v>288</v>
      </c>
      <c r="J757" t="s">
        <v>35</v>
      </c>
      <c r="K757" t="s">
        <v>36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32</v>
      </c>
      <c r="S757" t="s">
        <v>2036</v>
      </c>
      <c r="T757" t="s">
        <v>2037</v>
      </c>
    </row>
    <row r="758" spans="1:20" x14ac:dyDescent="0.3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4">
        <f t="shared" si="44"/>
        <v>772.07692307692309</v>
      </c>
      <c r="G758" t="s">
        <v>19</v>
      </c>
      <c r="H758" s="8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32</v>
      </c>
      <c r="S758" t="s">
        <v>2036</v>
      </c>
      <c r="T758" t="s">
        <v>2037</v>
      </c>
    </row>
    <row r="759" spans="1:20" x14ac:dyDescent="0.3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4">
        <f t="shared" si="44"/>
        <v>406.85714285714283</v>
      </c>
      <c r="G759" t="s">
        <v>19</v>
      </c>
      <c r="H759" s="8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52</v>
      </c>
      <c r="S759" t="s">
        <v>2038</v>
      </c>
      <c r="T759" t="s">
        <v>2041</v>
      </c>
    </row>
    <row r="760" spans="1:20" x14ac:dyDescent="0.3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4">
        <f t="shared" si="44"/>
        <v>564.20608108108115</v>
      </c>
      <c r="G760" t="s">
        <v>19</v>
      </c>
      <c r="H760" s="8">
        <f t="shared" si="45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22</v>
      </c>
      <c r="S760" t="s">
        <v>2032</v>
      </c>
      <c r="T760" t="s">
        <v>2033</v>
      </c>
    </row>
    <row r="761" spans="1:20" x14ac:dyDescent="0.3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4">
        <f t="shared" si="44"/>
        <v>68.426865671641792</v>
      </c>
      <c r="G761" t="s">
        <v>13</v>
      </c>
      <c r="H761" s="8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49</v>
      </c>
      <c r="S761" t="s">
        <v>2032</v>
      </c>
      <c r="T761" t="s">
        <v>2040</v>
      </c>
    </row>
    <row r="762" spans="1:20" x14ac:dyDescent="0.3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4">
        <f t="shared" si="44"/>
        <v>34.351966873706004</v>
      </c>
      <c r="G762" t="s">
        <v>13</v>
      </c>
      <c r="H762" s="8">
        <f t="shared" si="45"/>
        <v>79.009523809523813</v>
      </c>
      <c r="I762">
        <v>210</v>
      </c>
      <c r="J762" t="s">
        <v>106</v>
      </c>
      <c r="K762" t="s">
        <v>107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88</v>
      </c>
      <c r="S762" t="s">
        <v>2047</v>
      </c>
      <c r="T762" t="s">
        <v>2048</v>
      </c>
    </row>
    <row r="763" spans="1:20" x14ac:dyDescent="0.3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4">
        <f t="shared" si="44"/>
        <v>655.4545454545455</v>
      </c>
      <c r="G763" t="s">
        <v>19</v>
      </c>
      <c r="H763" s="8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22</v>
      </c>
      <c r="S763" t="s">
        <v>2032</v>
      </c>
      <c r="T763" t="s">
        <v>2033</v>
      </c>
    </row>
    <row r="764" spans="1:20" x14ac:dyDescent="0.3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4">
        <f t="shared" si="44"/>
        <v>177.25714285714284</v>
      </c>
      <c r="G764" t="s">
        <v>19</v>
      </c>
      <c r="H764" s="8">
        <f t="shared" si="45"/>
        <v>62.04</v>
      </c>
      <c r="I764">
        <v>100</v>
      </c>
      <c r="J764" t="s">
        <v>25</v>
      </c>
      <c r="K764" t="s">
        <v>26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158</v>
      </c>
      <c r="S764" t="s">
        <v>2032</v>
      </c>
      <c r="T764" t="s">
        <v>2055</v>
      </c>
    </row>
    <row r="765" spans="1:20" x14ac:dyDescent="0.3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4">
        <f t="shared" si="44"/>
        <v>113.17857142857144</v>
      </c>
      <c r="G765" t="s">
        <v>19</v>
      </c>
      <c r="H765" s="8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32</v>
      </c>
      <c r="S765" t="s">
        <v>2036</v>
      </c>
      <c r="T765" t="s">
        <v>2037</v>
      </c>
    </row>
    <row r="766" spans="1:20" x14ac:dyDescent="0.3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4">
        <f t="shared" si="44"/>
        <v>728.18181818181824</v>
      </c>
      <c r="G766" t="s">
        <v>19</v>
      </c>
      <c r="H766" s="8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22</v>
      </c>
      <c r="S766" t="s">
        <v>2032</v>
      </c>
      <c r="T766" t="s">
        <v>2033</v>
      </c>
    </row>
    <row r="767" spans="1:20" x14ac:dyDescent="0.3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4">
        <f t="shared" si="44"/>
        <v>208.33333333333334</v>
      </c>
      <c r="G767" t="s">
        <v>19</v>
      </c>
      <c r="H767" s="8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59</v>
      </c>
      <c r="S767" t="s">
        <v>2032</v>
      </c>
      <c r="T767" t="s">
        <v>2042</v>
      </c>
    </row>
    <row r="768" spans="1:20" x14ac:dyDescent="0.3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4">
        <f t="shared" si="44"/>
        <v>31.171232876712331</v>
      </c>
      <c r="G768" t="s">
        <v>13</v>
      </c>
      <c r="H768" s="8">
        <f t="shared" si="45"/>
        <v>55.052419354838712</v>
      </c>
      <c r="I768">
        <v>248</v>
      </c>
      <c r="J768" t="s">
        <v>25</v>
      </c>
      <c r="K768" t="s">
        <v>26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473</v>
      </c>
      <c r="S768" t="s">
        <v>2038</v>
      </c>
      <c r="T768" t="s">
        <v>2060</v>
      </c>
    </row>
    <row r="769" spans="1:20" x14ac:dyDescent="0.3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4">
        <f t="shared" si="44"/>
        <v>56.967078189300416</v>
      </c>
      <c r="G769" t="s">
        <v>13</v>
      </c>
      <c r="H769" s="8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205</v>
      </c>
      <c r="S769" t="s">
        <v>2044</v>
      </c>
      <c r="T769" t="s">
        <v>2056</v>
      </c>
    </row>
    <row r="770" spans="1:20" x14ac:dyDescent="0.3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4">
        <f t="shared" si="44"/>
        <v>231</v>
      </c>
      <c r="G770" t="s">
        <v>19</v>
      </c>
      <c r="H770" s="8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 s="7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32</v>
      </c>
      <c r="S770" t="s">
        <v>2036</v>
      </c>
      <c r="T770" t="s">
        <v>2037</v>
      </c>
    </row>
    <row r="771" spans="1:20" x14ac:dyDescent="0.3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13</v>
      </c>
      <c r="H771" s="8">
        <f t="shared" ref="H771:H834" si="49">E771/I771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 s="7">
        <f t="shared" ref="M771:M834" si="50">(((L771/60)/60)/24)+DATE(1970,1,1)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88</v>
      </c>
      <c r="S771" t="s">
        <v>2047</v>
      </c>
      <c r="T771" t="s">
        <v>2048</v>
      </c>
    </row>
    <row r="772" spans="1:20" x14ac:dyDescent="0.3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4">
        <f t="shared" si="48"/>
        <v>270.74418604651163</v>
      </c>
      <c r="G772" t="s">
        <v>19</v>
      </c>
      <c r="H772" s="8">
        <f t="shared" si="49"/>
        <v>53.898148148148145</v>
      </c>
      <c r="I772">
        <v>216</v>
      </c>
      <c r="J772" t="s">
        <v>106</v>
      </c>
      <c r="K772" t="s">
        <v>107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32</v>
      </c>
      <c r="S772" t="s">
        <v>2036</v>
      </c>
      <c r="T772" t="s">
        <v>2037</v>
      </c>
    </row>
    <row r="773" spans="1:20" x14ac:dyDescent="0.3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4">
        <f t="shared" si="48"/>
        <v>49.446428571428569</v>
      </c>
      <c r="G773" t="s">
        <v>73</v>
      </c>
      <c r="H773" s="8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32</v>
      </c>
      <c r="S773" t="s">
        <v>2036</v>
      </c>
      <c r="T773" t="s">
        <v>2037</v>
      </c>
    </row>
    <row r="774" spans="1:20" x14ac:dyDescent="0.3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4">
        <f t="shared" si="48"/>
        <v>113.3596256684492</v>
      </c>
      <c r="G774" t="s">
        <v>19</v>
      </c>
      <c r="H774" s="8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59</v>
      </c>
      <c r="S774" t="s">
        <v>2032</v>
      </c>
      <c r="T774" t="s">
        <v>2042</v>
      </c>
    </row>
    <row r="775" spans="1:20" x14ac:dyDescent="0.3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4">
        <f t="shared" si="48"/>
        <v>190.55555555555554</v>
      </c>
      <c r="G775" t="s">
        <v>19</v>
      </c>
      <c r="H775" s="8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32</v>
      </c>
      <c r="S775" t="s">
        <v>2036</v>
      </c>
      <c r="T775" t="s">
        <v>2037</v>
      </c>
    </row>
    <row r="776" spans="1:20" x14ac:dyDescent="0.3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4">
        <f t="shared" si="48"/>
        <v>135.5</v>
      </c>
      <c r="G776" t="s">
        <v>19</v>
      </c>
      <c r="H776" s="8">
        <f t="shared" si="49"/>
        <v>86.858974358974365</v>
      </c>
      <c r="I776">
        <v>78</v>
      </c>
      <c r="J776" t="s">
        <v>106</v>
      </c>
      <c r="K776" t="s">
        <v>107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27</v>
      </c>
      <c r="S776" t="s">
        <v>2034</v>
      </c>
      <c r="T776" t="s">
        <v>2035</v>
      </c>
    </row>
    <row r="777" spans="1:20" x14ac:dyDescent="0.3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4">
        <f t="shared" si="48"/>
        <v>10.297872340425531</v>
      </c>
      <c r="G777" t="s">
        <v>13</v>
      </c>
      <c r="H777" s="8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22</v>
      </c>
      <c r="S777" t="s">
        <v>2032</v>
      </c>
      <c r="T777" t="s">
        <v>2033</v>
      </c>
    </row>
    <row r="778" spans="1:20" x14ac:dyDescent="0.3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4">
        <f t="shared" si="48"/>
        <v>65.544223826714799</v>
      </c>
      <c r="G778" t="s">
        <v>13</v>
      </c>
      <c r="H778" s="8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32</v>
      </c>
      <c r="S778" t="s">
        <v>2036</v>
      </c>
      <c r="T778" t="s">
        <v>2037</v>
      </c>
    </row>
    <row r="779" spans="1:20" x14ac:dyDescent="0.3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4">
        <f t="shared" si="48"/>
        <v>49.026652452025587</v>
      </c>
      <c r="G779" t="s">
        <v>13</v>
      </c>
      <c r="H779" s="8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32</v>
      </c>
      <c r="S779" t="s">
        <v>2036</v>
      </c>
      <c r="T779" t="s">
        <v>2037</v>
      </c>
    </row>
    <row r="780" spans="1:20" x14ac:dyDescent="0.3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4">
        <f t="shared" si="48"/>
        <v>787.92307692307691</v>
      </c>
      <c r="G780" t="s">
        <v>19</v>
      </c>
      <c r="H780" s="8">
        <f t="shared" si="49"/>
        <v>58.867816091954026</v>
      </c>
      <c r="I780">
        <v>174</v>
      </c>
      <c r="J780" t="s">
        <v>97</v>
      </c>
      <c r="K780" t="s">
        <v>98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70</v>
      </c>
      <c r="S780" t="s">
        <v>2038</v>
      </c>
      <c r="T780" t="s">
        <v>2046</v>
      </c>
    </row>
    <row r="781" spans="1:20" x14ac:dyDescent="0.3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4">
        <f t="shared" si="48"/>
        <v>80.306347746090154</v>
      </c>
      <c r="G781" t="s">
        <v>13</v>
      </c>
      <c r="H781" s="8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32</v>
      </c>
      <c r="S781" t="s">
        <v>2036</v>
      </c>
      <c r="T781" t="s">
        <v>2037</v>
      </c>
    </row>
    <row r="782" spans="1:20" x14ac:dyDescent="0.3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4">
        <f t="shared" si="48"/>
        <v>106.29411764705883</v>
      </c>
      <c r="G782" t="s">
        <v>19</v>
      </c>
      <c r="H782" s="8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52</v>
      </c>
      <c r="S782" t="s">
        <v>2038</v>
      </c>
      <c r="T782" t="s">
        <v>2041</v>
      </c>
    </row>
    <row r="783" spans="1:20" x14ac:dyDescent="0.3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4">
        <f t="shared" si="48"/>
        <v>50.735632183908038</v>
      </c>
      <c r="G783" t="s">
        <v>73</v>
      </c>
      <c r="H783" s="8">
        <f t="shared" si="49"/>
        <v>78.821428571428569</v>
      </c>
      <c r="I783">
        <v>56</v>
      </c>
      <c r="J783" t="s">
        <v>97</v>
      </c>
      <c r="K783" t="s">
        <v>98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32</v>
      </c>
      <c r="S783" t="s">
        <v>2036</v>
      </c>
      <c r="T783" t="s">
        <v>2037</v>
      </c>
    </row>
    <row r="784" spans="1:20" x14ac:dyDescent="0.3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4">
        <f t="shared" si="48"/>
        <v>215.31372549019611</v>
      </c>
      <c r="G784" t="s">
        <v>19</v>
      </c>
      <c r="H784" s="8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70</v>
      </c>
      <c r="S784" t="s">
        <v>2038</v>
      </c>
      <c r="T784" t="s">
        <v>2046</v>
      </c>
    </row>
    <row r="785" spans="1:20" x14ac:dyDescent="0.3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4">
        <f t="shared" si="48"/>
        <v>141.22972972972974</v>
      </c>
      <c r="G785" t="s">
        <v>19</v>
      </c>
      <c r="H785" s="8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22</v>
      </c>
      <c r="S785" t="s">
        <v>2032</v>
      </c>
      <c r="T785" t="s">
        <v>2033</v>
      </c>
    </row>
    <row r="786" spans="1:20" x14ac:dyDescent="0.3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4">
        <f t="shared" si="48"/>
        <v>115.33745781777279</v>
      </c>
      <c r="G786" t="s">
        <v>19</v>
      </c>
      <c r="H786" s="8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27</v>
      </c>
      <c r="S786" t="s">
        <v>2034</v>
      </c>
      <c r="T786" t="s">
        <v>2035</v>
      </c>
    </row>
    <row r="787" spans="1:20" x14ac:dyDescent="0.3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4">
        <f t="shared" si="48"/>
        <v>193.11940298507463</v>
      </c>
      <c r="G787" t="s">
        <v>19</v>
      </c>
      <c r="H787" s="8">
        <f t="shared" si="49"/>
        <v>101.88188976377953</v>
      </c>
      <c r="I787">
        <v>127</v>
      </c>
      <c r="J787" t="s">
        <v>25</v>
      </c>
      <c r="K787" t="s">
        <v>26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70</v>
      </c>
      <c r="S787" t="s">
        <v>2038</v>
      </c>
      <c r="T787" t="s">
        <v>2046</v>
      </c>
    </row>
    <row r="788" spans="1:20" x14ac:dyDescent="0.3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4">
        <f t="shared" si="48"/>
        <v>729.73333333333335</v>
      </c>
      <c r="G788" t="s">
        <v>19</v>
      </c>
      <c r="H788" s="8">
        <f t="shared" si="49"/>
        <v>52.879227053140099</v>
      </c>
      <c r="I788">
        <v>207</v>
      </c>
      <c r="J788" t="s">
        <v>106</v>
      </c>
      <c r="K788" t="s">
        <v>107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158</v>
      </c>
      <c r="S788" t="s">
        <v>2032</v>
      </c>
      <c r="T788" t="s">
        <v>2055</v>
      </c>
    </row>
    <row r="789" spans="1:20" x14ac:dyDescent="0.3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4">
        <f t="shared" si="48"/>
        <v>99.66339869281046</v>
      </c>
      <c r="G789" t="s">
        <v>13</v>
      </c>
      <c r="H789" s="8">
        <f t="shared" si="49"/>
        <v>71.005820721769496</v>
      </c>
      <c r="I789">
        <v>859</v>
      </c>
      <c r="J789" t="s">
        <v>14</v>
      </c>
      <c r="K789" t="s">
        <v>15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22</v>
      </c>
      <c r="S789" t="s">
        <v>2032</v>
      </c>
      <c r="T789" t="s">
        <v>2033</v>
      </c>
    </row>
    <row r="790" spans="1:20" x14ac:dyDescent="0.3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4">
        <f t="shared" si="48"/>
        <v>88.166666666666671</v>
      </c>
      <c r="G790" t="s">
        <v>46</v>
      </c>
      <c r="H790" s="8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70</v>
      </c>
      <c r="S790" t="s">
        <v>2038</v>
      </c>
      <c r="T790" t="s">
        <v>2046</v>
      </c>
    </row>
    <row r="791" spans="1:20" x14ac:dyDescent="0.3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4">
        <f t="shared" si="48"/>
        <v>37.233333333333334</v>
      </c>
      <c r="G791" t="s">
        <v>13</v>
      </c>
      <c r="H791" s="8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32</v>
      </c>
      <c r="S791" t="s">
        <v>2036</v>
      </c>
      <c r="T791" t="s">
        <v>2037</v>
      </c>
    </row>
    <row r="792" spans="1:20" x14ac:dyDescent="0.3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4">
        <f t="shared" si="48"/>
        <v>30.540075309306079</v>
      </c>
      <c r="G792" t="s">
        <v>73</v>
      </c>
      <c r="H792" s="8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32</v>
      </c>
      <c r="S792" t="s">
        <v>2036</v>
      </c>
      <c r="T792" t="s">
        <v>2037</v>
      </c>
    </row>
    <row r="793" spans="1:20" x14ac:dyDescent="0.3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4">
        <f t="shared" si="48"/>
        <v>25.714285714285712</v>
      </c>
      <c r="G793" t="s">
        <v>13</v>
      </c>
      <c r="H793" s="8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16</v>
      </c>
      <c r="S793" t="s">
        <v>2030</v>
      </c>
      <c r="T793" t="s">
        <v>2031</v>
      </c>
    </row>
    <row r="794" spans="1:20" x14ac:dyDescent="0.3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4">
        <f t="shared" si="48"/>
        <v>34</v>
      </c>
      <c r="G794" t="s">
        <v>13</v>
      </c>
      <c r="H794" s="8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32</v>
      </c>
      <c r="S794" t="s">
        <v>2036</v>
      </c>
      <c r="T794" t="s">
        <v>2037</v>
      </c>
    </row>
    <row r="795" spans="1:20" x14ac:dyDescent="0.3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4">
        <f t="shared" si="48"/>
        <v>1185.909090909091</v>
      </c>
      <c r="G795" t="s">
        <v>19</v>
      </c>
      <c r="H795" s="8">
        <f t="shared" si="49"/>
        <v>72.071823204419886</v>
      </c>
      <c r="I795">
        <v>181</v>
      </c>
      <c r="J795" t="s">
        <v>97</v>
      </c>
      <c r="K795" t="s">
        <v>98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67</v>
      </c>
      <c r="S795" t="s">
        <v>2044</v>
      </c>
      <c r="T795" t="s">
        <v>2045</v>
      </c>
    </row>
    <row r="796" spans="1:20" x14ac:dyDescent="0.3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4">
        <f t="shared" si="48"/>
        <v>125.39393939393939</v>
      </c>
      <c r="G796" t="s">
        <v>19</v>
      </c>
      <c r="H796" s="8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22</v>
      </c>
      <c r="S796" t="s">
        <v>2032</v>
      </c>
      <c r="T796" t="s">
        <v>2033</v>
      </c>
    </row>
    <row r="797" spans="1:20" x14ac:dyDescent="0.3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4">
        <f t="shared" si="48"/>
        <v>14.394366197183098</v>
      </c>
      <c r="G797" t="s">
        <v>13</v>
      </c>
      <c r="H797" s="8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52</v>
      </c>
      <c r="S797" t="s">
        <v>2038</v>
      </c>
      <c r="T797" t="s">
        <v>2041</v>
      </c>
    </row>
    <row r="798" spans="1:20" x14ac:dyDescent="0.3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4">
        <f t="shared" si="48"/>
        <v>54.807692307692314</v>
      </c>
      <c r="G798" t="s">
        <v>13</v>
      </c>
      <c r="H798" s="8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2047</v>
      </c>
      <c r="T798" t="s">
        <v>2058</v>
      </c>
    </row>
    <row r="799" spans="1:20" x14ac:dyDescent="0.3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4">
        <f t="shared" si="48"/>
        <v>109.63157894736841</v>
      </c>
      <c r="G799" t="s">
        <v>19</v>
      </c>
      <c r="H799" s="8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27</v>
      </c>
      <c r="S799" t="s">
        <v>2034</v>
      </c>
      <c r="T799" t="s">
        <v>2035</v>
      </c>
    </row>
    <row r="800" spans="1:20" x14ac:dyDescent="0.3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4">
        <f t="shared" si="48"/>
        <v>188.47058823529412</v>
      </c>
      <c r="G800" t="s">
        <v>19</v>
      </c>
      <c r="H800" s="8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32</v>
      </c>
      <c r="S800" t="s">
        <v>2036</v>
      </c>
      <c r="T800" t="s">
        <v>2037</v>
      </c>
    </row>
    <row r="801" spans="1:20" x14ac:dyDescent="0.3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4">
        <f t="shared" si="48"/>
        <v>87.008284023668637</v>
      </c>
      <c r="G801" t="s">
        <v>13</v>
      </c>
      <c r="H801" s="8">
        <f t="shared" si="49"/>
        <v>60.017959183673469</v>
      </c>
      <c r="I801">
        <v>1225</v>
      </c>
      <c r="J801" t="s">
        <v>39</v>
      </c>
      <c r="K801" t="s">
        <v>40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32</v>
      </c>
      <c r="S801" t="s">
        <v>2036</v>
      </c>
      <c r="T801" t="s">
        <v>2037</v>
      </c>
    </row>
    <row r="802" spans="1:20" x14ac:dyDescent="0.3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4">
        <f t="shared" si="48"/>
        <v>1</v>
      </c>
      <c r="G802" t="s">
        <v>13</v>
      </c>
      <c r="H802" s="8">
        <f t="shared" si="49"/>
        <v>1</v>
      </c>
      <c r="I802">
        <v>1</v>
      </c>
      <c r="J802" t="s">
        <v>97</v>
      </c>
      <c r="K802" t="s">
        <v>98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22</v>
      </c>
      <c r="S802" t="s">
        <v>2032</v>
      </c>
      <c r="T802" t="s">
        <v>2033</v>
      </c>
    </row>
    <row r="803" spans="1:20" x14ac:dyDescent="0.3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4">
        <f t="shared" si="48"/>
        <v>202.9130434782609</v>
      </c>
      <c r="G803" t="s">
        <v>19</v>
      </c>
      <c r="H803" s="8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121</v>
      </c>
      <c r="S803" t="s">
        <v>2051</v>
      </c>
      <c r="T803" t="s">
        <v>2052</v>
      </c>
    </row>
    <row r="804" spans="1:20" x14ac:dyDescent="0.3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4">
        <f t="shared" si="48"/>
        <v>197.03225806451613</v>
      </c>
      <c r="G804" t="s">
        <v>19</v>
      </c>
      <c r="H804" s="8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2051</v>
      </c>
      <c r="T804" t="s">
        <v>2052</v>
      </c>
    </row>
    <row r="805" spans="1:20" x14ac:dyDescent="0.3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4">
        <f t="shared" si="48"/>
        <v>107</v>
      </c>
      <c r="G805" t="s">
        <v>19</v>
      </c>
      <c r="H805" s="8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32</v>
      </c>
      <c r="S805" t="s">
        <v>2036</v>
      </c>
      <c r="T805" t="s">
        <v>2037</v>
      </c>
    </row>
    <row r="806" spans="1:20" x14ac:dyDescent="0.3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4">
        <f t="shared" si="48"/>
        <v>268.73076923076923</v>
      </c>
      <c r="G806" t="s">
        <v>19</v>
      </c>
      <c r="H806" s="8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22</v>
      </c>
      <c r="S806" t="s">
        <v>2032</v>
      </c>
      <c r="T806" t="s">
        <v>2033</v>
      </c>
    </row>
    <row r="807" spans="1:20" x14ac:dyDescent="0.3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4">
        <f t="shared" si="48"/>
        <v>50.845360824742272</v>
      </c>
      <c r="G807" t="s">
        <v>13</v>
      </c>
      <c r="H807" s="8">
        <f t="shared" si="49"/>
        <v>73.611940298507463</v>
      </c>
      <c r="I807">
        <v>67</v>
      </c>
      <c r="J807" t="s">
        <v>25</v>
      </c>
      <c r="K807" t="s">
        <v>26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41</v>
      </c>
      <c r="S807" t="s">
        <v>2038</v>
      </c>
      <c r="T807" t="s">
        <v>2039</v>
      </c>
    </row>
    <row r="808" spans="1:20" x14ac:dyDescent="0.3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4">
        <f t="shared" si="48"/>
        <v>1180.2857142857142</v>
      </c>
      <c r="G808" t="s">
        <v>19</v>
      </c>
      <c r="H808" s="8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52</v>
      </c>
      <c r="S808" t="s">
        <v>2038</v>
      </c>
      <c r="T808" t="s">
        <v>2041</v>
      </c>
    </row>
    <row r="809" spans="1:20" x14ac:dyDescent="0.3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4">
        <f t="shared" si="48"/>
        <v>264</v>
      </c>
      <c r="G809" t="s">
        <v>19</v>
      </c>
      <c r="H809" s="8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32</v>
      </c>
      <c r="S809" t="s">
        <v>2036</v>
      </c>
      <c r="T809" t="s">
        <v>2037</v>
      </c>
    </row>
    <row r="810" spans="1:20" x14ac:dyDescent="0.3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4">
        <f t="shared" si="48"/>
        <v>30.44230769230769</v>
      </c>
      <c r="G810" t="s">
        <v>13</v>
      </c>
      <c r="H810" s="8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16</v>
      </c>
      <c r="S810" t="s">
        <v>2030</v>
      </c>
      <c r="T810" t="s">
        <v>2031</v>
      </c>
    </row>
    <row r="811" spans="1:20" x14ac:dyDescent="0.3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4">
        <f t="shared" si="48"/>
        <v>62.880681818181813</v>
      </c>
      <c r="G811" t="s">
        <v>13</v>
      </c>
      <c r="H811" s="8">
        <f t="shared" si="49"/>
        <v>42</v>
      </c>
      <c r="I811">
        <v>2108</v>
      </c>
      <c r="J811" t="s">
        <v>97</v>
      </c>
      <c r="K811" t="s">
        <v>98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41</v>
      </c>
      <c r="S811" t="s">
        <v>2038</v>
      </c>
      <c r="T811" t="s">
        <v>2039</v>
      </c>
    </row>
    <row r="812" spans="1:20" x14ac:dyDescent="0.3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4">
        <f t="shared" si="48"/>
        <v>193.125</v>
      </c>
      <c r="G812" t="s">
        <v>19</v>
      </c>
      <c r="H812" s="8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32</v>
      </c>
      <c r="S812" t="s">
        <v>2036</v>
      </c>
      <c r="T812" t="s">
        <v>2037</v>
      </c>
    </row>
    <row r="813" spans="1:20" x14ac:dyDescent="0.3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4">
        <f t="shared" si="48"/>
        <v>77.102702702702715</v>
      </c>
      <c r="G813" t="s">
        <v>13</v>
      </c>
      <c r="H813" s="8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88</v>
      </c>
      <c r="S813" t="s">
        <v>2047</v>
      </c>
      <c r="T813" t="s">
        <v>2048</v>
      </c>
    </row>
    <row r="814" spans="1:20" x14ac:dyDescent="0.3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4">
        <f t="shared" si="48"/>
        <v>225.52763819095478</v>
      </c>
      <c r="G814" t="s">
        <v>19</v>
      </c>
      <c r="H814" s="8">
        <f t="shared" si="49"/>
        <v>48</v>
      </c>
      <c r="I814">
        <v>2805</v>
      </c>
      <c r="J814" t="s">
        <v>14</v>
      </c>
      <c r="K814" t="s">
        <v>15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67</v>
      </c>
      <c r="S814" t="s">
        <v>2044</v>
      </c>
      <c r="T814" t="s">
        <v>2045</v>
      </c>
    </row>
    <row r="815" spans="1:20" x14ac:dyDescent="0.3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4">
        <f t="shared" si="48"/>
        <v>239.40625</v>
      </c>
      <c r="G815" t="s">
        <v>19</v>
      </c>
      <c r="H815" s="8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88</v>
      </c>
      <c r="S815" t="s">
        <v>2047</v>
      </c>
      <c r="T815" t="s">
        <v>2048</v>
      </c>
    </row>
    <row r="816" spans="1:20" x14ac:dyDescent="0.3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4">
        <f t="shared" si="48"/>
        <v>92.1875</v>
      </c>
      <c r="G816" t="s">
        <v>13</v>
      </c>
      <c r="H816" s="8">
        <f t="shared" si="49"/>
        <v>81.944444444444443</v>
      </c>
      <c r="I816">
        <v>36</v>
      </c>
      <c r="J816" t="s">
        <v>35</v>
      </c>
      <c r="K816" t="s">
        <v>36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22</v>
      </c>
      <c r="S816" t="s">
        <v>2032</v>
      </c>
      <c r="T816" t="s">
        <v>2033</v>
      </c>
    </row>
    <row r="817" spans="1:20" x14ac:dyDescent="0.3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4">
        <f t="shared" si="48"/>
        <v>130.23333333333335</v>
      </c>
      <c r="G817" t="s">
        <v>19</v>
      </c>
      <c r="H817" s="8">
        <f t="shared" si="49"/>
        <v>64.049180327868854</v>
      </c>
      <c r="I817">
        <v>183</v>
      </c>
      <c r="J817" t="s">
        <v>14</v>
      </c>
      <c r="K817" t="s">
        <v>15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22</v>
      </c>
      <c r="S817" t="s">
        <v>2032</v>
      </c>
      <c r="T817" t="s">
        <v>2033</v>
      </c>
    </row>
    <row r="818" spans="1:20" x14ac:dyDescent="0.3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4">
        <f t="shared" si="48"/>
        <v>615.21739130434787</v>
      </c>
      <c r="G818" t="s">
        <v>19</v>
      </c>
      <c r="H818" s="8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32</v>
      </c>
      <c r="S818" t="s">
        <v>2036</v>
      </c>
      <c r="T818" t="s">
        <v>2037</v>
      </c>
    </row>
    <row r="819" spans="1:20" x14ac:dyDescent="0.3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4">
        <f t="shared" si="48"/>
        <v>368.79532163742692</v>
      </c>
      <c r="G819" t="s">
        <v>19</v>
      </c>
      <c r="H819" s="8">
        <f t="shared" si="49"/>
        <v>76.011249497790274</v>
      </c>
      <c r="I819">
        <v>2489</v>
      </c>
      <c r="J819" t="s">
        <v>106</v>
      </c>
      <c r="K819" t="s">
        <v>107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67</v>
      </c>
      <c r="S819" t="s">
        <v>2044</v>
      </c>
      <c r="T819" t="s">
        <v>2045</v>
      </c>
    </row>
    <row r="820" spans="1:20" x14ac:dyDescent="0.3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4">
        <f t="shared" si="48"/>
        <v>1094.8571428571429</v>
      </c>
      <c r="G820" t="s">
        <v>19</v>
      </c>
      <c r="H820" s="8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32</v>
      </c>
      <c r="S820" t="s">
        <v>2036</v>
      </c>
      <c r="T820" t="s">
        <v>2037</v>
      </c>
    </row>
    <row r="821" spans="1:20" x14ac:dyDescent="0.3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4">
        <f t="shared" si="48"/>
        <v>50.662921348314605</v>
      </c>
      <c r="G821" t="s">
        <v>13</v>
      </c>
      <c r="H821" s="8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88</v>
      </c>
      <c r="S821" t="s">
        <v>2047</v>
      </c>
      <c r="T821" t="s">
        <v>2048</v>
      </c>
    </row>
    <row r="822" spans="1:20" x14ac:dyDescent="0.3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4">
        <f t="shared" si="48"/>
        <v>800.6</v>
      </c>
      <c r="G822" t="s">
        <v>19</v>
      </c>
      <c r="H822" s="8">
        <f t="shared" si="49"/>
        <v>43.043010752688176</v>
      </c>
      <c r="I822">
        <v>279</v>
      </c>
      <c r="J822" t="s">
        <v>39</v>
      </c>
      <c r="K822" t="s">
        <v>40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22</v>
      </c>
      <c r="S822" t="s">
        <v>2032</v>
      </c>
      <c r="T822" t="s">
        <v>2033</v>
      </c>
    </row>
    <row r="823" spans="1:20" x14ac:dyDescent="0.3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4">
        <f t="shared" si="48"/>
        <v>291.28571428571428</v>
      </c>
      <c r="G823" t="s">
        <v>19</v>
      </c>
      <c r="H823" s="8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41</v>
      </c>
      <c r="S823" t="s">
        <v>2038</v>
      </c>
      <c r="T823" t="s">
        <v>2039</v>
      </c>
    </row>
    <row r="824" spans="1:20" x14ac:dyDescent="0.3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4">
        <f t="shared" si="48"/>
        <v>349.9666666666667</v>
      </c>
      <c r="G824" t="s">
        <v>19</v>
      </c>
      <c r="H824" s="8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22</v>
      </c>
      <c r="S824" t="s">
        <v>2032</v>
      </c>
      <c r="T824" t="s">
        <v>2033</v>
      </c>
    </row>
    <row r="825" spans="1:20" x14ac:dyDescent="0.3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4">
        <f t="shared" si="48"/>
        <v>357.07317073170731</v>
      </c>
      <c r="G825" t="s">
        <v>19</v>
      </c>
      <c r="H825" s="8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22</v>
      </c>
      <c r="S825" t="s">
        <v>2032</v>
      </c>
      <c r="T825" t="s">
        <v>2033</v>
      </c>
    </row>
    <row r="826" spans="1:20" x14ac:dyDescent="0.3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4">
        <f t="shared" si="48"/>
        <v>126.48941176470588</v>
      </c>
      <c r="G826" t="s">
        <v>19</v>
      </c>
      <c r="H826" s="8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67</v>
      </c>
      <c r="S826" t="s">
        <v>2044</v>
      </c>
      <c r="T826" t="s">
        <v>2045</v>
      </c>
    </row>
    <row r="827" spans="1:20" x14ac:dyDescent="0.3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4">
        <f t="shared" si="48"/>
        <v>387.5</v>
      </c>
      <c r="G827" t="s">
        <v>19</v>
      </c>
      <c r="H827" s="8">
        <f t="shared" si="49"/>
        <v>88.853503184713375</v>
      </c>
      <c r="I827">
        <v>157</v>
      </c>
      <c r="J827" t="s">
        <v>39</v>
      </c>
      <c r="K827" t="s">
        <v>40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99</v>
      </c>
      <c r="S827" t="s">
        <v>2038</v>
      </c>
      <c r="T827" t="s">
        <v>2049</v>
      </c>
    </row>
    <row r="828" spans="1:20" x14ac:dyDescent="0.3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4">
        <f t="shared" si="48"/>
        <v>457.03571428571428</v>
      </c>
      <c r="G828" t="s">
        <v>19</v>
      </c>
      <c r="H828" s="8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32</v>
      </c>
      <c r="S828" t="s">
        <v>2036</v>
      </c>
      <c r="T828" t="s">
        <v>2037</v>
      </c>
    </row>
    <row r="829" spans="1:20" x14ac:dyDescent="0.3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4">
        <f t="shared" si="48"/>
        <v>266.69565217391306</v>
      </c>
      <c r="G829" t="s">
        <v>19</v>
      </c>
      <c r="H829" s="8">
        <f t="shared" si="49"/>
        <v>74.804878048780495</v>
      </c>
      <c r="I829">
        <v>82</v>
      </c>
      <c r="J829" t="s">
        <v>25</v>
      </c>
      <c r="K829" t="s">
        <v>26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52</v>
      </c>
      <c r="S829" t="s">
        <v>2038</v>
      </c>
      <c r="T829" t="s">
        <v>2041</v>
      </c>
    </row>
    <row r="830" spans="1:20" x14ac:dyDescent="0.3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4">
        <f t="shared" si="48"/>
        <v>69</v>
      </c>
      <c r="G830" t="s">
        <v>13</v>
      </c>
      <c r="H830" s="8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32</v>
      </c>
      <c r="S830" t="s">
        <v>2036</v>
      </c>
      <c r="T830" t="s">
        <v>2037</v>
      </c>
    </row>
    <row r="831" spans="1:20" x14ac:dyDescent="0.3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4">
        <f t="shared" si="48"/>
        <v>51.34375</v>
      </c>
      <c r="G831" t="s">
        <v>13</v>
      </c>
      <c r="H831" s="8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32</v>
      </c>
      <c r="S831" t="s">
        <v>2036</v>
      </c>
      <c r="T831" t="s">
        <v>2037</v>
      </c>
    </row>
    <row r="832" spans="1:20" x14ac:dyDescent="0.3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4">
        <f t="shared" si="48"/>
        <v>1.1710526315789473</v>
      </c>
      <c r="G832" t="s">
        <v>13</v>
      </c>
      <c r="H832" s="8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32</v>
      </c>
      <c r="S832" t="s">
        <v>2036</v>
      </c>
      <c r="T832" t="s">
        <v>2037</v>
      </c>
    </row>
    <row r="833" spans="1:20" x14ac:dyDescent="0.3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4">
        <f t="shared" si="48"/>
        <v>108.97734294541709</v>
      </c>
      <c r="G833" t="s">
        <v>19</v>
      </c>
      <c r="H833" s="8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121</v>
      </c>
      <c r="S833" t="s">
        <v>2051</v>
      </c>
      <c r="T833" t="s">
        <v>2052</v>
      </c>
    </row>
    <row r="834" spans="1:20" x14ac:dyDescent="0.3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4">
        <f t="shared" si="48"/>
        <v>315.17592592592592</v>
      </c>
      <c r="G834" t="s">
        <v>19</v>
      </c>
      <c r="H834" s="8">
        <f t="shared" si="49"/>
        <v>104.97764070932922</v>
      </c>
      <c r="I834">
        <v>1297</v>
      </c>
      <c r="J834" t="s">
        <v>35</v>
      </c>
      <c r="K834" t="s">
        <v>36</v>
      </c>
      <c r="L834">
        <v>1445490000</v>
      </c>
      <c r="M834" s="7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205</v>
      </c>
      <c r="S834" t="s">
        <v>2044</v>
      </c>
      <c r="T834" t="s">
        <v>2056</v>
      </c>
    </row>
    <row r="835" spans="1:20" x14ac:dyDescent="0.3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19</v>
      </c>
      <c r="H835" s="8">
        <f t="shared" ref="H835:H898" si="53">E835/I835</f>
        <v>64.987878787878785</v>
      </c>
      <c r="I835">
        <v>165</v>
      </c>
      <c r="J835" t="s">
        <v>35</v>
      </c>
      <c r="K835" t="s">
        <v>36</v>
      </c>
      <c r="L835">
        <v>1297663200</v>
      </c>
      <c r="M835" s="7">
        <f t="shared" ref="M835:M898" si="54">(((L835/60)/60)/24)+DATE(1970,1,1)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205</v>
      </c>
      <c r="S835" t="s">
        <v>2044</v>
      </c>
      <c r="T835" t="s">
        <v>2056</v>
      </c>
    </row>
    <row r="836" spans="1:20" x14ac:dyDescent="0.3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4">
        <f t="shared" si="52"/>
        <v>153.8082191780822</v>
      </c>
      <c r="G836" t="s">
        <v>19</v>
      </c>
      <c r="H836" s="8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32</v>
      </c>
      <c r="S836" t="s">
        <v>2036</v>
      </c>
      <c r="T836" t="s">
        <v>2037</v>
      </c>
    </row>
    <row r="837" spans="1:20" x14ac:dyDescent="0.3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4">
        <f t="shared" si="52"/>
        <v>89.738979118329468</v>
      </c>
      <c r="G837" t="s">
        <v>13</v>
      </c>
      <c r="H837" s="8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27</v>
      </c>
      <c r="S837" t="s">
        <v>2034</v>
      </c>
      <c r="T837" t="s">
        <v>2035</v>
      </c>
    </row>
    <row r="838" spans="1:20" x14ac:dyDescent="0.3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4">
        <f t="shared" si="52"/>
        <v>75.135802469135797</v>
      </c>
      <c r="G838" t="s">
        <v>13</v>
      </c>
      <c r="H838" s="8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59</v>
      </c>
      <c r="S838" t="s">
        <v>2032</v>
      </c>
      <c r="T838" t="s">
        <v>2042</v>
      </c>
    </row>
    <row r="839" spans="1:20" x14ac:dyDescent="0.3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4">
        <f t="shared" si="52"/>
        <v>852.88135593220341</v>
      </c>
      <c r="G839" t="s">
        <v>19</v>
      </c>
      <c r="H839" s="8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2032</v>
      </c>
      <c r="T839" t="s">
        <v>2055</v>
      </c>
    </row>
    <row r="840" spans="1:20" x14ac:dyDescent="0.3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4">
        <f t="shared" si="52"/>
        <v>138.90625</v>
      </c>
      <c r="G840" t="s">
        <v>19</v>
      </c>
      <c r="H840" s="8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32</v>
      </c>
      <c r="S840" t="s">
        <v>2036</v>
      </c>
      <c r="T840" t="s">
        <v>2037</v>
      </c>
    </row>
    <row r="841" spans="1:20" x14ac:dyDescent="0.3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4">
        <f t="shared" si="52"/>
        <v>190.18181818181819</v>
      </c>
      <c r="G841" t="s">
        <v>19</v>
      </c>
      <c r="H841" s="8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41</v>
      </c>
      <c r="S841" t="s">
        <v>2038</v>
      </c>
      <c r="T841" t="s">
        <v>2039</v>
      </c>
    </row>
    <row r="842" spans="1:20" x14ac:dyDescent="0.3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4">
        <f t="shared" si="52"/>
        <v>100.24333619948409</v>
      </c>
      <c r="G842" t="s">
        <v>19</v>
      </c>
      <c r="H842" s="8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32</v>
      </c>
      <c r="S842" t="s">
        <v>2036</v>
      </c>
      <c r="T842" t="s">
        <v>2037</v>
      </c>
    </row>
    <row r="843" spans="1:20" x14ac:dyDescent="0.3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4">
        <f t="shared" si="52"/>
        <v>142.75824175824175</v>
      </c>
      <c r="G843" t="s">
        <v>19</v>
      </c>
      <c r="H843" s="8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27</v>
      </c>
      <c r="S843" t="s">
        <v>2034</v>
      </c>
      <c r="T843" t="s">
        <v>2035</v>
      </c>
    </row>
    <row r="844" spans="1:20" x14ac:dyDescent="0.3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4">
        <f t="shared" si="52"/>
        <v>563.13333333333333</v>
      </c>
      <c r="G844" t="s">
        <v>19</v>
      </c>
      <c r="H844" s="8">
        <f t="shared" si="53"/>
        <v>63.992424242424242</v>
      </c>
      <c r="I844">
        <v>132</v>
      </c>
      <c r="J844" t="s">
        <v>106</v>
      </c>
      <c r="K844" t="s">
        <v>107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64</v>
      </c>
      <c r="S844" t="s">
        <v>2034</v>
      </c>
      <c r="T844" t="s">
        <v>2043</v>
      </c>
    </row>
    <row r="845" spans="1:20" x14ac:dyDescent="0.3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4">
        <f t="shared" si="52"/>
        <v>30.715909090909086</v>
      </c>
      <c r="G845" t="s">
        <v>13</v>
      </c>
      <c r="H845" s="8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121</v>
      </c>
      <c r="S845" t="s">
        <v>2051</v>
      </c>
      <c r="T845" t="s">
        <v>2052</v>
      </c>
    </row>
    <row r="846" spans="1:20" x14ac:dyDescent="0.3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4">
        <f t="shared" si="52"/>
        <v>99.39772727272728</v>
      </c>
      <c r="G846" t="s">
        <v>73</v>
      </c>
      <c r="H846" s="8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41</v>
      </c>
      <c r="S846" t="s">
        <v>2038</v>
      </c>
      <c r="T846" t="s">
        <v>2039</v>
      </c>
    </row>
    <row r="847" spans="1:20" x14ac:dyDescent="0.3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4">
        <f t="shared" si="52"/>
        <v>197.54935622317598</v>
      </c>
      <c r="G847" t="s">
        <v>19</v>
      </c>
      <c r="H847" s="8">
        <f t="shared" si="53"/>
        <v>101.98449039881831</v>
      </c>
      <c r="I847">
        <v>1354</v>
      </c>
      <c r="J847" t="s">
        <v>39</v>
      </c>
      <c r="K847" t="s">
        <v>40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27</v>
      </c>
      <c r="S847" t="s">
        <v>2034</v>
      </c>
      <c r="T847" t="s">
        <v>2035</v>
      </c>
    </row>
    <row r="848" spans="1:20" x14ac:dyDescent="0.3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4">
        <f t="shared" si="52"/>
        <v>508.5</v>
      </c>
      <c r="G848" t="s">
        <v>19</v>
      </c>
      <c r="H848" s="8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27</v>
      </c>
      <c r="S848" t="s">
        <v>2034</v>
      </c>
      <c r="T848" t="s">
        <v>2035</v>
      </c>
    </row>
    <row r="849" spans="1:20" x14ac:dyDescent="0.3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4">
        <f t="shared" si="52"/>
        <v>237.74468085106383</v>
      </c>
      <c r="G849" t="s">
        <v>19</v>
      </c>
      <c r="H849" s="8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16</v>
      </c>
      <c r="S849" t="s">
        <v>2030</v>
      </c>
      <c r="T849" t="s">
        <v>2031</v>
      </c>
    </row>
    <row r="850" spans="1:20" x14ac:dyDescent="0.3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4">
        <f t="shared" si="52"/>
        <v>338.46875</v>
      </c>
      <c r="G850" t="s">
        <v>19</v>
      </c>
      <c r="H850" s="8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52</v>
      </c>
      <c r="S850" t="s">
        <v>2038</v>
      </c>
      <c r="T850" t="s">
        <v>2041</v>
      </c>
    </row>
    <row r="851" spans="1:20" x14ac:dyDescent="0.3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4">
        <f t="shared" si="52"/>
        <v>133.08955223880596</v>
      </c>
      <c r="G851" t="s">
        <v>19</v>
      </c>
      <c r="H851" s="8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59</v>
      </c>
      <c r="S851" t="s">
        <v>2032</v>
      </c>
      <c r="T851" t="s">
        <v>2042</v>
      </c>
    </row>
    <row r="852" spans="1:20" x14ac:dyDescent="0.3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4">
        <f t="shared" si="52"/>
        <v>1</v>
      </c>
      <c r="G852" t="s">
        <v>13</v>
      </c>
      <c r="H852" s="8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22</v>
      </c>
      <c r="S852" t="s">
        <v>2032</v>
      </c>
      <c r="T852" t="s">
        <v>2033</v>
      </c>
    </row>
    <row r="853" spans="1:20" x14ac:dyDescent="0.3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4">
        <f t="shared" si="52"/>
        <v>207.79999999999998</v>
      </c>
      <c r="G853" t="s">
        <v>19</v>
      </c>
      <c r="H853" s="8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49</v>
      </c>
      <c r="S853" t="s">
        <v>2032</v>
      </c>
      <c r="T853" t="s">
        <v>2040</v>
      </c>
    </row>
    <row r="854" spans="1:20" x14ac:dyDescent="0.3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4">
        <f t="shared" si="52"/>
        <v>51.122448979591837</v>
      </c>
      <c r="G854" t="s">
        <v>13</v>
      </c>
      <c r="H854" s="8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88</v>
      </c>
      <c r="S854" t="s">
        <v>2047</v>
      </c>
      <c r="T854" t="s">
        <v>2048</v>
      </c>
    </row>
    <row r="855" spans="1:20" x14ac:dyDescent="0.3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4">
        <f t="shared" si="52"/>
        <v>652.05847953216369</v>
      </c>
      <c r="G855" t="s">
        <v>19</v>
      </c>
      <c r="H855" s="8">
        <f t="shared" si="53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59</v>
      </c>
      <c r="S855" t="s">
        <v>2032</v>
      </c>
      <c r="T855" t="s">
        <v>2042</v>
      </c>
    </row>
    <row r="856" spans="1:20" x14ac:dyDescent="0.3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4">
        <f t="shared" si="52"/>
        <v>113.63099415204678</v>
      </c>
      <c r="G856" t="s">
        <v>19</v>
      </c>
      <c r="H856" s="8">
        <f t="shared" si="53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118</v>
      </c>
      <c r="S856" t="s">
        <v>2044</v>
      </c>
      <c r="T856" t="s">
        <v>2050</v>
      </c>
    </row>
    <row r="857" spans="1:20" x14ac:dyDescent="0.3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4">
        <f t="shared" si="52"/>
        <v>102.37606837606839</v>
      </c>
      <c r="G857" t="s">
        <v>19</v>
      </c>
      <c r="H857" s="8">
        <f t="shared" si="53"/>
        <v>53</v>
      </c>
      <c r="I857">
        <v>452</v>
      </c>
      <c r="J857" t="s">
        <v>25</v>
      </c>
      <c r="K857" t="s">
        <v>26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32</v>
      </c>
      <c r="S857" t="s">
        <v>2036</v>
      </c>
      <c r="T857" t="s">
        <v>2037</v>
      </c>
    </row>
    <row r="858" spans="1:20" x14ac:dyDescent="0.3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4">
        <f t="shared" si="52"/>
        <v>356.58333333333331</v>
      </c>
      <c r="G858" t="s">
        <v>19</v>
      </c>
      <c r="H858" s="8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16</v>
      </c>
      <c r="S858" t="s">
        <v>2030</v>
      </c>
      <c r="T858" t="s">
        <v>2031</v>
      </c>
    </row>
    <row r="859" spans="1:20" x14ac:dyDescent="0.3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4">
        <f t="shared" si="52"/>
        <v>139.86792452830187</v>
      </c>
      <c r="G859" t="s">
        <v>19</v>
      </c>
      <c r="H859" s="8">
        <f t="shared" si="53"/>
        <v>32.946666666666665</v>
      </c>
      <c r="I859">
        <v>225</v>
      </c>
      <c r="J859" t="s">
        <v>97</v>
      </c>
      <c r="K859" t="s">
        <v>98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99</v>
      </c>
      <c r="S859" t="s">
        <v>2038</v>
      </c>
      <c r="T859" t="s">
        <v>2049</v>
      </c>
    </row>
    <row r="860" spans="1:20" x14ac:dyDescent="0.3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4">
        <f t="shared" si="52"/>
        <v>69.45</v>
      </c>
      <c r="G860" t="s">
        <v>13</v>
      </c>
      <c r="H860" s="8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16</v>
      </c>
      <c r="S860" t="s">
        <v>2030</v>
      </c>
      <c r="T860" t="s">
        <v>2031</v>
      </c>
    </row>
    <row r="861" spans="1:20" x14ac:dyDescent="0.3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4">
        <f t="shared" si="52"/>
        <v>35.534246575342465</v>
      </c>
      <c r="G861" t="s">
        <v>13</v>
      </c>
      <c r="H861" s="8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32</v>
      </c>
      <c r="S861" t="s">
        <v>2036</v>
      </c>
      <c r="T861" t="s">
        <v>2037</v>
      </c>
    </row>
    <row r="862" spans="1:20" x14ac:dyDescent="0.3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4">
        <f t="shared" si="52"/>
        <v>251.65</v>
      </c>
      <c r="G862" t="s">
        <v>19</v>
      </c>
      <c r="H862" s="8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64</v>
      </c>
      <c r="S862" t="s">
        <v>2034</v>
      </c>
      <c r="T862" t="s">
        <v>2043</v>
      </c>
    </row>
    <row r="863" spans="1:20" x14ac:dyDescent="0.3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4">
        <f t="shared" si="52"/>
        <v>105.87500000000001</v>
      </c>
      <c r="G863" t="s">
        <v>19</v>
      </c>
      <c r="H863" s="8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32</v>
      </c>
      <c r="S863" t="s">
        <v>2036</v>
      </c>
      <c r="T863" t="s">
        <v>2037</v>
      </c>
    </row>
    <row r="864" spans="1:20" x14ac:dyDescent="0.3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4">
        <f t="shared" si="52"/>
        <v>187.42857142857144</v>
      </c>
      <c r="G864" t="s">
        <v>19</v>
      </c>
      <c r="H864" s="8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32</v>
      </c>
      <c r="S864" t="s">
        <v>2036</v>
      </c>
      <c r="T864" t="s">
        <v>2037</v>
      </c>
    </row>
    <row r="865" spans="1:20" x14ac:dyDescent="0.3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4">
        <f t="shared" si="52"/>
        <v>386.78571428571428</v>
      </c>
      <c r="G865" t="s">
        <v>19</v>
      </c>
      <c r="H865" s="8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268</v>
      </c>
      <c r="S865" t="s">
        <v>2038</v>
      </c>
      <c r="T865" t="s">
        <v>2057</v>
      </c>
    </row>
    <row r="866" spans="1:20" x14ac:dyDescent="0.3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4">
        <f t="shared" si="52"/>
        <v>347.07142857142856</v>
      </c>
      <c r="G866" t="s">
        <v>19</v>
      </c>
      <c r="H866" s="8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99</v>
      </c>
      <c r="S866" t="s">
        <v>2038</v>
      </c>
      <c r="T866" t="s">
        <v>2049</v>
      </c>
    </row>
    <row r="867" spans="1:20" x14ac:dyDescent="0.3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4">
        <f t="shared" si="52"/>
        <v>185.82098765432099</v>
      </c>
      <c r="G867" t="s">
        <v>19</v>
      </c>
      <c r="H867" s="8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32</v>
      </c>
      <c r="S867" t="s">
        <v>2036</v>
      </c>
      <c r="T867" t="s">
        <v>2037</v>
      </c>
    </row>
    <row r="868" spans="1:20" x14ac:dyDescent="0.3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4">
        <f t="shared" si="52"/>
        <v>43.241247264770237</v>
      </c>
      <c r="G868" t="s">
        <v>73</v>
      </c>
      <c r="H868" s="8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121</v>
      </c>
      <c r="S868" t="s">
        <v>2051</v>
      </c>
      <c r="T868" t="s">
        <v>2052</v>
      </c>
    </row>
    <row r="869" spans="1:20" x14ac:dyDescent="0.3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4">
        <f t="shared" si="52"/>
        <v>162.4375</v>
      </c>
      <c r="G869" t="s">
        <v>19</v>
      </c>
      <c r="H869" s="8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16</v>
      </c>
      <c r="S869" t="s">
        <v>2030</v>
      </c>
      <c r="T869" t="s">
        <v>2031</v>
      </c>
    </row>
    <row r="870" spans="1:20" x14ac:dyDescent="0.3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4">
        <f t="shared" si="52"/>
        <v>184.84285714285716</v>
      </c>
      <c r="G870" t="s">
        <v>19</v>
      </c>
      <c r="H870" s="8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32</v>
      </c>
      <c r="S870" t="s">
        <v>2036</v>
      </c>
      <c r="T870" t="s">
        <v>2037</v>
      </c>
    </row>
    <row r="871" spans="1:20" x14ac:dyDescent="0.3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4">
        <f t="shared" si="52"/>
        <v>23.703520691785052</v>
      </c>
      <c r="G871" t="s">
        <v>13</v>
      </c>
      <c r="H871" s="8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52</v>
      </c>
      <c r="S871" t="s">
        <v>2038</v>
      </c>
      <c r="T871" t="s">
        <v>2041</v>
      </c>
    </row>
    <row r="872" spans="1:20" x14ac:dyDescent="0.3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4">
        <f t="shared" si="52"/>
        <v>89.870129870129873</v>
      </c>
      <c r="G872" t="s">
        <v>13</v>
      </c>
      <c r="H872" s="8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32</v>
      </c>
      <c r="S872" t="s">
        <v>2036</v>
      </c>
      <c r="T872" t="s">
        <v>2037</v>
      </c>
    </row>
    <row r="873" spans="1:20" x14ac:dyDescent="0.3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4">
        <f t="shared" si="52"/>
        <v>272.6041958041958</v>
      </c>
      <c r="G873" t="s">
        <v>19</v>
      </c>
      <c r="H873" s="8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32</v>
      </c>
      <c r="S873" t="s">
        <v>2036</v>
      </c>
      <c r="T873" t="s">
        <v>2037</v>
      </c>
    </row>
    <row r="874" spans="1:20" x14ac:dyDescent="0.3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4">
        <f t="shared" si="52"/>
        <v>170.04255319148936</v>
      </c>
      <c r="G874" t="s">
        <v>19</v>
      </c>
      <c r="H874" s="8">
        <f t="shared" si="53"/>
        <v>98.666666666666671</v>
      </c>
      <c r="I874">
        <v>81</v>
      </c>
      <c r="J874" t="s">
        <v>25</v>
      </c>
      <c r="K874" t="s">
        <v>26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473</v>
      </c>
      <c r="S874" t="s">
        <v>2038</v>
      </c>
      <c r="T874" t="s">
        <v>2060</v>
      </c>
    </row>
    <row r="875" spans="1:20" x14ac:dyDescent="0.3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4">
        <f t="shared" si="52"/>
        <v>188.28503562945369</v>
      </c>
      <c r="G875" t="s">
        <v>19</v>
      </c>
      <c r="H875" s="8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121</v>
      </c>
      <c r="S875" t="s">
        <v>2051</v>
      </c>
      <c r="T875" t="s">
        <v>2052</v>
      </c>
    </row>
    <row r="876" spans="1:20" x14ac:dyDescent="0.3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4">
        <f t="shared" si="52"/>
        <v>346.93532338308455</v>
      </c>
      <c r="G876" t="s">
        <v>19</v>
      </c>
      <c r="H876" s="8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2051</v>
      </c>
      <c r="T876" t="s">
        <v>2052</v>
      </c>
    </row>
    <row r="877" spans="1:20" x14ac:dyDescent="0.3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4">
        <f t="shared" si="52"/>
        <v>69.177215189873422</v>
      </c>
      <c r="G877" t="s">
        <v>13</v>
      </c>
      <c r="H877" s="8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22</v>
      </c>
      <c r="S877" t="s">
        <v>2032</v>
      </c>
      <c r="T877" t="s">
        <v>2033</v>
      </c>
    </row>
    <row r="878" spans="1:20" x14ac:dyDescent="0.3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4">
        <f t="shared" si="52"/>
        <v>25.433734939759034</v>
      </c>
      <c r="G878" t="s">
        <v>13</v>
      </c>
      <c r="H878" s="8">
        <f t="shared" si="53"/>
        <v>37.035087719298247</v>
      </c>
      <c r="I878">
        <v>57</v>
      </c>
      <c r="J878" t="s">
        <v>14</v>
      </c>
      <c r="K878" t="s">
        <v>15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121</v>
      </c>
      <c r="S878" t="s">
        <v>2051</v>
      </c>
      <c r="T878" t="s">
        <v>2052</v>
      </c>
    </row>
    <row r="879" spans="1:20" x14ac:dyDescent="0.3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4">
        <f t="shared" si="52"/>
        <v>77.400977995110026</v>
      </c>
      <c r="G879" t="s">
        <v>13</v>
      </c>
      <c r="H879" s="8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16</v>
      </c>
      <c r="S879" t="s">
        <v>2030</v>
      </c>
      <c r="T879" t="s">
        <v>2031</v>
      </c>
    </row>
    <row r="880" spans="1:20" x14ac:dyDescent="0.3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4">
        <f t="shared" si="52"/>
        <v>37.481481481481481</v>
      </c>
      <c r="G880" t="s">
        <v>13</v>
      </c>
      <c r="H880" s="8">
        <f t="shared" si="53"/>
        <v>84.333333333333329</v>
      </c>
      <c r="I880">
        <v>12</v>
      </c>
      <c r="J880" t="s">
        <v>106</v>
      </c>
      <c r="K880" t="s">
        <v>107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147</v>
      </c>
      <c r="S880" t="s">
        <v>2032</v>
      </c>
      <c r="T880" t="s">
        <v>2054</v>
      </c>
    </row>
    <row r="881" spans="1:20" x14ac:dyDescent="0.3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4">
        <f t="shared" si="52"/>
        <v>543.79999999999995</v>
      </c>
      <c r="G881" t="s">
        <v>19</v>
      </c>
      <c r="H881" s="8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67</v>
      </c>
      <c r="S881" t="s">
        <v>2044</v>
      </c>
      <c r="T881" t="s">
        <v>2045</v>
      </c>
    </row>
    <row r="882" spans="1:20" x14ac:dyDescent="0.3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4">
        <f t="shared" si="52"/>
        <v>228.52189349112427</v>
      </c>
      <c r="G882" t="s">
        <v>19</v>
      </c>
      <c r="H882" s="8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49</v>
      </c>
      <c r="S882" t="s">
        <v>2032</v>
      </c>
      <c r="T882" t="s">
        <v>2040</v>
      </c>
    </row>
    <row r="883" spans="1:20" x14ac:dyDescent="0.3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4">
        <f t="shared" si="52"/>
        <v>38.948339483394832</v>
      </c>
      <c r="G883" t="s">
        <v>13</v>
      </c>
      <c r="H883" s="8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32</v>
      </c>
      <c r="S883" t="s">
        <v>2036</v>
      </c>
      <c r="T883" t="s">
        <v>2037</v>
      </c>
    </row>
    <row r="884" spans="1:20" x14ac:dyDescent="0.3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4">
        <f t="shared" si="52"/>
        <v>370</v>
      </c>
      <c r="G884" t="s">
        <v>19</v>
      </c>
      <c r="H884" s="8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32</v>
      </c>
      <c r="S884" t="s">
        <v>2036</v>
      </c>
      <c r="T884" t="s">
        <v>2037</v>
      </c>
    </row>
    <row r="885" spans="1:20" x14ac:dyDescent="0.3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4">
        <f t="shared" si="52"/>
        <v>237.91176470588232</v>
      </c>
      <c r="G885" t="s">
        <v>19</v>
      </c>
      <c r="H885" s="8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99</v>
      </c>
      <c r="S885" t="s">
        <v>2038</v>
      </c>
      <c r="T885" t="s">
        <v>2049</v>
      </c>
    </row>
    <row r="886" spans="1:20" x14ac:dyDescent="0.3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4">
        <f t="shared" si="52"/>
        <v>64.036299765807954</v>
      </c>
      <c r="G886" t="s">
        <v>13</v>
      </c>
      <c r="H886" s="8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32</v>
      </c>
      <c r="S886" t="s">
        <v>2036</v>
      </c>
      <c r="T886" t="s">
        <v>2037</v>
      </c>
    </row>
    <row r="887" spans="1:20" x14ac:dyDescent="0.3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4">
        <f t="shared" si="52"/>
        <v>118.27777777777777</v>
      </c>
      <c r="G887" t="s">
        <v>19</v>
      </c>
      <c r="H887" s="8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32</v>
      </c>
      <c r="S887" t="s">
        <v>2036</v>
      </c>
      <c r="T887" t="s">
        <v>2037</v>
      </c>
    </row>
    <row r="888" spans="1:20" x14ac:dyDescent="0.3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4">
        <f t="shared" si="52"/>
        <v>84.824037184594957</v>
      </c>
      <c r="G888" t="s">
        <v>13</v>
      </c>
      <c r="H888" s="8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59</v>
      </c>
      <c r="S888" t="s">
        <v>2032</v>
      </c>
      <c r="T888" t="s">
        <v>2042</v>
      </c>
    </row>
    <row r="889" spans="1:20" x14ac:dyDescent="0.3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4">
        <f t="shared" si="52"/>
        <v>29.346153846153843</v>
      </c>
      <c r="G889" t="s">
        <v>13</v>
      </c>
      <c r="H889" s="8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32</v>
      </c>
      <c r="S889" t="s">
        <v>2036</v>
      </c>
      <c r="T889" t="s">
        <v>2037</v>
      </c>
    </row>
    <row r="890" spans="1:20" x14ac:dyDescent="0.3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4">
        <f t="shared" si="52"/>
        <v>209.89655172413794</v>
      </c>
      <c r="G890" t="s">
        <v>19</v>
      </c>
      <c r="H890" s="8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32</v>
      </c>
      <c r="S890" t="s">
        <v>2036</v>
      </c>
      <c r="T890" t="s">
        <v>2037</v>
      </c>
    </row>
    <row r="891" spans="1:20" x14ac:dyDescent="0.3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4">
        <f t="shared" si="52"/>
        <v>169.78571428571431</v>
      </c>
      <c r="G891" t="s">
        <v>19</v>
      </c>
      <c r="H891" s="8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49</v>
      </c>
      <c r="S891" t="s">
        <v>2032</v>
      </c>
      <c r="T891" t="s">
        <v>2040</v>
      </c>
    </row>
    <row r="892" spans="1:20" x14ac:dyDescent="0.3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4">
        <f t="shared" si="52"/>
        <v>115.95907738095239</v>
      </c>
      <c r="G892" t="s">
        <v>19</v>
      </c>
      <c r="H892" s="8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59</v>
      </c>
      <c r="S892" t="s">
        <v>2032</v>
      </c>
      <c r="T892" t="s">
        <v>2042</v>
      </c>
    </row>
    <row r="893" spans="1:20" x14ac:dyDescent="0.3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4">
        <f t="shared" si="52"/>
        <v>258.59999999999997</v>
      </c>
      <c r="G893" t="s">
        <v>19</v>
      </c>
      <c r="H893" s="8">
        <f t="shared" si="53"/>
        <v>47.018181818181816</v>
      </c>
      <c r="I893">
        <v>165</v>
      </c>
      <c r="J893" t="s">
        <v>14</v>
      </c>
      <c r="K893" t="s">
        <v>15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41</v>
      </c>
      <c r="S893" t="s">
        <v>2038</v>
      </c>
      <c r="T893" t="s">
        <v>2039</v>
      </c>
    </row>
    <row r="894" spans="1:20" x14ac:dyDescent="0.3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4">
        <f t="shared" si="52"/>
        <v>230.58333333333331</v>
      </c>
      <c r="G894" t="s">
        <v>19</v>
      </c>
      <c r="H894" s="8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2044</v>
      </c>
      <c r="T894" t="s">
        <v>2056</v>
      </c>
    </row>
    <row r="895" spans="1:20" x14ac:dyDescent="0.3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4">
        <f t="shared" si="52"/>
        <v>128.21428571428572</v>
      </c>
      <c r="G895" t="s">
        <v>19</v>
      </c>
      <c r="H895" s="8">
        <f t="shared" si="53"/>
        <v>54.120603015075375</v>
      </c>
      <c r="I895">
        <v>199</v>
      </c>
      <c r="J895" t="s">
        <v>106</v>
      </c>
      <c r="K895" t="s">
        <v>107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41</v>
      </c>
      <c r="S895" t="s">
        <v>2038</v>
      </c>
      <c r="T895" t="s">
        <v>2039</v>
      </c>
    </row>
    <row r="896" spans="1:20" x14ac:dyDescent="0.3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4">
        <f t="shared" si="52"/>
        <v>188.70588235294116</v>
      </c>
      <c r="G896" t="s">
        <v>19</v>
      </c>
      <c r="H896" s="8">
        <f t="shared" si="53"/>
        <v>57.285714285714285</v>
      </c>
      <c r="I896">
        <v>56</v>
      </c>
      <c r="J896" t="s">
        <v>39</v>
      </c>
      <c r="K896" t="s">
        <v>40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268</v>
      </c>
      <c r="S896" t="s">
        <v>2038</v>
      </c>
      <c r="T896" t="s">
        <v>2057</v>
      </c>
    </row>
    <row r="897" spans="1:20" x14ac:dyDescent="0.3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4">
        <f t="shared" si="52"/>
        <v>6.9511889862327907</v>
      </c>
      <c r="G897" t="s">
        <v>13</v>
      </c>
      <c r="H897" s="8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32</v>
      </c>
      <c r="S897" t="s">
        <v>2036</v>
      </c>
      <c r="T897" t="s">
        <v>2037</v>
      </c>
    </row>
    <row r="898" spans="1:20" x14ac:dyDescent="0.3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4">
        <f t="shared" si="52"/>
        <v>774.43434343434342</v>
      </c>
      <c r="G898" t="s">
        <v>19</v>
      </c>
      <c r="H898" s="8">
        <f t="shared" si="53"/>
        <v>105.02602739726028</v>
      </c>
      <c r="I898">
        <v>1460</v>
      </c>
      <c r="J898" t="s">
        <v>25</v>
      </c>
      <c r="K898" t="s">
        <v>26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16</v>
      </c>
      <c r="S898" t="s">
        <v>2030</v>
      </c>
      <c r="T898" t="s">
        <v>2031</v>
      </c>
    </row>
    <row r="899" spans="1:20" x14ac:dyDescent="0.3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13</v>
      </c>
      <c r="H899" s="8">
        <f t="shared" ref="H899:H962" si="57">E899/I899</f>
        <v>90.259259259259252</v>
      </c>
      <c r="I899">
        <v>27</v>
      </c>
      <c r="J899" t="s">
        <v>20</v>
      </c>
      <c r="K899" t="s">
        <v>21</v>
      </c>
      <c r="L899">
        <v>1556427600</v>
      </c>
      <c r="M899" s="7">
        <f t="shared" ref="M899:M962" si="58">(((L899/60)/60)/24)+DATE(1970,1,1)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32</v>
      </c>
      <c r="S899" t="s">
        <v>2036</v>
      </c>
      <c r="T899" t="s">
        <v>2037</v>
      </c>
    </row>
    <row r="900" spans="1:20" x14ac:dyDescent="0.3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4">
        <f t="shared" si="56"/>
        <v>52.479620323841424</v>
      </c>
      <c r="G900" t="s">
        <v>13</v>
      </c>
      <c r="H900" s="8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41</v>
      </c>
      <c r="S900" t="s">
        <v>2038</v>
      </c>
      <c r="T900" t="s">
        <v>2039</v>
      </c>
    </row>
    <row r="901" spans="1:20" x14ac:dyDescent="0.3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4">
        <f t="shared" si="56"/>
        <v>407.09677419354841</v>
      </c>
      <c r="G901" t="s">
        <v>19</v>
      </c>
      <c r="H901" s="8">
        <f t="shared" si="57"/>
        <v>102.60162601626017</v>
      </c>
      <c r="I901">
        <v>123</v>
      </c>
      <c r="J901" t="s">
        <v>97</v>
      </c>
      <c r="K901" t="s">
        <v>98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158</v>
      </c>
      <c r="S901" t="s">
        <v>2032</v>
      </c>
      <c r="T901" t="s">
        <v>2055</v>
      </c>
    </row>
    <row r="902" spans="1:20" x14ac:dyDescent="0.3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4">
        <f t="shared" si="56"/>
        <v>2</v>
      </c>
      <c r="G902" t="s">
        <v>13</v>
      </c>
      <c r="H902" s="8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27</v>
      </c>
      <c r="S902" t="s">
        <v>2034</v>
      </c>
      <c r="T902" t="s">
        <v>2035</v>
      </c>
    </row>
    <row r="903" spans="1:20" x14ac:dyDescent="0.3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4">
        <f t="shared" si="56"/>
        <v>156.17857142857144</v>
      </c>
      <c r="G903" t="s">
        <v>19</v>
      </c>
      <c r="H903" s="8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22</v>
      </c>
      <c r="S903" t="s">
        <v>2032</v>
      </c>
      <c r="T903" t="s">
        <v>2033</v>
      </c>
    </row>
    <row r="904" spans="1:20" x14ac:dyDescent="0.3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4">
        <f t="shared" si="56"/>
        <v>252.42857142857144</v>
      </c>
      <c r="G904" t="s">
        <v>19</v>
      </c>
      <c r="H904" s="8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27</v>
      </c>
      <c r="S904" t="s">
        <v>2034</v>
      </c>
      <c r="T904" t="s">
        <v>2035</v>
      </c>
    </row>
    <row r="905" spans="1:20" x14ac:dyDescent="0.3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4">
        <f t="shared" si="56"/>
        <v>1.729268292682927</v>
      </c>
      <c r="G905" t="s">
        <v>46</v>
      </c>
      <c r="H905" s="8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67</v>
      </c>
      <c r="S905" t="s">
        <v>2044</v>
      </c>
      <c r="T905" t="s">
        <v>2045</v>
      </c>
    </row>
    <row r="906" spans="1:20" x14ac:dyDescent="0.3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4">
        <f t="shared" si="56"/>
        <v>12.230769230769232</v>
      </c>
      <c r="G906" t="s">
        <v>13</v>
      </c>
      <c r="H906" s="8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2044</v>
      </c>
      <c r="T906" t="s">
        <v>2053</v>
      </c>
    </row>
    <row r="907" spans="1:20" x14ac:dyDescent="0.3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4">
        <f t="shared" si="56"/>
        <v>163.98734177215189</v>
      </c>
      <c r="G907" t="s">
        <v>19</v>
      </c>
      <c r="H907" s="8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32</v>
      </c>
      <c r="S907" t="s">
        <v>2036</v>
      </c>
      <c r="T907" t="s">
        <v>2037</v>
      </c>
    </row>
    <row r="908" spans="1:20" x14ac:dyDescent="0.3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4">
        <f t="shared" si="56"/>
        <v>162.98181818181817</v>
      </c>
      <c r="G908" t="s">
        <v>19</v>
      </c>
      <c r="H908" s="8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41</v>
      </c>
      <c r="S908" t="s">
        <v>2038</v>
      </c>
      <c r="T908" t="s">
        <v>2039</v>
      </c>
    </row>
    <row r="909" spans="1:20" x14ac:dyDescent="0.3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4">
        <f t="shared" si="56"/>
        <v>20.252747252747252</v>
      </c>
      <c r="G909" t="s">
        <v>13</v>
      </c>
      <c r="H909" s="8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32</v>
      </c>
      <c r="S909" t="s">
        <v>2036</v>
      </c>
      <c r="T909" t="s">
        <v>2037</v>
      </c>
    </row>
    <row r="910" spans="1:20" x14ac:dyDescent="0.3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4">
        <f t="shared" si="56"/>
        <v>319.24083769633506</v>
      </c>
      <c r="G910" t="s">
        <v>19</v>
      </c>
      <c r="H910" s="8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88</v>
      </c>
      <c r="S910" t="s">
        <v>2047</v>
      </c>
      <c r="T910" t="s">
        <v>2048</v>
      </c>
    </row>
    <row r="911" spans="1:20" x14ac:dyDescent="0.3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4">
        <f t="shared" si="56"/>
        <v>478.94444444444446</v>
      </c>
      <c r="G911" t="s">
        <v>19</v>
      </c>
      <c r="H911" s="8">
        <f t="shared" si="57"/>
        <v>107.7625</v>
      </c>
      <c r="I911">
        <v>80</v>
      </c>
      <c r="J911" t="s">
        <v>14</v>
      </c>
      <c r="K911" t="s">
        <v>15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32</v>
      </c>
      <c r="S911" t="s">
        <v>2036</v>
      </c>
      <c r="T911" t="s">
        <v>2037</v>
      </c>
    </row>
    <row r="912" spans="1:20" x14ac:dyDescent="0.3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4">
        <f t="shared" si="56"/>
        <v>19.556634304207122</v>
      </c>
      <c r="G912" t="s">
        <v>73</v>
      </c>
      <c r="H912" s="8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32</v>
      </c>
      <c r="S912" t="s">
        <v>2036</v>
      </c>
      <c r="T912" t="s">
        <v>2037</v>
      </c>
    </row>
    <row r="913" spans="1:20" x14ac:dyDescent="0.3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4">
        <f t="shared" si="56"/>
        <v>198.94827586206895</v>
      </c>
      <c r="G913" t="s">
        <v>19</v>
      </c>
      <c r="H913" s="8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27</v>
      </c>
      <c r="S913" t="s">
        <v>2034</v>
      </c>
      <c r="T913" t="s">
        <v>2035</v>
      </c>
    </row>
    <row r="914" spans="1:20" x14ac:dyDescent="0.3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4">
        <f t="shared" si="56"/>
        <v>795</v>
      </c>
      <c r="G914" t="s">
        <v>19</v>
      </c>
      <c r="H914" s="8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52</v>
      </c>
      <c r="S914" t="s">
        <v>2038</v>
      </c>
      <c r="T914" t="s">
        <v>2041</v>
      </c>
    </row>
    <row r="915" spans="1:20" x14ac:dyDescent="0.3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4">
        <f t="shared" si="56"/>
        <v>50.621082621082621</v>
      </c>
      <c r="G915" t="s">
        <v>13</v>
      </c>
      <c r="H915" s="8">
        <f t="shared" si="57"/>
        <v>67.946462715105156</v>
      </c>
      <c r="I915">
        <v>523</v>
      </c>
      <c r="J915" t="s">
        <v>25</v>
      </c>
      <c r="K915" t="s">
        <v>26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52</v>
      </c>
      <c r="S915" t="s">
        <v>2038</v>
      </c>
      <c r="T915" t="s">
        <v>2041</v>
      </c>
    </row>
    <row r="916" spans="1:20" x14ac:dyDescent="0.3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4">
        <f t="shared" si="56"/>
        <v>57.4375</v>
      </c>
      <c r="G916" t="s">
        <v>13</v>
      </c>
      <c r="H916" s="8">
        <f t="shared" si="57"/>
        <v>26.070921985815602</v>
      </c>
      <c r="I916">
        <v>141</v>
      </c>
      <c r="J916" t="s">
        <v>39</v>
      </c>
      <c r="K916" t="s">
        <v>40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32</v>
      </c>
      <c r="S916" t="s">
        <v>2036</v>
      </c>
      <c r="T916" t="s">
        <v>2037</v>
      </c>
    </row>
    <row r="917" spans="1:20" x14ac:dyDescent="0.3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4">
        <f t="shared" si="56"/>
        <v>155.62827640984909</v>
      </c>
      <c r="G917" t="s">
        <v>19</v>
      </c>
      <c r="H917" s="8">
        <f t="shared" si="57"/>
        <v>105.0032154340836</v>
      </c>
      <c r="I917">
        <v>1866</v>
      </c>
      <c r="J917" t="s">
        <v>39</v>
      </c>
      <c r="K917" t="s">
        <v>40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268</v>
      </c>
      <c r="S917" t="s">
        <v>2038</v>
      </c>
      <c r="T917" t="s">
        <v>2057</v>
      </c>
    </row>
    <row r="918" spans="1:20" x14ac:dyDescent="0.3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4">
        <f t="shared" si="56"/>
        <v>36.297297297297298</v>
      </c>
      <c r="G918" t="s">
        <v>13</v>
      </c>
      <c r="H918" s="8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121</v>
      </c>
      <c r="S918" t="s">
        <v>2051</v>
      </c>
      <c r="T918" t="s">
        <v>2052</v>
      </c>
    </row>
    <row r="919" spans="1:20" x14ac:dyDescent="0.3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4">
        <f t="shared" si="56"/>
        <v>58.25</v>
      </c>
      <c r="G919" t="s">
        <v>46</v>
      </c>
      <c r="H919" s="8">
        <f t="shared" si="57"/>
        <v>77.666666666666671</v>
      </c>
      <c r="I919">
        <v>27</v>
      </c>
      <c r="J919" t="s">
        <v>39</v>
      </c>
      <c r="K919" t="s">
        <v>40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99</v>
      </c>
      <c r="S919" t="s">
        <v>2038</v>
      </c>
      <c r="T919" t="s">
        <v>2049</v>
      </c>
    </row>
    <row r="920" spans="1:20" x14ac:dyDescent="0.3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4">
        <f t="shared" si="56"/>
        <v>237.39473684210526</v>
      </c>
      <c r="G920" t="s">
        <v>19</v>
      </c>
      <c r="H920" s="8">
        <f t="shared" si="57"/>
        <v>57.82692307692308</v>
      </c>
      <c r="I920">
        <v>156</v>
      </c>
      <c r="J920" t="s">
        <v>97</v>
      </c>
      <c r="K920" t="s">
        <v>98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2044</v>
      </c>
      <c r="T920" t="s">
        <v>2053</v>
      </c>
    </row>
    <row r="921" spans="1:20" x14ac:dyDescent="0.3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4">
        <f t="shared" si="56"/>
        <v>58.75</v>
      </c>
      <c r="G921" t="s">
        <v>13</v>
      </c>
      <c r="H921" s="8">
        <f t="shared" si="57"/>
        <v>92.955555555555549</v>
      </c>
      <c r="I921">
        <v>225</v>
      </c>
      <c r="J921" t="s">
        <v>25</v>
      </c>
      <c r="K921" t="s">
        <v>26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32</v>
      </c>
      <c r="S921" t="s">
        <v>2036</v>
      </c>
      <c r="T921" t="s">
        <v>2037</v>
      </c>
    </row>
    <row r="922" spans="1:20" x14ac:dyDescent="0.3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4">
        <f t="shared" si="56"/>
        <v>182.56603773584905</v>
      </c>
      <c r="G922" t="s">
        <v>19</v>
      </c>
      <c r="H922" s="8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70</v>
      </c>
      <c r="S922" t="s">
        <v>2038</v>
      </c>
      <c r="T922" t="s">
        <v>2046</v>
      </c>
    </row>
    <row r="923" spans="1:20" x14ac:dyDescent="0.3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4">
        <f t="shared" si="56"/>
        <v>0.75436408977556113</v>
      </c>
      <c r="G923" t="s">
        <v>13</v>
      </c>
      <c r="H923" s="8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27</v>
      </c>
      <c r="S923" t="s">
        <v>2034</v>
      </c>
      <c r="T923" t="s">
        <v>2035</v>
      </c>
    </row>
    <row r="924" spans="1:20" x14ac:dyDescent="0.3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4">
        <f t="shared" si="56"/>
        <v>175.95330739299609</v>
      </c>
      <c r="G924" t="s">
        <v>19</v>
      </c>
      <c r="H924" s="8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318</v>
      </c>
      <c r="S924" t="s">
        <v>2032</v>
      </c>
      <c r="T924" t="s">
        <v>2059</v>
      </c>
    </row>
    <row r="925" spans="1:20" x14ac:dyDescent="0.3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4">
        <f t="shared" si="56"/>
        <v>237.88235294117646</v>
      </c>
      <c r="G925" t="s">
        <v>19</v>
      </c>
      <c r="H925" s="8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32</v>
      </c>
      <c r="S925" t="s">
        <v>2036</v>
      </c>
      <c r="T925" t="s">
        <v>2037</v>
      </c>
    </row>
    <row r="926" spans="1:20" x14ac:dyDescent="0.3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4">
        <f t="shared" si="56"/>
        <v>488.05076142131981</v>
      </c>
      <c r="G926" t="s">
        <v>19</v>
      </c>
      <c r="H926" s="8">
        <f t="shared" si="57"/>
        <v>84.006989951944078</v>
      </c>
      <c r="I926">
        <v>2289</v>
      </c>
      <c r="J926" t="s">
        <v>106</v>
      </c>
      <c r="K926" t="s">
        <v>107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32</v>
      </c>
      <c r="S926" t="s">
        <v>2036</v>
      </c>
      <c r="T926" t="s">
        <v>2037</v>
      </c>
    </row>
    <row r="927" spans="1:20" x14ac:dyDescent="0.3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4">
        <f t="shared" si="56"/>
        <v>224.06666666666669</v>
      </c>
      <c r="G927" t="s">
        <v>19</v>
      </c>
      <c r="H927" s="8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32</v>
      </c>
      <c r="S927" t="s">
        <v>2036</v>
      </c>
      <c r="T927" t="s">
        <v>2037</v>
      </c>
    </row>
    <row r="928" spans="1:20" x14ac:dyDescent="0.3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4">
        <f t="shared" si="56"/>
        <v>18.126436781609197</v>
      </c>
      <c r="G928" t="s">
        <v>13</v>
      </c>
      <c r="H928" s="8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16</v>
      </c>
      <c r="S928" t="s">
        <v>2030</v>
      </c>
      <c r="T928" t="s">
        <v>2031</v>
      </c>
    </row>
    <row r="929" spans="1:20" x14ac:dyDescent="0.3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4">
        <f t="shared" si="56"/>
        <v>45.847222222222221</v>
      </c>
      <c r="G929" t="s">
        <v>13</v>
      </c>
      <c r="H929" s="8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32</v>
      </c>
      <c r="S929" t="s">
        <v>2036</v>
      </c>
      <c r="T929" t="s">
        <v>2037</v>
      </c>
    </row>
    <row r="930" spans="1:20" x14ac:dyDescent="0.3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4">
        <f t="shared" si="56"/>
        <v>117.31541218637993</v>
      </c>
      <c r="G930" t="s">
        <v>19</v>
      </c>
      <c r="H930" s="8">
        <f t="shared" si="57"/>
        <v>51.995234312946785</v>
      </c>
      <c r="I930">
        <v>3777</v>
      </c>
      <c r="J930" t="s">
        <v>106</v>
      </c>
      <c r="K930" t="s">
        <v>107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27</v>
      </c>
      <c r="S930" t="s">
        <v>2034</v>
      </c>
      <c r="T930" t="s">
        <v>2035</v>
      </c>
    </row>
    <row r="931" spans="1:20" x14ac:dyDescent="0.3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4">
        <f t="shared" si="56"/>
        <v>217.30909090909088</v>
      </c>
      <c r="G931" t="s">
        <v>19</v>
      </c>
      <c r="H931" s="8">
        <f t="shared" si="57"/>
        <v>64.956521739130437</v>
      </c>
      <c r="I931">
        <v>184</v>
      </c>
      <c r="J931" t="s">
        <v>39</v>
      </c>
      <c r="K931" t="s">
        <v>40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32</v>
      </c>
      <c r="S931" t="s">
        <v>2036</v>
      </c>
      <c r="T931" t="s">
        <v>2037</v>
      </c>
    </row>
    <row r="932" spans="1:20" x14ac:dyDescent="0.3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4">
        <f t="shared" si="56"/>
        <v>112.28571428571428</v>
      </c>
      <c r="G932" t="s">
        <v>19</v>
      </c>
      <c r="H932" s="8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32</v>
      </c>
      <c r="S932" t="s">
        <v>2036</v>
      </c>
      <c r="T932" t="s">
        <v>2037</v>
      </c>
    </row>
    <row r="933" spans="1:20" x14ac:dyDescent="0.3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4">
        <f t="shared" si="56"/>
        <v>72.51898734177216</v>
      </c>
      <c r="G933" t="s">
        <v>13</v>
      </c>
      <c r="H933" s="8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32</v>
      </c>
      <c r="S933" t="s">
        <v>2036</v>
      </c>
      <c r="T933" t="s">
        <v>2037</v>
      </c>
    </row>
    <row r="934" spans="1:20" x14ac:dyDescent="0.3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4">
        <f t="shared" si="56"/>
        <v>212.30434782608697</v>
      </c>
      <c r="G934" t="s">
        <v>19</v>
      </c>
      <c r="H934" s="8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22</v>
      </c>
      <c r="S934" t="s">
        <v>2032</v>
      </c>
      <c r="T934" t="s">
        <v>2033</v>
      </c>
    </row>
    <row r="935" spans="1:20" x14ac:dyDescent="0.3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4">
        <f t="shared" si="56"/>
        <v>239.74657534246577</v>
      </c>
      <c r="G935" t="s">
        <v>19</v>
      </c>
      <c r="H935" s="8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32</v>
      </c>
      <c r="S935" t="s">
        <v>2036</v>
      </c>
      <c r="T935" t="s">
        <v>2037</v>
      </c>
    </row>
    <row r="936" spans="1:20" x14ac:dyDescent="0.3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4">
        <f t="shared" si="56"/>
        <v>181.93548387096774</v>
      </c>
      <c r="G936" t="s">
        <v>19</v>
      </c>
      <c r="H936" s="8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32</v>
      </c>
      <c r="S936" t="s">
        <v>2036</v>
      </c>
      <c r="T936" t="s">
        <v>2037</v>
      </c>
    </row>
    <row r="937" spans="1:20" x14ac:dyDescent="0.3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4">
        <f t="shared" si="56"/>
        <v>164.13114754098362</v>
      </c>
      <c r="G937" t="s">
        <v>19</v>
      </c>
      <c r="H937" s="8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32</v>
      </c>
      <c r="S937" t="s">
        <v>2036</v>
      </c>
      <c r="T937" t="s">
        <v>2037</v>
      </c>
    </row>
    <row r="938" spans="1:20" x14ac:dyDescent="0.3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4">
        <f t="shared" si="56"/>
        <v>1.6375968992248062</v>
      </c>
      <c r="G938" t="s">
        <v>13</v>
      </c>
      <c r="H938" s="8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32</v>
      </c>
      <c r="S938" t="s">
        <v>2036</v>
      </c>
      <c r="T938" t="s">
        <v>2037</v>
      </c>
    </row>
    <row r="939" spans="1:20" x14ac:dyDescent="0.3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4">
        <f t="shared" si="56"/>
        <v>49.64385964912281</v>
      </c>
      <c r="G939" t="s">
        <v>73</v>
      </c>
      <c r="H939" s="8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41</v>
      </c>
      <c r="S939" t="s">
        <v>2038</v>
      </c>
      <c r="T939" t="s">
        <v>2039</v>
      </c>
    </row>
    <row r="940" spans="1:20" x14ac:dyDescent="0.3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4">
        <f t="shared" si="56"/>
        <v>109.70652173913042</v>
      </c>
      <c r="G940" t="s">
        <v>19</v>
      </c>
      <c r="H940" s="8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2044</v>
      </c>
      <c r="T940" t="s">
        <v>2050</v>
      </c>
    </row>
    <row r="941" spans="1:20" x14ac:dyDescent="0.3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4">
        <f t="shared" si="56"/>
        <v>49.217948717948715</v>
      </c>
      <c r="G941" t="s">
        <v>13</v>
      </c>
      <c r="H941" s="8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88</v>
      </c>
      <c r="S941" t="s">
        <v>2047</v>
      </c>
      <c r="T941" t="s">
        <v>2048</v>
      </c>
    </row>
    <row r="942" spans="1:20" x14ac:dyDescent="0.3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4">
        <f t="shared" si="56"/>
        <v>62.232323232323225</v>
      </c>
      <c r="G942" t="s">
        <v>46</v>
      </c>
      <c r="H942" s="8">
        <f t="shared" si="57"/>
        <v>93.348484848484844</v>
      </c>
      <c r="I942">
        <v>66</v>
      </c>
      <c r="J942" t="s">
        <v>14</v>
      </c>
      <c r="K942" t="s">
        <v>15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27</v>
      </c>
      <c r="S942" t="s">
        <v>2034</v>
      </c>
      <c r="T942" t="s">
        <v>2035</v>
      </c>
    </row>
    <row r="943" spans="1:20" x14ac:dyDescent="0.3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4">
        <f t="shared" si="56"/>
        <v>13.05813953488372</v>
      </c>
      <c r="G943" t="s">
        <v>13</v>
      </c>
      <c r="H943" s="8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32</v>
      </c>
      <c r="S943" t="s">
        <v>2036</v>
      </c>
      <c r="T943" t="s">
        <v>2037</v>
      </c>
    </row>
    <row r="944" spans="1:20" x14ac:dyDescent="0.3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4">
        <f t="shared" si="56"/>
        <v>64.635416666666671</v>
      </c>
      <c r="G944" t="s">
        <v>13</v>
      </c>
      <c r="H944" s="8">
        <f t="shared" si="57"/>
        <v>92.611940298507463</v>
      </c>
      <c r="I944">
        <v>67</v>
      </c>
      <c r="J944" t="s">
        <v>25</v>
      </c>
      <c r="K944" t="s">
        <v>26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32</v>
      </c>
      <c r="S944" t="s">
        <v>2036</v>
      </c>
      <c r="T944" t="s">
        <v>2037</v>
      </c>
    </row>
    <row r="945" spans="1:20" x14ac:dyDescent="0.3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4">
        <f t="shared" si="56"/>
        <v>159.58666666666667</v>
      </c>
      <c r="G945" t="s">
        <v>19</v>
      </c>
      <c r="H945" s="8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16</v>
      </c>
      <c r="S945" t="s">
        <v>2030</v>
      </c>
      <c r="T945" t="s">
        <v>2031</v>
      </c>
    </row>
    <row r="946" spans="1:20" x14ac:dyDescent="0.3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4">
        <f t="shared" si="56"/>
        <v>81.42</v>
      </c>
      <c r="G946" t="s">
        <v>13</v>
      </c>
      <c r="H946" s="8">
        <f t="shared" si="57"/>
        <v>30.958174904942965</v>
      </c>
      <c r="I946">
        <v>263</v>
      </c>
      <c r="J946" t="s">
        <v>25</v>
      </c>
      <c r="K946" t="s">
        <v>26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121</v>
      </c>
      <c r="S946" t="s">
        <v>2051</v>
      </c>
      <c r="T946" t="s">
        <v>2052</v>
      </c>
    </row>
    <row r="947" spans="1:20" x14ac:dyDescent="0.3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4">
        <f t="shared" si="56"/>
        <v>32.444767441860463</v>
      </c>
      <c r="G947" t="s">
        <v>13</v>
      </c>
      <c r="H947" s="8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2051</v>
      </c>
      <c r="T947" t="s">
        <v>2052</v>
      </c>
    </row>
    <row r="948" spans="1:20" x14ac:dyDescent="0.3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4">
        <f t="shared" si="56"/>
        <v>9.9141184124918666</v>
      </c>
      <c r="G948" t="s">
        <v>13</v>
      </c>
      <c r="H948" s="8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32</v>
      </c>
      <c r="S948" t="s">
        <v>2036</v>
      </c>
      <c r="T948" t="s">
        <v>2037</v>
      </c>
    </row>
    <row r="949" spans="1:20" x14ac:dyDescent="0.3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4">
        <f t="shared" si="56"/>
        <v>26.694444444444443</v>
      </c>
      <c r="G949" t="s">
        <v>13</v>
      </c>
      <c r="H949" s="8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32</v>
      </c>
      <c r="S949" t="s">
        <v>2036</v>
      </c>
      <c r="T949" t="s">
        <v>2037</v>
      </c>
    </row>
    <row r="950" spans="1:20" x14ac:dyDescent="0.3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4">
        <f t="shared" si="56"/>
        <v>62.957446808510639</v>
      </c>
      <c r="G950" t="s">
        <v>73</v>
      </c>
      <c r="H950" s="8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41</v>
      </c>
      <c r="S950" t="s">
        <v>2038</v>
      </c>
      <c r="T950" t="s">
        <v>2039</v>
      </c>
    </row>
    <row r="951" spans="1:20" x14ac:dyDescent="0.3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4">
        <f t="shared" si="56"/>
        <v>161.35593220338984</v>
      </c>
      <c r="G951" t="s">
        <v>19</v>
      </c>
      <c r="H951" s="8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27</v>
      </c>
      <c r="S951" t="s">
        <v>2034</v>
      </c>
      <c r="T951" t="s">
        <v>2035</v>
      </c>
    </row>
    <row r="952" spans="1:20" x14ac:dyDescent="0.3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4">
        <f t="shared" si="56"/>
        <v>5</v>
      </c>
      <c r="G952" t="s">
        <v>13</v>
      </c>
      <c r="H952" s="8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32</v>
      </c>
      <c r="S952" t="s">
        <v>2036</v>
      </c>
      <c r="T952" t="s">
        <v>2037</v>
      </c>
    </row>
    <row r="953" spans="1:20" x14ac:dyDescent="0.3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4">
        <f t="shared" si="56"/>
        <v>1096.9379310344827</v>
      </c>
      <c r="G953" t="s">
        <v>19</v>
      </c>
      <c r="H953" s="8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22</v>
      </c>
      <c r="S953" t="s">
        <v>2032</v>
      </c>
      <c r="T953" t="s">
        <v>2033</v>
      </c>
    </row>
    <row r="954" spans="1:20" x14ac:dyDescent="0.3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4">
        <f t="shared" si="56"/>
        <v>70.094158075601371</v>
      </c>
      <c r="G954" t="s">
        <v>73</v>
      </c>
      <c r="H954" s="8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41</v>
      </c>
      <c r="S954" t="s">
        <v>2038</v>
      </c>
      <c r="T954" t="s">
        <v>2039</v>
      </c>
    </row>
    <row r="955" spans="1:20" x14ac:dyDescent="0.3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4">
        <f t="shared" si="56"/>
        <v>60</v>
      </c>
      <c r="G955" t="s">
        <v>13</v>
      </c>
      <c r="H955" s="8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473</v>
      </c>
      <c r="S955" t="s">
        <v>2038</v>
      </c>
      <c r="T955" t="s">
        <v>2060</v>
      </c>
    </row>
    <row r="956" spans="1:20" x14ac:dyDescent="0.3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4">
        <f t="shared" si="56"/>
        <v>367.0985915492958</v>
      </c>
      <c r="G956" t="s">
        <v>19</v>
      </c>
      <c r="H956" s="8">
        <f t="shared" si="57"/>
        <v>101.02325581395348</v>
      </c>
      <c r="I956">
        <v>1548</v>
      </c>
      <c r="J956" t="s">
        <v>25</v>
      </c>
      <c r="K956" t="s">
        <v>26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27</v>
      </c>
      <c r="S956" t="s">
        <v>2034</v>
      </c>
      <c r="T956" t="s">
        <v>2035</v>
      </c>
    </row>
    <row r="957" spans="1:20" x14ac:dyDescent="0.3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4">
        <f t="shared" si="56"/>
        <v>1109</v>
      </c>
      <c r="G957" t="s">
        <v>19</v>
      </c>
      <c r="H957" s="8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32</v>
      </c>
      <c r="S957" t="s">
        <v>2036</v>
      </c>
      <c r="T957" t="s">
        <v>2037</v>
      </c>
    </row>
    <row r="958" spans="1:20" x14ac:dyDescent="0.3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4">
        <f t="shared" si="56"/>
        <v>19.028784648187631</v>
      </c>
      <c r="G958" t="s">
        <v>13</v>
      </c>
      <c r="H958" s="8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473</v>
      </c>
      <c r="S958" t="s">
        <v>2038</v>
      </c>
      <c r="T958" t="s">
        <v>2060</v>
      </c>
    </row>
    <row r="959" spans="1:20" x14ac:dyDescent="0.3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4">
        <f t="shared" si="56"/>
        <v>126.87755102040816</v>
      </c>
      <c r="G959" t="s">
        <v>19</v>
      </c>
      <c r="H959" s="8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32</v>
      </c>
      <c r="S959" t="s">
        <v>2036</v>
      </c>
      <c r="T959" t="s">
        <v>2037</v>
      </c>
    </row>
    <row r="960" spans="1:20" x14ac:dyDescent="0.3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4">
        <f t="shared" si="56"/>
        <v>734.63636363636363</v>
      </c>
      <c r="G960" t="s">
        <v>19</v>
      </c>
      <c r="H960" s="8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70</v>
      </c>
      <c r="S960" t="s">
        <v>2038</v>
      </c>
      <c r="T960" t="s">
        <v>2046</v>
      </c>
    </row>
    <row r="961" spans="1:20" x14ac:dyDescent="0.3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4">
        <f t="shared" si="56"/>
        <v>4.5731034482758623</v>
      </c>
      <c r="G961" t="s">
        <v>13</v>
      </c>
      <c r="H961" s="8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2044</v>
      </c>
      <c r="T961" t="s">
        <v>2056</v>
      </c>
    </row>
    <row r="962" spans="1:20" x14ac:dyDescent="0.3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4">
        <f t="shared" si="56"/>
        <v>85.054545454545448</v>
      </c>
      <c r="G962" t="s">
        <v>13</v>
      </c>
      <c r="H962" s="8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27</v>
      </c>
      <c r="S962" t="s">
        <v>2034</v>
      </c>
      <c r="T962" t="s">
        <v>2035</v>
      </c>
    </row>
    <row r="963" spans="1:20" x14ac:dyDescent="0.3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19</v>
      </c>
      <c r="H963" s="8">
        <f t="shared" ref="H963:H1001" si="61">E963/I963</f>
        <v>43.87096774193548</v>
      </c>
      <c r="I963">
        <v>155</v>
      </c>
      <c r="J963" t="s">
        <v>20</v>
      </c>
      <c r="K963" t="s">
        <v>21</v>
      </c>
      <c r="L963">
        <v>1297922400</v>
      </c>
      <c r="M963" s="7">
        <f t="shared" ref="M963:M1001" si="62">(((L963/60)/60)/24)+DATE(1970,1,1)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205</v>
      </c>
      <c r="S963" t="s">
        <v>2044</v>
      </c>
      <c r="T963" t="s">
        <v>2056</v>
      </c>
    </row>
    <row r="964" spans="1:20" x14ac:dyDescent="0.3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4">
        <f t="shared" si="60"/>
        <v>296.02777777777777</v>
      </c>
      <c r="G964" t="s">
        <v>19</v>
      </c>
      <c r="H964" s="8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16</v>
      </c>
      <c r="S964" t="s">
        <v>2030</v>
      </c>
      <c r="T964" t="s">
        <v>2031</v>
      </c>
    </row>
    <row r="965" spans="1:20" x14ac:dyDescent="0.3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4">
        <f t="shared" si="60"/>
        <v>84.694915254237287</v>
      </c>
      <c r="G965" t="s">
        <v>13</v>
      </c>
      <c r="H965" s="8">
        <f t="shared" si="61"/>
        <v>43.833333333333336</v>
      </c>
      <c r="I965">
        <v>114</v>
      </c>
      <c r="J965" t="s">
        <v>106</v>
      </c>
      <c r="K965" t="s">
        <v>107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121</v>
      </c>
      <c r="S965" t="s">
        <v>2051</v>
      </c>
      <c r="T965" t="s">
        <v>2052</v>
      </c>
    </row>
    <row r="966" spans="1:20" x14ac:dyDescent="0.3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4">
        <f t="shared" si="60"/>
        <v>355.7837837837838</v>
      </c>
      <c r="G966" t="s">
        <v>19</v>
      </c>
      <c r="H966" s="8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32</v>
      </c>
      <c r="S966" t="s">
        <v>2036</v>
      </c>
      <c r="T966" t="s">
        <v>2037</v>
      </c>
    </row>
    <row r="967" spans="1:20" x14ac:dyDescent="0.3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4">
        <f t="shared" si="60"/>
        <v>386.40909090909093</v>
      </c>
      <c r="G967" t="s">
        <v>19</v>
      </c>
      <c r="H967" s="8">
        <f t="shared" si="61"/>
        <v>41.067632850241544</v>
      </c>
      <c r="I967">
        <v>207</v>
      </c>
      <c r="J967" t="s">
        <v>39</v>
      </c>
      <c r="K967" t="s">
        <v>40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22</v>
      </c>
      <c r="S967" t="s">
        <v>2032</v>
      </c>
      <c r="T967" t="s">
        <v>2033</v>
      </c>
    </row>
    <row r="968" spans="1:20" x14ac:dyDescent="0.3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4">
        <f t="shared" si="60"/>
        <v>792.23529411764707</v>
      </c>
      <c r="G968" t="s">
        <v>19</v>
      </c>
      <c r="H968" s="8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32</v>
      </c>
      <c r="S968" t="s">
        <v>2036</v>
      </c>
      <c r="T968" t="s">
        <v>2037</v>
      </c>
    </row>
    <row r="969" spans="1:20" x14ac:dyDescent="0.3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4">
        <f t="shared" si="60"/>
        <v>137.03393665158373</v>
      </c>
      <c r="G969" t="s">
        <v>19</v>
      </c>
      <c r="H969" s="8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2032</v>
      </c>
      <c r="T969" t="s">
        <v>2059</v>
      </c>
    </row>
    <row r="970" spans="1:20" x14ac:dyDescent="0.3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4">
        <f t="shared" si="60"/>
        <v>338.20833333333337</v>
      </c>
      <c r="G970" t="s">
        <v>19</v>
      </c>
      <c r="H970" s="8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16</v>
      </c>
      <c r="S970" t="s">
        <v>2030</v>
      </c>
      <c r="T970" t="s">
        <v>2031</v>
      </c>
    </row>
    <row r="971" spans="1:20" x14ac:dyDescent="0.3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4">
        <f t="shared" si="60"/>
        <v>108.22784810126582</v>
      </c>
      <c r="G971" t="s">
        <v>19</v>
      </c>
      <c r="H971" s="8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32</v>
      </c>
      <c r="S971" t="s">
        <v>2036</v>
      </c>
      <c r="T971" t="s">
        <v>2037</v>
      </c>
    </row>
    <row r="972" spans="1:20" x14ac:dyDescent="0.3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4">
        <f t="shared" si="60"/>
        <v>60.757639620653315</v>
      </c>
      <c r="G972" t="s">
        <v>13</v>
      </c>
      <c r="H972" s="8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32</v>
      </c>
      <c r="S972" t="s">
        <v>2036</v>
      </c>
      <c r="T972" t="s">
        <v>2037</v>
      </c>
    </row>
    <row r="973" spans="1:20" x14ac:dyDescent="0.3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4">
        <f t="shared" si="60"/>
        <v>27.725490196078432</v>
      </c>
      <c r="G973" t="s">
        <v>13</v>
      </c>
      <c r="H973" s="8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268</v>
      </c>
      <c r="S973" t="s">
        <v>2038</v>
      </c>
      <c r="T973" t="s">
        <v>2057</v>
      </c>
    </row>
    <row r="974" spans="1:20" x14ac:dyDescent="0.3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4">
        <f t="shared" si="60"/>
        <v>228.3934426229508</v>
      </c>
      <c r="G974" t="s">
        <v>19</v>
      </c>
      <c r="H974" s="8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27</v>
      </c>
      <c r="S974" t="s">
        <v>2034</v>
      </c>
      <c r="T974" t="s">
        <v>2035</v>
      </c>
    </row>
    <row r="975" spans="1:20" x14ac:dyDescent="0.3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4">
        <f t="shared" si="60"/>
        <v>21.615194054500414</v>
      </c>
      <c r="G975" t="s">
        <v>13</v>
      </c>
      <c r="H975" s="8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32</v>
      </c>
      <c r="S975" t="s">
        <v>2036</v>
      </c>
      <c r="T975" t="s">
        <v>2037</v>
      </c>
    </row>
    <row r="976" spans="1:20" x14ac:dyDescent="0.3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4">
        <f t="shared" si="60"/>
        <v>373.875</v>
      </c>
      <c r="G976" t="s">
        <v>19</v>
      </c>
      <c r="H976" s="8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59</v>
      </c>
      <c r="S976" t="s">
        <v>2032</v>
      </c>
      <c r="T976" t="s">
        <v>2042</v>
      </c>
    </row>
    <row r="977" spans="1:20" x14ac:dyDescent="0.3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4">
        <f t="shared" si="60"/>
        <v>154.92592592592592</v>
      </c>
      <c r="G977" t="s">
        <v>19</v>
      </c>
      <c r="H977" s="8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32</v>
      </c>
      <c r="S977" t="s">
        <v>2036</v>
      </c>
      <c r="T977" t="s">
        <v>2037</v>
      </c>
    </row>
    <row r="978" spans="1:20" x14ac:dyDescent="0.3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4">
        <f t="shared" si="60"/>
        <v>322.14999999999998</v>
      </c>
      <c r="G978" t="s">
        <v>19</v>
      </c>
      <c r="H978" s="8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32</v>
      </c>
      <c r="S978" t="s">
        <v>2036</v>
      </c>
      <c r="T978" t="s">
        <v>2037</v>
      </c>
    </row>
    <row r="979" spans="1:20" x14ac:dyDescent="0.3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4">
        <f t="shared" si="60"/>
        <v>73.957142857142856</v>
      </c>
      <c r="G979" t="s">
        <v>13</v>
      </c>
      <c r="H979" s="8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16</v>
      </c>
      <c r="S979" t="s">
        <v>2030</v>
      </c>
      <c r="T979" t="s">
        <v>2031</v>
      </c>
    </row>
    <row r="980" spans="1:20" x14ac:dyDescent="0.3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4">
        <f t="shared" si="60"/>
        <v>864.1</v>
      </c>
      <c r="G980" t="s">
        <v>19</v>
      </c>
      <c r="H980" s="8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88</v>
      </c>
      <c r="S980" t="s">
        <v>2047</v>
      </c>
      <c r="T980" t="s">
        <v>2048</v>
      </c>
    </row>
    <row r="981" spans="1:20" x14ac:dyDescent="0.3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4">
        <f t="shared" si="60"/>
        <v>143.26245847176079</v>
      </c>
      <c r="G981" t="s">
        <v>19</v>
      </c>
      <c r="H981" s="8">
        <f t="shared" si="61"/>
        <v>84.969458128078813</v>
      </c>
      <c r="I981">
        <v>1015</v>
      </c>
      <c r="J981" t="s">
        <v>39</v>
      </c>
      <c r="K981" t="s">
        <v>40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32</v>
      </c>
      <c r="S981" t="s">
        <v>2036</v>
      </c>
      <c r="T981" t="s">
        <v>2037</v>
      </c>
    </row>
    <row r="982" spans="1:20" x14ac:dyDescent="0.3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4">
        <f t="shared" si="60"/>
        <v>40.281762295081968</v>
      </c>
      <c r="G982" t="s">
        <v>13</v>
      </c>
      <c r="H982" s="8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67</v>
      </c>
      <c r="S982" t="s">
        <v>2044</v>
      </c>
      <c r="T982" t="s">
        <v>2045</v>
      </c>
    </row>
    <row r="983" spans="1:20" x14ac:dyDescent="0.3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4">
        <f t="shared" si="60"/>
        <v>178.22388059701493</v>
      </c>
      <c r="G983" t="s">
        <v>19</v>
      </c>
      <c r="H983" s="8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27</v>
      </c>
      <c r="S983" t="s">
        <v>2034</v>
      </c>
      <c r="T983" t="s">
        <v>2035</v>
      </c>
    </row>
    <row r="984" spans="1:20" x14ac:dyDescent="0.3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4">
        <f t="shared" si="60"/>
        <v>84.930555555555557</v>
      </c>
      <c r="G984" t="s">
        <v>13</v>
      </c>
      <c r="H984" s="8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41</v>
      </c>
      <c r="S984" t="s">
        <v>2038</v>
      </c>
      <c r="T984" t="s">
        <v>2039</v>
      </c>
    </row>
    <row r="985" spans="1:20" x14ac:dyDescent="0.3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4">
        <f t="shared" si="60"/>
        <v>145.93648334624322</v>
      </c>
      <c r="G985" t="s">
        <v>19</v>
      </c>
      <c r="H985" s="8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41</v>
      </c>
      <c r="S985" t="s">
        <v>2038</v>
      </c>
      <c r="T985" t="s">
        <v>2039</v>
      </c>
    </row>
    <row r="986" spans="1:20" x14ac:dyDescent="0.3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4">
        <f t="shared" si="60"/>
        <v>152.46153846153848</v>
      </c>
      <c r="G986" t="s">
        <v>19</v>
      </c>
      <c r="H986" s="8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32</v>
      </c>
      <c r="S986" t="s">
        <v>2036</v>
      </c>
      <c r="T986" t="s">
        <v>2037</v>
      </c>
    </row>
    <row r="987" spans="1:20" x14ac:dyDescent="0.3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4">
        <f t="shared" si="60"/>
        <v>67.129542790152414</v>
      </c>
      <c r="G987" t="s">
        <v>13</v>
      </c>
      <c r="H987" s="8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22</v>
      </c>
      <c r="S987" t="s">
        <v>2032</v>
      </c>
      <c r="T987" t="s">
        <v>2033</v>
      </c>
    </row>
    <row r="988" spans="1:20" x14ac:dyDescent="0.3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4">
        <f t="shared" si="60"/>
        <v>40.307692307692307</v>
      </c>
      <c r="G988" t="s">
        <v>13</v>
      </c>
      <c r="H988" s="8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22</v>
      </c>
      <c r="S988" t="s">
        <v>2032</v>
      </c>
      <c r="T988" t="s">
        <v>2033</v>
      </c>
    </row>
    <row r="989" spans="1:20" x14ac:dyDescent="0.3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4">
        <f t="shared" si="60"/>
        <v>216.79032258064518</v>
      </c>
      <c r="G989" t="s">
        <v>19</v>
      </c>
      <c r="H989" s="8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41</v>
      </c>
      <c r="S989" t="s">
        <v>2038</v>
      </c>
      <c r="T989" t="s">
        <v>2039</v>
      </c>
    </row>
    <row r="990" spans="1:20" x14ac:dyDescent="0.3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4">
        <f t="shared" si="60"/>
        <v>52.117021276595743</v>
      </c>
      <c r="G990" t="s">
        <v>13</v>
      </c>
      <c r="H990" s="8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132</v>
      </c>
      <c r="S990" t="s">
        <v>2044</v>
      </c>
      <c r="T990" t="s">
        <v>2053</v>
      </c>
    </row>
    <row r="991" spans="1:20" x14ac:dyDescent="0.3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4">
        <f t="shared" si="60"/>
        <v>499.58333333333337</v>
      </c>
      <c r="G991" t="s">
        <v>19</v>
      </c>
      <c r="H991" s="8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2044</v>
      </c>
      <c r="T991" t="s">
        <v>2056</v>
      </c>
    </row>
    <row r="992" spans="1:20" x14ac:dyDescent="0.3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4">
        <f t="shared" si="60"/>
        <v>87.679487179487182</v>
      </c>
      <c r="G992" t="s">
        <v>13</v>
      </c>
      <c r="H992" s="8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52</v>
      </c>
      <c r="S992" t="s">
        <v>2038</v>
      </c>
      <c r="T992" t="s">
        <v>2041</v>
      </c>
    </row>
    <row r="993" spans="1:20" x14ac:dyDescent="0.3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4">
        <f t="shared" si="60"/>
        <v>113.17346938775511</v>
      </c>
      <c r="G993" t="s">
        <v>19</v>
      </c>
      <c r="H993" s="8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22</v>
      </c>
      <c r="S993" t="s">
        <v>2032</v>
      </c>
      <c r="T993" t="s">
        <v>2033</v>
      </c>
    </row>
    <row r="994" spans="1:20" x14ac:dyDescent="0.3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4">
        <f t="shared" si="60"/>
        <v>426.54838709677421</v>
      </c>
      <c r="G994" t="s">
        <v>19</v>
      </c>
      <c r="H994" s="8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52</v>
      </c>
      <c r="S994" t="s">
        <v>2038</v>
      </c>
      <c r="T994" t="s">
        <v>2041</v>
      </c>
    </row>
    <row r="995" spans="1:20" x14ac:dyDescent="0.3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4">
        <f t="shared" si="60"/>
        <v>77.632653061224488</v>
      </c>
      <c r="G995" t="s">
        <v>73</v>
      </c>
      <c r="H995" s="8">
        <f t="shared" si="61"/>
        <v>101.44</v>
      </c>
      <c r="I995">
        <v>75</v>
      </c>
      <c r="J995" t="s">
        <v>106</v>
      </c>
      <c r="K995" t="s">
        <v>107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121</v>
      </c>
      <c r="S995" t="s">
        <v>2051</v>
      </c>
      <c r="T995" t="s">
        <v>2052</v>
      </c>
    </row>
    <row r="996" spans="1:20" x14ac:dyDescent="0.3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4">
        <f t="shared" si="60"/>
        <v>52.496810772501767</v>
      </c>
      <c r="G996" t="s">
        <v>13</v>
      </c>
      <c r="H996" s="8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205</v>
      </c>
      <c r="S996" t="s">
        <v>2044</v>
      </c>
      <c r="T996" t="s">
        <v>2056</v>
      </c>
    </row>
    <row r="997" spans="1:20" x14ac:dyDescent="0.3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4">
        <f t="shared" si="60"/>
        <v>157.46762589928059</v>
      </c>
      <c r="G997" t="s">
        <v>19</v>
      </c>
      <c r="H997" s="8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16</v>
      </c>
      <c r="S997" t="s">
        <v>2030</v>
      </c>
      <c r="T997" t="s">
        <v>2031</v>
      </c>
    </row>
    <row r="998" spans="1:20" x14ac:dyDescent="0.3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4">
        <f t="shared" si="60"/>
        <v>72.939393939393938</v>
      </c>
      <c r="G998" t="s">
        <v>13</v>
      </c>
      <c r="H998" s="8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32</v>
      </c>
      <c r="S998" t="s">
        <v>2036</v>
      </c>
      <c r="T998" t="s">
        <v>2037</v>
      </c>
    </row>
    <row r="999" spans="1:20" x14ac:dyDescent="0.3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4">
        <f t="shared" si="60"/>
        <v>60.565789473684205</v>
      </c>
      <c r="G999" t="s">
        <v>73</v>
      </c>
      <c r="H999" s="8">
        <f t="shared" si="61"/>
        <v>33.115107913669064</v>
      </c>
      <c r="I999">
        <v>139</v>
      </c>
      <c r="J999" t="s">
        <v>106</v>
      </c>
      <c r="K999" t="s">
        <v>107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32</v>
      </c>
      <c r="S999" t="s">
        <v>2036</v>
      </c>
      <c r="T999" t="s">
        <v>2037</v>
      </c>
    </row>
    <row r="1000" spans="1:20" x14ac:dyDescent="0.3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4">
        <f t="shared" si="60"/>
        <v>56.791291291291287</v>
      </c>
      <c r="G1000" t="s">
        <v>13</v>
      </c>
      <c r="H1000" s="8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59</v>
      </c>
      <c r="S1000" t="s">
        <v>2032</v>
      </c>
      <c r="T1000" t="s">
        <v>2042</v>
      </c>
    </row>
    <row r="1001" spans="1:20" x14ac:dyDescent="0.3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4">
        <f t="shared" si="60"/>
        <v>56.542754275427541</v>
      </c>
      <c r="G1001" t="s">
        <v>73</v>
      </c>
      <c r="H1001" s="8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2030</v>
      </c>
      <c r="T1001" t="s">
        <v>2031</v>
      </c>
    </row>
    <row r="1002" spans="1:20" x14ac:dyDescent="0.35">
      <c r="H1002" s="4"/>
    </row>
    <row r="1003" spans="1:20" x14ac:dyDescent="0.35">
      <c r="H1003" s="4"/>
    </row>
  </sheetData>
  <autoFilter ref="A1:T1001" xr:uid="{00000000-0001-0000-0000-000000000000}"/>
  <conditionalFormatting sqref="G1:G1048576">
    <cfRule type="containsText" dxfId="15" priority="2" stopIfTrue="1" operator="containsText" text="live">
      <formula>NOT(ISERROR(SEARCH("live",G1)))</formula>
    </cfRule>
    <cfRule type="containsText" dxfId="14" priority="3" stopIfTrue="1" operator="containsText" text="failed">
      <formula>NOT(ISERROR(SEARCH("failed",G1)))</formula>
    </cfRule>
    <cfRule type="containsText" dxfId="13" priority="4" stopIfTrue="1" operator="containsText" text="successful">
      <formula>NOT(ISERROR(SEARCH("successful",G1)))</formula>
    </cfRule>
    <cfRule type="containsText" dxfId="12" priority="5" stopIfTrue="1" operator="containsText" text="canceled">
      <formula>NOT(ISERROR(SEARCH("canceled",G1)))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8F92-026A-43F5-8C2F-E5755668223B}">
  <dimension ref="A1:F14"/>
  <sheetViews>
    <sheetView workbookViewId="0">
      <selection activeCell="A6" sqref="A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20" bestFit="1" customWidth="1"/>
    <col min="8" max="8" width="15.08203125" bestFit="1" customWidth="1"/>
    <col min="9" max="9" width="18.83203125" bestFit="1" customWidth="1"/>
    <col min="10" max="10" width="17.58203125" bestFit="1" customWidth="1"/>
    <col min="11" max="11" width="15.33203125" bestFit="1" customWidth="1"/>
    <col min="12" max="12" width="18.08203125" bestFit="1" customWidth="1"/>
    <col min="13" max="13" width="14.83203125" bestFit="1" customWidth="1"/>
    <col min="14" max="14" width="9.58203125" bestFit="1" customWidth="1"/>
    <col min="15" max="15" width="11.33203125" bestFit="1" customWidth="1"/>
    <col min="16" max="16" width="10.08203125" bestFit="1" customWidth="1"/>
    <col min="17" max="17" width="16.83203125" bestFit="1" customWidth="1"/>
    <col min="18" max="18" width="28.83203125" bestFit="1" customWidth="1"/>
    <col min="19" max="19" width="15.58203125" bestFit="1" customWidth="1"/>
    <col min="20" max="20" width="19" bestFit="1" customWidth="1"/>
    <col min="21" max="21" width="24.58203125" bestFit="1" customWidth="1"/>
    <col min="22" max="22" width="20.33203125" bestFit="1" customWidth="1"/>
    <col min="23" max="23" width="19.58203125" bestFit="1" customWidth="1"/>
    <col min="24" max="24" width="14.33203125" bestFit="1" customWidth="1"/>
    <col min="25" max="25" width="12.08203125" bestFit="1" customWidth="1"/>
    <col min="26" max="26" width="10.58203125" bestFit="1" customWidth="1"/>
  </cols>
  <sheetData>
    <row r="1" spans="1:6" x14ac:dyDescent="0.35">
      <c r="A1" s="5" t="s">
        <v>6</v>
      </c>
      <c r="B1" t="s">
        <v>2068</v>
      </c>
    </row>
    <row r="3" spans="1:6" x14ac:dyDescent="0.35">
      <c r="A3" s="5" t="s">
        <v>2069</v>
      </c>
      <c r="B3" s="5" t="s">
        <v>2067</v>
      </c>
    </row>
    <row r="4" spans="1:6" x14ac:dyDescent="0.35">
      <c r="A4" s="5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2066</v>
      </c>
    </row>
    <row r="5" spans="1:6" x14ac:dyDescent="0.35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2061</v>
      </c>
      <c r="E8">
        <v>4</v>
      </c>
      <c r="F8">
        <v>4</v>
      </c>
    </row>
    <row r="9" spans="1:6" x14ac:dyDescent="0.35">
      <c r="A9" s="6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DE7C-389C-413B-A101-156C609AD88D}">
  <dimension ref="A2:F31"/>
  <sheetViews>
    <sheetView topLeftCell="A2" workbookViewId="0">
      <selection activeCell="B16" sqref="B1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5" t="s">
        <v>2063</v>
      </c>
      <c r="B2" t="s">
        <v>2068</v>
      </c>
    </row>
    <row r="3" spans="1:6" x14ac:dyDescent="0.35">
      <c r="A3" s="5" t="s">
        <v>6</v>
      </c>
      <c r="B3" t="s">
        <v>2068</v>
      </c>
    </row>
    <row r="5" spans="1:6" x14ac:dyDescent="0.35">
      <c r="A5" s="5" t="s">
        <v>2069</v>
      </c>
      <c r="B5" s="5" t="s">
        <v>2067</v>
      </c>
    </row>
    <row r="6" spans="1:6" x14ac:dyDescent="0.35">
      <c r="A6" s="5" t="s">
        <v>2065</v>
      </c>
      <c r="B6" t="s">
        <v>73</v>
      </c>
      <c r="C6" t="s">
        <v>13</v>
      </c>
      <c r="D6" t="s">
        <v>46</v>
      </c>
      <c r="E6" t="s">
        <v>19</v>
      </c>
      <c r="F6" t="s">
        <v>2066</v>
      </c>
    </row>
    <row r="7" spans="1:6" x14ac:dyDescent="0.35">
      <c r="A7" s="6" t="s">
        <v>2046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35">
      <c r="A8" s="6" t="s">
        <v>2062</v>
      </c>
      <c r="E8">
        <v>4</v>
      </c>
      <c r="F8">
        <v>4</v>
      </c>
    </row>
    <row r="9" spans="1:6" x14ac:dyDescent="0.35">
      <c r="A9" s="6" t="s">
        <v>2039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35">
      <c r="A10" s="6" t="s">
        <v>2041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35">
      <c r="A11" s="6" t="s">
        <v>2040</v>
      </c>
      <c r="C11">
        <v>8</v>
      </c>
      <c r="E11">
        <v>10</v>
      </c>
      <c r="F11">
        <v>18</v>
      </c>
    </row>
    <row r="12" spans="1:6" x14ac:dyDescent="0.35">
      <c r="A12" s="6" t="s">
        <v>2050</v>
      </c>
      <c r="B12">
        <v>1</v>
      </c>
      <c r="C12">
        <v>7</v>
      </c>
      <c r="E12">
        <v>9</v>
      </c>
      <c r="F12">
        <v>17</v>
      </c>
    </row>
    <row r="13" spans="1:6" x14ac:dyDescent="0.35">
      <c r="A13" s="6" t="s">
        <v>2031</v>
      </c>
      <c r="B13">
        <v>4</v>
      </c>
      <c r="C13">
        <v>20</v>
      </c>
      <c r="E13">
        <v>22</v>
      </c>
      <c r="F13">
        <v>46</v>
      </c>
    </row>
    <row r="14" spans="1:6" x14ac:dyDescent="0.35">
      <c r="A14" s="6" t="s">
        <v>2042</v>
      </c>
      <c r="B14">
        <v>3</v>
      </c>
      <c r="C14">
        <v>19</v>
      </c>
      <c r="E14">
        <v>23</v>
      </c>
      <c r="F14">
        <v>45</v>
      </c>
    </row>
    <row r="15" spans="1:6" x14ac:dyDescent="0.35">
      <c r="A15" s="6" t="s">
        <v>2055</v>
      </c>
      <c r="B15">
        <v>1</v>
      </c>
      <c r="C15">
        <v>6</v>
      </c>
      <c r="E15">
        <v>10</v>
      </c>
      <c r="F15">
        <v>17</v>
      </c>
    </row>
    <row r="16" spans="1:6" x14ac:dyDescent="0.35">
      <c r="A16" s="6" t="s">
        <v>2054</v>
      </c>
      <c r="C16">
        <v>3</v>
      </c>
      <c r="E16">
        <v>4</v>
      </c>
      <c r="F16">
        <v>7</v>
      </c>
    </row>
    <row r="17" spans="1:6" x14ac:dyDescent="0.35">
      <c r="A17" s="6" t="s">
        <v>2058</v>
      </c>
      <c r="C17">
        <v>8</v>
      </c>
      <c r="D17">
        <v>1</v>
      </c>
      <c r="E17">
        <v>4</v>
      </c>
      <c r="F17">
        <v>13</v>
      </c>
    </row>
    <row r="18" spans="1:6" x14ac:dyDescent="0.35">
      <c r="A18" s="6" t="s">
        <v>2045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5">
      <c r="A19" s="6" t="s">
        <v>2052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35">
      <c r="A20" s="6" t="s">
        <v>2037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5">
      <c r="A21" s="6" t="s">
        <v>2053</v>
      </c>
      <c r="C21">
        <v>4</v>
      </c>
      <c r="E21">
        <v>4</v>
      </c>
      <c r="F21">
        <v>8</v>
      </c>
    </row>
    <row r="22" spans="1:6" x14ac:dyDescent="0.35">
      <c r="A22" s="6" t="s">
        <v>2033</v>
      </c>
      <c r="B22">
        <v>6</v>
      </c>
      <c r="C22">
        <v>30</v>
      </c>
      <c r="E22">
        <v>49</v>
      </c>
      <c r="F22">
        <v>85</v>
      </c>
    </row>
    <row r="23" spans="1:6" x14ac:dyDescent="0.35">
      <c r="A23" s="6" t="s">
        <v>2060</v>
      </c>
      <c r="C23">
        <v>9</v>
      </c>
      <c r="E23">
        <v>5</v>
      </c>
      <c r="F23">
        <v>14</v>
      </c>
    </row>
    <row r="24" spans="1:6" x14ac:dyDescent="0.35">
      <c r="A24" s="6" t="s">
        <v>2049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35">
      <c r="A25" s="6" t="s">
        <v>2057</v>
      </c>
      <c r="B25">
        <v>3</v>
      </c>
      <c r="C25">
        <v>3</v>
      </c>
      <c r="E25">
        <v>11</v>
      </c>
      <c r="F25">
        <v>17</v>
      </c>
    </row>
    <row r="26" spans="1:6" x14ac:dyDescent="0.35">
      <c r="A26" s="6" t="s">
        <v>2056</v>
      </c>
      <c r="C26">
        <v>7</v>
      </c>
      <c r="E26">
        <v>14</v>
      </c>
      <c r="F26">
        <v>21</v>
      </c>
    </row>
    <row r="27" spans="1:6" x14ac:dyDescent="0.35">
      <c r="A27" s="6" t="s">
        <v>2048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35">
      <c r="A28" s="6" t="s">
        <v>2043</v>
      </c>
      <c r="C28">
        <v>16</v>
      </c>
      <c r="D28">
        <v>1</v>
      </c>
      <c r="E28">
        <v>28</v>
      </c>
      <c r="F28">
        <v>45</v>
      </c>
    </row>
    <row r="29" spans="1:6" x14ac:dyDescent="0.35">
      <c r="A29" s="6" t="s">
        <v>2035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35">
      <c r="A30" s="6" t="s">
        <v>2059</v>
      </c>
      <c r="E30">
        <v>3</v>
      </c>
      <c r="F30">
        <v>3</v>
      </c>
    </row>
    <row r="31" spans="1:6" x14ac:dyDescent="0.35">
      <c r="A31" s="6" t="s">
        <v>2066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612C-4852-4A17-A318-A665A1AB254C}">
  <dimension ref="A1:F18"/>
  <sheetViews>
    <sheetView workbookViewId="0">
      <selection activeCell="A15" sqref="A15"/>
    </sheetView>
  </sheetViews>
  <sheetFormatPr defaultRowHeight="15.5" x14ac:dyDescent="0.35"/>
  <cols>
    <col min="1" max="1" width="26.3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45" width="15.25" bestFit="1" customWidth="1"/>
    <col min="46" max="46" width="11" bestFit="1" customWidth="1"/>
    <col min="47" max="935" width="15.25" bestFit="1" customWidth="1"/>
    <col min="936" max="936" width="11" bestFit="1" customWidth="1"/>
  </cols>
  <sheetData>
    <row r="1" spans="1:6" x14ac:dyDescent="0.35">
      <c r="A1" s="5" t="s">
        <v>2085</v>
      </c>
      <c r="B1" t="s" vm="2">
        <v>2084</v>
      </c>
    </row>
    <row r="2" spans="1:6" x14ac:dyDescent="0.35">
      <c r="A2" s="5" t="s">
        <v>2063</v>
      </c>
      <c r="B2" t="s" vm="1">
        <v>2084</v>
      </c>
    </row>
    <row r="4" spans="1:6" x14ac:dyDescent="0.35">
      <c r="A4" s="5" t="s">
        <v>2069</v>
      </c>
      <c r="B4" s="5" t="s">
        <v>2067</v>
      </c>
    </row>
    <row r="5" spans="1:6" x14ac:dyDescent="0.35">
      <c r="A5" s="5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2066</v>
      </c>
    </row>
    <row r="6" spans="1:6" x14ac:dyDescent="0.35">
      <c r="A6" s="6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6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6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6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6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6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6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6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6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6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6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6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6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4842-6BE8-469A-B9FA-411C0E97CDDE}">
  <dimension ref="A1:I13"/>
  <sheetViews>
    <sheetView workbookViewId="0">
      <selection activeCell="A23" sqref="A23"/>
    </sheetView>
  </sheetViews>
  <sheetFormatPr defaultRowHeight="15.5" x14ac:dyDescent="0.35"/>
  <cols>
    <col min="1" max="2" width="26.5" customWidth="1"/>
    <col min="3" max="3" width="16.83203125" bestFit="1" customWidth="1"/>
    <col min="6" max="6" width="12.5" bestFit="1" customWidth="1"/>
    <col min="7" max="7" width="19.75" bestFit="1" customWidth="1"/>
    <col min="8" max="8" width="16" bestFit="1" customWidth="1"/>
    <col min="9" max="9" width="18.75" bestFit="1" customWidth="1"/>
  </cols>
  <sheetData>
    <row r="1" spans="1:9" x14ac:dyDescent="0.35">
      <c r="A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  <c r="I1" t="s">
        <v>2093</v>
      </c>
    </row>
    <row r="2" spans="1:9" x14ac:dyDescent="0.35">
      <c r="A2" t="s">
        <v>2094</v>
      </c>
      <c r="C2">
        <f>COUNTIFS(Crowdfunding!D2:D1001,"&lt;=999",Crowdfunding!G2:G1001,"successful")</f>
        <v>30</v>
      </c>
      <c r="D2">
        <f>COUNTIFS(Crowdfunding!D2:D1001,"&lt;=999",Crowdfunding!G2:G1001,"failed")</f>
        <v>20</v>
      </c>
      <c r="E2">
        <f>COUNTIFS(Crowdfunding!D2:D1001,"&lt;=999",Crowdfunding!G2:G1001,"canceled")</f>
        <v>1</v>
      </c>
      <c r="F2">
        <f>SUM(C2:E2)</f>
        <v>51</v>
      </c>
      <c r="G2" s="9">
        <f>C2/F2</f>
        <v>0.58823529411764708</v>
      </c>
      <c r="H2" s="9">
        <f>D2/F2</f>
        <v>0.39215686274509803</v>
      </c>
      <c r="I2" s="9">
        <f>E2/F2</f>
        <v>1.9607843137254902E-2</v>
      </c>
    </row>
    <row r="3" spans="1:9" x14ac:dyDescent="0.35">
      <c r="A3" t="s">
        <v>2095</v>
      </c>
      <c r="C3">
        <f>COUNTIFS(Crowdfunding!D2:D1001,"&gt;=1000",Crowdfunding!D2:D1001,"&lt;=4999",Crowdfunding!G2:G1001,"successful")</f>
        <v>191</v>
      </c>
      <c r="D3">
        <f>COUNTIFS(Crowdfunding!D2:D1001,"&gt;=1000",Crowdfunding!D2:D1001,"&lt;=4999",Crowdfunding!G2:G1001,"failed")</f>
        <v>38</v>
      </c>
      <c r="E3">
        <f>COUNTIFS(Crowdfunding!D2:D1001,"&gt;=1000",Crowdfunding!D2:D1001,"&lt;=4999",Crowdfunding!G2:G1001,"canceled")</f>
        <v>2</v>
      </c>
      <c r="F3">
        <f t="shared" ref="F3:F13" si="0">SUM(C3:E3)</f>
        <v>231</v>
      </c>
      <c r="G3" s="9">
        <f t="shared" ref="G3:G13" si="1">C3/F3</f>
        <v>0.82683982683982682</v>
      </c>
      <c r="H3" s="9">
        <f t="shared" ref="H3:H13" si="2">D3/F3</f>
        <v>0.16450216450216451</v>
      </c>
      <c r="I3" s="9">
        <f t="shared" ref="I3:I13" si="3">E3/F3</f>
        <v>8.658008658008658E-3</v>
      </c>
    </row>
    <row r="4" spans="1:9" x14ac:dyDescent="0.35">
      <c r="A4" t="s">
        <v>2096</v>
      </c>
      <c r="C4">
        <f>COUNTIFS(Crowdfunding!D3:D1002,"&gt;=5000",Crowdfunding!D3:D1002,"&lt;=9999",Crowdfunding!G3:G1002,"successful")</f>
        <v>164</v>
      </c>
      <c r="D4">
        <f>COUNTIFS(Crowdfunding!D3:D1002,"&gt;=5000",Crowdfunding!D3:D1002,"&lt;=9999",Crowdfunding!G3:G1002,"failed")</f>
        <v>126</v>
      </c>
      <c r="E4">
        <f>COUNTIFS(Crowdfunding!D3:D1002,"&gt;=5000",Crowdfunding!D3:D1002,"&lt;=9999",Crowdfunding!G3:G1002,"canceled")</f>
        <v>25</v>
      </c>
      <c r="F4">
        <f t="shared" si="0"/>
        <v>315</v>
      </c>
      <c r="G4" s="9">
        <f t="shared" si="1"/>
        <v>0.52063492063492067</v>
      </c>
      <c r="H4" s="9">
        <f t="shared" si="2"/>
        <v>0.4</v>
      </c>
      <c r="I4" s="9">
        <f t="shared" si="3"/>
        <v>7.9365079365079361E-2</v>
      </c>
    </row>
    <row r="5" spans="1:9" x14ac:dyDescent="0.35">
      <c r="A5" t="s">
        <v>2097</v>
      </c>
      <c r="C5">
        <f>COUNTIFS(Crowdfunding!D4:D1003,"&gt;=10000",Crowdfunding!D4:D1003,"&lt;=14999",Crowdfunding!G4:G1003,"successful")</f>
        <v>4</v>
      </c>
      <c r="D5">
        <f>COUNTIFS(Crowdfunding!D4:D1003,"&gt;=10000",Crowdfunding!D4:D1003,"&lt;=14999",Crowdfunding!G4:G1003,"failed")</f>
        <v>5</v>
      </c>
      <c r="E5">
        <f>COUNTIFS(Crowdfunding!D4:D1003,"&gt;=10000",Crowdfunding!D4:D1003,"&lt;=14999",Crowdfunding!G4:G1003,"canceled")</f>
        <v>0</v>
      </c>
      <c r="F5">
        <f t="shared" si="0"/>
        <v>9</v>
      </c>
      <c r="G5" s="9">
        <f t="shared" si="1"/>
        <v>0.44444444444444442</v>
      </c>
      <c r="H5" s="9">
        <f t="shared" si="2"/>
        <v>0.55555555555555558</v>
      </c>
      <c r="I5" s="9">
        <f t="shared" si="3"/>
        <v>0</v>
      </c>
    </row>
    <row r="6" spans="1:9" x14ac:dyDescent="0.35">
      <c r="A6" t="s">
        <v>2098</v>
      </c>
      <c r="C6">
        <f>COUNTIFS(Crowdfunding!D5:D1004,"&gt;=15000",Crowdfunding!D5:D1004,"&lt;=19999",Crowdfunding!G5:G1004,"successful")</f>
        <v>10</v>
      </c>
      <c r="D6">
        <f>COUNTIFS(Crowdfunding!D5:D1004,"&gt;=15000",Crowdfunding!D5:D1004,"&lt;=19999",Crowdfunding!G5:G1004,"failed")</f>
        <v>0</v>
      </c>
      <c r="E6">
        <f>COUNTIFS(Crowdfunding!D5:D1004,"&gt;=15000",Crowdfunding!D5:D1004,"&lt;=19999",Crowdfunding!G5:G1004,"canceled")</f>
        <v>0</v>
      </c>
      <c r="F6">
        <f t="shared" si="0"/>
        <v>10</v>
      </c>
      <c r="G6" s="9">
        <f t="shared" si="1"/>
        <v>1</v>
      </c>
      <c r="H6" s="9">
        <f t="shared" si="2"/>
        <v>0</v>
      </c>
      <c r="I6" s="9">
        <f t="shared" si="3"/>
        <v>0</v>
      </c>
    </row>
    <row r="7" spans="1:9" x14ac:dyDescent="0.35">
      <c r="A7" t="s">
        <v>2099</v>
      </c>
      <c r="C7">
        <f>COUNTIFS(Crowdfunding!D6:D1005,"&gt;=20000",Crowdfunding!D6:D1005,"&lt;=24999",Crowdfunding!G6:G1005,"successful")</f>
        <v>7</v>
      </c>
      <c r="D7">
        <f>COUNTIFS(Crowdfunding!D6:D1005,"&gt;=20000",Crowdfunding!D6:D1005,"&lt;=24999",Crowdfunding!G6:G1005,"failed")</f>
        <v>0</v>
      </c>
      <c r="E7">
        <f>COUNTIFS(Crowdfunding!D6:D1005,"&gt;=20000",Crowdfunding!D6:D1005,"&lt;=24999",Crowdfunding!G6:G1005,"canceled")</f>
        <v>0</v>
      </c>
      <c r="F7">
        <f t="shared" si="0"/>
        <v>7</v>
      </c>
      <c r="G7" s="9">
        <f t="shared" si="1"/>
        <v>1</v>
      </c>
      <c r="H7" s="9">
        <f t="shared" si="2"/>
        <v>0</v>
      </c>
      <c r="I7" s="9">
        <f t="shared" si="3"/>
        <v>0</v>
      </c>
    </row>
    <row r="8" spans="1:9" x14ac:dyDescent="0.35">
      <c r="A8" t="s">
        <v>2100</v>
      </c>
      <c r="C8">
        <f>COUNTIFS(Crowdfunding!D7:D1006,"&gt;=25000",Crowdfunding!D7:D1006,"&lt;=29999",Crowdfunding!G7:G1006,"successful")</f>
        <v>11</v>
      </c>
      <c r="D8">
        <f>COUNTIFS(Crowdfunding!D7:D1006,"&gt;=25000",Crowdfunding!D7:D1006,"&lt;=29999",Crowdfunding!G7:G1006,"failed")</f>
        <v>3</v>
      </c>
      <c r="E8">
        <f>COUNTIFS(Crowdfunding!D7:D1006,"&gt;=25000",Crowdfunding!D7:D1006,"&lt;=29999",Crowdfunding!G7:G1006,"canceled")</f>
        <v>0</v>
      </c>
      <c r="F8">
        <f t="shared" si="0"/>
        <v>14</v>
      </c>
      <c r="G8" s="9">
        <f t="shared" si="1"/>
        <v>0.7857142857142857</v>
      </c>
      <c r="H8" s="9">
        <f t="shared" si="2"/>
        <v>0.21428571428571427</v>
      </c>
      <c r="I8" s="9">
        <f t="shared" si="3"/>
        <v>0</v>
      </c>
    </row>
    <row r="9" spans="1:9" x14ac:dyDescent="0.35">
      <c r="A9" t="s">
        <v>2101</v>
      </c>
      <c r="C9">
        <f>COUNTIFS(Crowdfunding!D8:D1007,"&gt;=30000",Crowdfunding!D8:D1007,"&lt;=34999",Crowdfunding!G8:G1007,"successful")</f>
        <v>7</v>
      </c>
      <c r="D9">
        <f>COUNTIFS(Crowdfunding!D8:D1007,"&gt;=30000",Crowdfunding!D8:D1007,"&lt;=34999",Crowdfunding!G8:G1007,"failed")</f>
        <v>0</v>
      </c>
      <c r="E9">
        <f>COUNTIFS(Crowdfunding!D8:D1007,"&gt;=30000",Crowdfunding!D8:D1007,"&lt;=34999",Crowdfunding!G8:G1007,"canceled")</f>
        <v>0</v>
      </c>
      <c r="F9">
        <f t="shared" si="0"/>
        <v>7</v>
      </c>
      <c r="G9" s="9">
        <f t="shared" si="1"/>
        <v>1</v>
      </c>
      <c r="H9" s="9">
        <f t="shared" si="2"/>
        <v>0</v>
      </c>
      <c r="I9" s="9">
        <f t="shared" si="3"/>
        <v>0</v>
      </c>
    </row>
    <row r="10" spans="1:9" x14ac:dyDescent="0.35">
      <c r="A10" t="s">
        <v>2102</v>
      </c>
      <c r="C10">
        <f>COUNTIFS(Crowdfunding!D9:D1008,"&gt;=35000",Crowdfunding!D9:D1008,"&lt;=39999",Crowdfunding!G9:G1008,"successful")</f>
        <v>8</v>
      </c>
      <c r="D10">
        <f>COUNTIFS(Crowdfunding!D9:D1008,"&gt;=35000",Crowdfunding!D9:D1008,"&lt;=39999",Crowdfunding!G9:G1008,"failed")</f>
        <v>3</v>
      </c>
      <c r="E10">
        <f>COUNTIFS(Crowdfunding!D9:D1008,"&gt;=35000",Crowdfunding!D9:D1008,"&lt;=39999",Crowdfunding!G9:G1008,"canceled")</f>
        <v>1</v>
      </c>
      <c r="F10">
        <f t="shared" si="0"/>
        <v>12</v>
      </c>
      <c r="G10" s="9">
        <f t="shared" si="1"/>
        <v>0.66666666666666663</v>
      </c>
      <c r="H10" s="9">
        <f t="shared" si="2"/>
        <v>0.25</v>
      </c>
      <c r="I10" s="9">
        <f t="shared" si="3"/>
        <v>8.3333333333333329E-2</v>
      </c>
    </row>
    <row r="11" spans="1:9" x14ac:dyDescent="0.35">
      <c r="A11" t="s">
        <v>2103</v>
      </c>
      <c r="C11">
        <f>COUNTIFS(Crowdfunding!D10:D1009,"&gt;=40000",Crowdfunding!D10:D1009,"&lt;=44999",Crowdfunding!G10:G1009,"successful")</f>
        <v>11</v>
      </c>
      <c r="D11">
        <f>COUNTIFS(Crowdfunding!D10:D1009,"&gt;=40000",Crowdfunding!D10:D1009,"&lt;=44999",Crowdfunding!G10:G1009,"failed")</f>
        <v>3</v>
      </c>
      <c r="E11">
        <f>COUNTIFS(Crowdfunding!D10:D1009,"&gt;=40000",Crowdfunding!D10:D1009,"&lt;=44999",Crowdfunding!G10:G1009,"canceled")</f>
        <v>0</v>
      </c>
      <c r="F11">
        <f t="shared" si="0"/>
        <v>14</v>
      </c>
      <c r="G11" s="9">
        <f t="shared" si="1"/>
        <v>0.7857142857142857</v>
      </c>
      <c r="H11" s="9">
        <f t="shared" si="2"/>
        <v>0.21428571428571427</v>
      </c>
      <c r="I11" s="9">
        <f t="shared" si="3"/>
        <v>0</v>
      </c>
    </row>
    <row r="12" spans="1:9" x14ac:dyDescent="0.35">
      <c r="A12" t="s">
        <v>2104</v>
      </c>
      <c r="C12">
        <f>COUNTIFS(Crowdfunding!D11:D1010,"&gt;=45000",Crowdfunding!D2:D1001,"&lt;=49999",Crowdfunding!G2:G1001,"successful")</f>
        <v>145</v>
      </c>
      <c r="D12">
        <f>COUNTIFS(Crowdfunding!D11:D1010,"&gt;=45000",Crowdfunding!D11:D1010,"&lt;=49999",Crowdfunding!G11:G1010,"failed")</f>
        <v>3</v>
      </c>
      <c r="E12">
        <f>COUNTIFS(Crowdfunding!D11:D1010,"&gt;=45000",Crowdfunding!D11:D1010,"&lt;=49999",Crowdfunding!G11:G1010,"canceled")</f>
        <v>0</v>
      </c>
      <c r="F12">
        <f t="shared" si="0"/>
        <v>148</v>
      </c>
      <c r="G12" s="9">
        <f t="shared" si="1"/>
        <v>0.97972972972972971</v>
      </c>
      <c r="H12" s="9">
        <f t="shared" si="2"/>
        <v>2.0270270270270271E-2</v>
      </c>
      <c r="I12" s="9">
        <f t="shared" si="3"/>
        <v>0</v>
      </c>
    </row>
    <row r="13" spans="1:9" x14ac:dyDescent="0.35">
      <c r="A13" t="s">
        <v>2105</v>
      </c>
      <c r="C13">
        <f>COUNTIFS(Crowdfunding!D2:D1001,"&gt;=50000",Crowdfunding!G2:G1001,"successful")</f>
        <v>114</v>
      </c>
      <c r="D13">
        <f>COUNTIFS(Crowdfunding!D12:D1011,"&gt;=5000",Crowdfunding!G12:G1011,"failed")</f>
        <v>303</v>
      </c>
      <c r="E13">
        <f>COUNTIFS(Crowdfunding!D12:D1011,"&gt;=50000",Crowdfunding!G12:G1011,"canceled")</f>
        <v>28</v>
      </c>
      <c r="F13">
        <f t="shared" si="0"/>
        <v>445</v>
      </c>
      <c r="G13" s="9">
        <f t="shared" si="1"/>
        <v>0.25617977528089886</v>
      </c>
      <c r="H13" s="9">
        <f t="shared" si="2"/>
        <v>0.68089887640449442</v>
      </c>
      <c r="I13" s="9">
        <f t="shared" si="3"/>
        <v>6.2921348314606745E-2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1432-664A-4C7A-87BB-2B7A7FEA68AD}">
  <dimension ref="A1:P583"/>
  <sheetViews>
    <sheetView tabSelected="1" topLeftCell="A563" workbookViewId="0">
      <selection activeCell="J575" sqref="J575"/>
    </sheetView>
  </sheetViews>
  <sheetFormatPr defaultRowHeight="15.5" x14ac:dyDescent="0.35"/>
  <cols>
    <col min="1" max="1" width="14.25" customWidth="1"/>
    <col min="2" max="2" width="13.08203125" bestFit="1" customWidth="1"/>
    <col min="4" max="4" width="8.1640625" bestFit="1" customWidth="1"/>
    <col min="5" max="5" width="13.08203125" bestFit="1" customWidth="1"/>
  </cols>
  <sheetData>
    <row r="1" spans="1:5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35">
      <c r="A2" t="s">
        <v>19</v>
      </c>
      <c r="B2">
        <v>158</v>
      </c>
      <c r="D2" t="s">
        <v>13</v>
      </c>
      <c r="E2">
        <v>0</v>
      </c>
    </row>
    <row r="3" spans="1:5" x14ac:dyDescent="0.35">
      <c r="A3" t="s">
        <v>19</v>
      </c>
      <c r="B3">
        <v>1425</v>
      </c>
      <c r="D3" t="s">
        <v>13</v>
      </c>
      <c r="E3">
        <v>24</v>
      </c>
    </row>
    <row r="4" spans="1:5" x14ac:dyDescent="0.35">
      <c r="A4" t="s">
        <v>19</v>
      </c>
      <c r="B4">
        <v>174</v>
      </c>
      <c r="D4" t="s">
        <v>13</v>
      </c>
      <c r="E4">
        <v>53</v>
      </c>
    </row>
    <row r="5" spans="1:5" x14ac:dyDescent="0.35">
      <c r="A5" t="s">
        <v>19</v>
      </c>
      <c r="B5">
        <v>227</v>
      </c>
      <c r="D5" t="s">
        <v>13</v>
      </c>
      <c r="E5">
        <v>18</v>
      </c>
    </row>
    <row r="6" spans="1:5" x14ac:dyDescent="0.35">
      <c r="A6" t="s">
        <v>19</v>
      </c>
      <c r="B6">
        <v>220</v>
      </c>
      <c r="D6" t="s">
        <v>13</v>
      </c>
      <c r="E6">
        <v>44</v>
      </c>
    </row>
    <row r="7" spans="1:5" x14ac:dyDescent="0.35">
      <c r="A7" t="s">
        <v>19</v>
      </c>
      <c r="B7">
        <v>98</v>
      </c>
      <c r="D7" t="s">
        <v>13</v>
      </c>
      <c r="E7">
        <v>27</v>
      </c>
    </row>
    <row r="8" spans="1:5" x14ac:dyDescent="0.35">
      <c r="A8" t="s">
        <v>19</v>
      </c>
      <c r="B8">
        <v>100</v>
      </c>
      <c r="D8" t="s">
        <v>13</v>
      </c>
      <c r="E8">
        <v>55</v>
      </c>
    </row>
    <row r="9" spans="1:5" x14ac:dyDescent="0.35">
      <c r="A9" t="s">
        <v>19</v>
      </c>
      <c r="B9">
        <v>1249</v>
      </c>
      <c r="D9" t="s">
        <v>13</v>
      </c>
      <c r="E9">
        <v>200</v>
      </c>
    </row>
    <row r="10" spans="1:5" x14ac:dyDescent="0.35">
      <c r="A10" t="s">
        <v>19</v>
      </c>
      <c r="B10">
        <v>1396</v>
      </c>
      <c r="D10" t="s">
        <v>13</v>
      </c>
      <c r="E10">
        <v>452</v>
      </c>
    </row>
    <row r="11" spans="1:5" x14ac:dyDescent="0.35">
      <c r="A11" t="s">
        <v>19</v>
      </c>
      <c r="B11">
        <v>890</v>
      </c>
      <c r="D11" t="s">
        <v>13</v>
      </c>
      <c r="E11">
        <v>674</v>
      </c>
    </row>
    <row r="12" spans="1:5" x14ac:dyDescent="0.35">
      <c r="A12" t="s">
        <v>19</v>
      </c>
      <c r="B12">
        <v>142</v>
      </c>
      <c r="D12" t="s">
        <v>13</v>
      </c>
      <c r="E12">
        <v>558</v>
      </c>
    </row>
    <row r="13" spans="1:5" x14ac:dyDescent="0.35">
      <c r="A13" t="s">
        <v>19</v>
      </c>
      <c r="B13">
        <v>2673</v>
      </c>
      <c r="D13" t="s">
        <v>13</v>
      </c>
      <c r="E13">
        <v>15</v>
      </c>
    </row>
    <row r="14" spans="1:5" x14ac:dyDescent="0.35">
      <c r="A14" t="s">
        <v>19</v>
      </c>
      <c r="B14">
        <v>163</v>
      </c>
      <c r="D14" t="s">
        <v>13</v>
      </c>
      <c r="E14">
        <v>2307</v>
      </c>
    </row>
    <row r="15" spans="1:5" x14ac:dyDescent="0.35">
      <c r="A15" t="s">
        <v>19</v>
      </c>
      <c r="B15">
        <v>2220</v>
      </c>
      <c r="D15" t="s">
        <v>13</v>
      </c>
      <c r="E15">
        <v>88</v>
      </c>
    </row>
    <row r="16" spans="1:5" x14ac:dyDescent="0.35">
      <c r="A16" t="s">
        <v>19</v>
      </c>
      <c r="B16">
        <v>1606</v>
      </c>
      <c r="D16" t="s">
        <v>13</v>
      </c>
      <c r="E16">
        <v>48</v>
      </c>
    </row>
    <row r="17" spans="1:5" x14ac:dyDescent="0.35">
      <c r="A17" t="s">
        <v>19</v>
      </c>
      <c r="B17">
        <v>129</v>
      </c>
      <c r="D17" t="s">
        <v>13</v>
      </c>
      <c r="E17">
        <v>1</v>
      </c>
    </row>
    <row r="18" spans="1:5" x14ac:dyDescent="0.35">
      <c r="A18" t="s">
        <v>19</v>
      </c>
      <c r="B18">
        <v>226</v>
      </c>
      <c r="D18" t="s">
        <v>13</v>
      </c>
      <c r="E18">
        <v>1467</v>
      </c>
    </row>
    <row r="19" spans="1:5" x14ac:dyDescent="0.35">
      <c r="A19" t="s">
        <v>19</v>
      </c>
      <c r="B19">
        <v>5419</v>
      </c>
      <c r="D19" t="s">
        <v>13</v>
      </c>
      <c r="E19">
        <v>75</v>
      </c>
    </row>
    <row r="20" spans="1:5" x14ac:dyDescent="0.35">
      <c r="A20" t="s">
        <v>19</v>
      </c>
      <c r="B20">
        <v>165</v>
      </c>
      <c r="D20" t="s">
        <v>13</v>
      </c>
      <c r="E20">
        <v>120</v>
      </c>
    </row>
    <row r="21" spans="1:5" x14ac:dyDescent="0.35">
      <c r="A21" t="s">
        <v>19</v>
      </c>
      <c r="B21">
        <v>1965</v>
      </c>
      <c r="D21" t="s">
        <v>13</v>
      </c>
      <c r="E21">
        <v>2253</v>
      </c>
    </row>
    <row r="22" spans="1:5" x14ac:dyDescent="0.35">
      <c r="A22" t="s">
        <v>19</v>
      </c>
      <c r="B22">
        <v>16</v>
      </c>
      <c r="D22" t="s">
        <v>13</v>
      </c>
      <c r="E22">
        <v>5</v>
      </c>
    </row>
    <row r="23" spans="1:5" x14ac:dyDescent="0.35">
      <c r="A23" t="s">
        <v>19</v>
      </c>
      <c r="B23">
        <v>107</v>
      </c>
      <c r="D23" t="s">
        <v>13</v>
      </c>
      <c r="E23">
        <v>38</v>
      </c>
    </row>
    <row r="24" spans="1:5" x14ac:dyDescent="0.35">
      <c r="A24" t="s">
        <v>19</v>
      </c>
      <c r="B24">
        <v>134</v>
      </c>
      <c r="D24" t="s">
        <v>13</v>
      </c>
      <c r="E24">
        <v>12</v>
      </c>
    </row>
    <row r="25" spans="1:5" x14ac:dyDescent="0.35">
      <c r="A25" t="s">
        <v>19</v>
      </c>
      <c r="B25">
        <v>198</v>
      </c>
      <c r="D25" t="s">
        <v>13</v>
      </c>
      <c r="E25">
        <v>1684</v>
      </c>
    </row>
    <row r="26" spans="1:5" x14ac:dyDescent="0.35">
      <c r="A26" t="s">
        <v>19</v>
      </c>
      <c r="B26">
        <v>111</v>
      </c>
      <c r="D26" t="s">
        <v>13</v>
      </c>
      <c r="E26">
        <v>56</v>
      </c>
    </row>
    <row r="27" spans="1:5" x14ac:dyDescent="0.35">
      <c r="A27" t="s">
        <v>19</v>
      </c>
      <c r="B27">
        <v>222</v>
      </c>
      <c r="D27" t="s">
        <v>13</v>
      </c>
      <c r="E27">
        <v>838</v>
      </c>
    </row>
    <row r="28" spans="1:5" x14ac:dyDescent="0.35">
      <c r="A28" t="s">
        <v>19</v>
      </c>
      <c r="B28">
        <v>6212</v>
      </c>
      <c r="D28" t="s">
        <v>13</v>
      </c>
      <c r="E28">
        <v>1000</v>
      </c>
    </row>
    <row r="29" spans="1:5" x14ac:dyDescent="0.35">
      <c r="A29" t="s">
        <v>19</v>
      </c>
      <c r="B29">
        <v>98</v>
      </c>
      <c r="D29" t="s">
        <v>13</v>
      </c>
      <c r="E29">
        <v>1482</v>
      </c>
    </row>
    <row r="30" spans="1:5" x14ac:dyDescent="0.35">
      <c r="A30" t="s">
        <v>19</v>
      </c>
      <c r="B30">
        <v>92</v>
      </c>
      <c r="D30" t="s">
        <v>13</v>
      </c>
      <c r="E30">
        <v>106</v>
      </c>
    </row>
    <row r="31" spans="1:5" x14ac:dyDescent="0.35">
      <c r="A31" t="s">
        <v>19</v>
      </c>
      <c r="B31">
        <v>149</v>
      </c>
      <c r="D31" t="s">
        <v>13</v>
      </c>
      <c r="E31">
        <v>679</v>
      </c>
    </row>
    <row r="32" spans="1:5" x14ac:dyDescent="0.35">
      <c r="A32" t="s">
        <v>19</v>
      </c>
      <c r="B32">
        <v>2431</v>
      </c>
      <c r="D32" t="s">
        <v>13</v>
      </c>
      <c r="E32">
        <v>1220</v>
      </c>
    </row>
    <row r="33" spans="1:5" x14ac:dyDescent="0.35">
      <c r="A33" t="s">
        <v>19</v>
      </c>
      <c r="B33">
        <v>303</v>
      </c>
      <c r="D33" t="s">
        <v>13</v>
      </c>
      <c r="E33">
        <v>1</v>
      </c>
    </row>
    <row r="34" spans="1:5" x14ac:dyDescent="0.35">
      <c r="A34" t="s">
        <v>19</v>
      </c>
      <c r="B34">
        <v>209</v>
      </c>
      <c r="D34" t="s">
        <v>13</v>
      </c>
      <c r="E34">
        <v>37</v>
      </c>
    </row>
    <row r="35" spans="1:5" x14ac:dyDescent="0.35">
      <c r="A35" t="s">
        <v>19</v>
      </c>
      <c r="B35">
        <v>131</v>
      </c>
      <c r="D35" t="s">
        <v>13</v>
      </c>
      <c r="E35">
        <v>60</v>
      </c>
    </row>
    <row r="36" spans="1:5" x14ac:dyDescent="0.35">
      <c r="A36" t="s">
        <v>19</v>
      </c>
      <c r="B36">
        <v>164</v>
      </c>
      <c r="D36" t="s">
        <v>13</v>
      </c>
      <c r="E36">
        <v>296</v>
      </c>
    </row>
    <row r="37" spans="1:5" x14ac:dyDescent="0.35">
      <c r="A37" t="s">
        <v>19</v>
      </c>
      <c r="B37">
        <v>201</v>
      </c>
      <c r="D37" t="s">
        <v>13</v>
      </c>
      <c r="E37">
        <v>3304</v>
      </c>
    </row>
    <row r="38" spans="1:5" x14ac:dyDescent="0.35">
      <c r="A38" t="s">
        <v>19</v>
      </c>
      <c r="B38">
        <v>211</v>
      </c>
      <c r="D38" t="s">
        <v>13</v>
      </c>
      <c r="E38">
        <v>73</v>
      </c>
    </row>
    <row r="39" spans="1:5" x14ac:dyDescent="0.35">
      <c r="A39" t="s">
        <v>19</v>
      </c>
      <c r="B39">
        <v>128</v>
      </c>
      <c r="D39" t="s">
        <v>13</v>
      </c>
      <c r="E39">
        <v>3387</v>
      </c>
    </row>
    <row r="40" spans="1:5" x14ac:dyDescent="0.35">
      <c r="A40" t="s">
        <v>19</v>
      </c>
      <c r="B40">
        <v>1600</v>
      </c>
      <c r="D40" t="s">
        <v>13</v>
      </c>
      <c r="E40">
        <v>662</v>
      </c>
    </row>
    <row r="41" spans="1:5" x14ac:dyDescent="0.35">
      <c r="A41" t="s">
        <v>19</v>
      </c>
      <c r="B41">
        <v>249</v>
      </c>
      <c r="D41" t="s">
        <v>13</v>
      </c>
      <c r="E41">
        <v>774</v>
      </c>
    </row>
    <row r="42" spans="1:5" x14ac:dyDescent="0.35">
      <c r="A42" t="s">
        <v>19</v>
      </c>
      <c r="B42">
        <v>236</v>
      </c>
      <c r="D42" t="s">
        <v>13</v>
      </c>
      <c r="E42">
        <v>672</v>
      </c>
    </row>
    <row r="43" spans="1:5" x14ac:dyDescent="0.35">
      <c r="A43" t="s">
        <v>19</v>
      </c>
      <c r="B43">
        <v>4065</v>
      </c>
      <c r="D43" t="s">
        <v>13</v>
      </c>
      <c r="E43">
        <v>940</v>
      </c>
    </row>
    <row r="44" spans="1:5" x14ac:dyDescent="0.35">
      <c r="A44" t="s">
        <v>19</v>
      </c>
      <c r="B44">
        <v>246</v>
      </c>
      <c r="D44" t="s">
        <v>13</v>
      </c>
      <c r="E44">
        <v>117</v>
      </c>
    </row>
    <row r="45" spans="1:5" x14ac:dyDescent="0.35">
      <c r="A45" t="s">
        <v>19</v>
      </c>
      <c r="B45">
        <v>2475</v>
      </c>
      <c r="D45" t="s">
        <v>13</v>
      </c>
      <c r="E45">
        <v>115</v>
      </c>
    </row>
    <row r="46" spans="1:5" x14ac:dyDescent="0.35">
      <c r="A46" t="s">
        <v>19</v>
      </c>
      <c r="B46">
        <v>76</v>
      </c>
      <c r="D46" t="s">
        <v>13</v>
      </c>
      <c r="E46">
        <v>326</v>
      </c>
    </row>
    <row r="47" spans="1:5" x14ac:dyDescent="0.35">
      <c r="A47" t="s">
        <v>19</v>
      </c>
      <c r="B47">
        <v>54</v>
      </c>
      <c r="D47" t="s">
        <v>13</v>
      </c>
      <c r="E47">
        <v>1</v>
      </c>
    </row>
    <row r="48" spans="1:5" x14ac:dyDescent="0.35">
      <c r="A48" t="s">
        <v>19</v>
      </c>
      <c r="B48">
        <v>88</v>
      </c>
      <c r="D48" t="s">
        <v>13</v>
      </c>
      <c r="E48">
        <v>1467</v>
      </c>
    </row>
    <row r="49" spans="1:5" x14ac:dyDescent="0.35">
      <c r="A49" t="s">
        <v>19</v>
      </c>
      <c r="B49">
        <v>85</v>
      </c>
      <c r="D49" t="s">
        <v>13</v>
      </c>
      <c r="E49">
        <v>5681</v>
      </c>
    </row>
    <row r="50" spans="1:5" x14ac:dyDescent="0.35">
      <c r="A50" t="s">
        <v>19</v>
      </c>
      <c r="B50">
        <v>170</v>
      </c>
      <c r="D50" t="s">
        <v>13</v>
      </c>
      <c r="E50">
        <v>1059</v>
      </c>
    </row>
    <row r="51" spans="1:5" x14ac:dyDescent="0.35">
      <c r="A51" t="s">
        <v>19</v>
      </c>
      <c r="B51">
        <v>330</v>
      </c>
      <c r="D51" t="s">
        <v>13</v>
      </c>
      <c r="E51">
        <v>1194</v>
      </c>
    </row>
    <row r="52" spans="1:5" x14ac:dyDescent="0.35">
      <c r="A52" t="s">
        <v>19</v>
      </c>
      <c r="B52">
        <v>127</v>
      </c>
      <c r="D52" t="s">
        <v>13</v>
      </c>
      <c r="E52">
        <v>30</v>
      </c>
    </row>
    <row r="53" spans="1:5" x14ac:dyDescent="0.35">
      <c r="A53" t="s">
        <v>19</v>
      </c>
      <c r="B53">
        <v>411</v>
      </c>
      <c r="D53" t="s">
        <v>13</v>
      </c>
      <c r="E53">
        <v>75</v>
      </c>
    </row>
    <row r="54" spans="1:5" x14ac:dyDescent="0.35">
      <c r="A54" t="s">
        <v>19</v>
      </c>
      <c r="B54">
        <v>180</v>
      </c>
      <c r="D54" t="s">
        <v>13</v>
      </c>
      <c r="E54">
        <v>955</v>
      </c>
    </row>
    <row r="55" spans="1:5" x14ac:dyDescent="0.35">
      <c r="A55" t="s">
        <v>19</v>
      </c>
      <c r="B55">
        <v>374</v>
      </c>
      <c r="D55" t="s">
        <v>13</v>
      </c>
      <c r="E55">
        <v>67</v>
      </c>
    </row>
    <row r="56" spans="1:5" x14ac:dyDescent="0.35">
      <c r="A56" t="s">
        <v>19</v>
      </c>
      <c r="B56">
        <v>71</v>
      </c>
      <c r="D56" t="s">
        <v>13</v>
      </c>
      <c r="E56">
        <v>5</v>
      </c>
    </row>
    <row r="57" spans="1:5" x14ac:dyDescent="0.35">
      <c r="A57" t="s">
        <v>19</v>
      </c>
      <c r="B57">
        <v>203</v>
      </c>
      <c r="D57" t="s">
        <v>13</v>
      </c>
      <c r="E57">
        <v>26</v>
      </c>
    </row>
    <row r="58" spans="1:5" x14ac:dyDescent="0.35">
      <c r="A58" t="s">
        <v>19</v>
      </c>
      <c r="B58">
        <v>113</v>
      </c>
      <c r="D58" t="s">
        <v>13</v>
      </c>
      <c r="E58">
        <v>1130</v>
      </c>
    </row>
    <row r="59" spans="1:5" x14ac:dyDescent="0.35">
      <c r="A59" t="s">
        <v>19</v>
      </c>
      <c r="B59">
        <v>96</v>
      </c>
      <c r="D59" t="s">
        <v>13</v>
      </c>
      <c r="E59">
        <v>782</v>
      </c>
    </row>
    <row r="60" spans="1:5" x14ac:dyDescent="0.35">
      <c r="A60" t="s">
        <v>19</v>
      </c>
      <c r="B60">
        <v>498</v>
      </c>
      <c r="D60" t="s">
        <v>13</v>
      </c>
      <c r="E60">
        <v>210</v>
      </c>
    </row>
    <row r="61" spans="1:5" x14ac:dyDescent="0.35">
      <c r="A61" t="s">
        <v>19</v>
      </c>
      <c r="B61">
        <v>180</v>
      </c>
      <c r="D61" t="s">
        <v>13</v>
      </c>
      <c r="E61">
        <v>136</v>
      </c>
    </row>
    <row r="62" spans="1:5" x14ac:dyDescent="0.35">
      <c r="A62" t="s">
        <v>19</v>
      </c>
      <c r="B62">
        <v>27</v>
      </c>
      <c r="D62" t="s">
        <v>13</v>
      </c>
      <c r="E62">
        <v>86</v>
      </c>
    </row>
    <row r="63" spans="1:5" x14ac:dyDescent="0.35">
      <c r="A63" t="s">
        <v>19</v>
      </c>
      <c r="B63">
        <v>2331</v>
      </c>
      <c r="D63" t="s">
        <v>13</v>
      </c>
      <c r="E63">
        <v>19</v>
      </c>
    </row>
    <row r="64" spans="1:5" x14ac:dyDescent="0.35">
      <c r="A64" t="s">
        <v>19</v>
      </c>
      <c r="B64">
        <v>113</v>
      </c>
      <c r="D64" t="s">
        <v>13</v>
      </c>
      <c r="E64">
        <v>886</v>
      </c>
    </row>
    <row r="65" spans="1:5" x14ac:dyDescent="0.35">
      <c r="A65" t="s">
        <v>19</v>
      </c>
      <c r="B65">
        <v>164</v>
      </c>
      <c r="D65" t="s">
        <v>13</v>
      </c>
      <c r="E65">
        <v>35</v>
      </c>
    </row>
    <row r="66" spans="1:5" x14ac:dyDescent="0.35">
      <c r="A66" t="s">
        <v>19</v>
      </c>
      <c r="B66">
        <v>164</v>
      </c>
      <c r="D66" t="s">
        <v>13</v>
      </c>
      <c r="E66">
        <v>24</v>
      </c>
    </row>
    <row r="67" spans="1:5" x14ac:dyDescent="0.35">
      <c r="A67" t="s">
        <v>19</v>
      </c>
      <c r="B67">
        <v>336</v>
      </c>
      <c r="D67" t="s">
        <v>13</v>
      </c>
      <c r="E67">
        <v>86</v>
      </c>
    </row>
    <row r="68" spans="1:5" x14ac:dyDescent="0.35">
      <c r="A68" t="s">
        <v>19</v>
      </c>
      <c r="B68">
        <v>1917</v>
      </c>
      <c r="D68" t="s">
        <v>13</v>
      </c>
      <c r="E68">
        <v>243</v>
      </c>
    </row>
    <row r="69" spans="1:5" x14ac:dyDescent="0.35">
      <c r="A69" t="s">
        <v>19</v>
      </c>
      <c r="B69">
        <v>95</v>
      </c>
      <c r="D69" t="s">
        <v>13</v>
      </c>
      <c r="E69">
        <v>65</v>
      </c>
    </row>
    <row r="70" spans="1:5" x14ac:dyDescent="0.35">
      <c r="A70" t="s">
        <v>19</v>
      </c>
      <c r="B70">
        <v>147</v>
      </c>
      <c r="D70" t="s">
        <v>13</v>
      </c>
      <c r="E70">
        <v>100</v>
      </c>
    </row>
    <row r="71" spans="1:5" x14ac:dyDescent="0.35">
      <c r="A71" t="s">
        <v>19</v>
      </c>
      <c r="B71">
        <v>86</v>
      </c>
      <c r="D71" t="s">
        <v>13</v>
      </c>
      <c r="E71">
        <v>168</v>
      </c>
    </row>
    <row r="72" spans="1:5" x14ac:dyDescent="0.35">
      <c r="A72" t="s">
        <v>19</v>
      </c>
      <c r="B72">
        <v>83</v>
      </c>
      <c r="D72" t="s">
        <v>13</v>
      </c>
      <c r="E72">
        <v>13</v>
      </c>
    </row>
    <row r="73" spans="1:5" x14ac:dyDescent="0.35">
      <c r="A73" t="s">
        <v>19</v>
      </c>
      <c r="B73">
        <v>676</v>
      </c>
      <c r="D73" t="s">
        <v>13</v>
      </c>
      <c r="E73">
        <v>1</v>
      </c>
    </row>
    <row r="74" spans="1:5" x14ac:dyDescent="0.35">
      <c r="A74" t="s">
        <v>19</v>
      </c>
      <c r="B74">
        <v>361</v>
      </c>
      <c r="D74" t="s">
        <v>13</v>
      </c>
      <c r="E74">
        <v>40</v>
      </c>
    </row>
    <row r="75" spans="1:5" x14ac:dyDescent="0.35">
      <c r="A75" t="s">
        <v>19</v>
      </c>
      <c r="B75">
        <v>131</v>
      </c>
      <c r="D75" t="s">
        <v>13</v>
      </c>
      <c r="E75">
        <v>226</v>
      </c>
    </row>
    <row r="76" spans="1:5" x14ac:dyDescent="0.35">
      <c r="A76" t="s">
        <v>19</v>
      </c>
      <c r="B76">
        <v>126</v>
      </c>
      <c r="D76" t="s">
        <v>13</v>
      </c>
      <c r="E76">
        <v>1625</v>
      </c>
    </row>
    <row r="77" spans="1:5" x14ac:dyDescent="0.35">
      <c r="A77" t="s">
        <v>19</v>
      </c>
      <c r="B77">
        <v>275</v>
      </c>
      <c r="D77" t="s">
        <v>13</v>
      </c>
      <c r="E77">
        <v>143</v>
      </c>
    </row>
    <row r="78" spans="1:5" x14ac:dyDescent="0.35">
      <c r="A78" t="s">
        <v>19</v>
      </c>
      <c r="B78">
        <v>67</v>
      </c>
      <c r="D78" t="s">
        <v>13</v>
      </c>
      <c r="E78">
        <v>934</v>
      </c>
    </row>
    <row r="79" spans="1:5" x14ac:dyDescent="0.35">
      <c r="A79" t="s">
        <v>19</v>
      </c>
      <c r="B79">
        <v>154</v>
      </c>
      <c r="D79" t="s">
        <v>13</v>
      </c>
      <c r="E79">
        <v>17</v>
      </c>
    </row>
    <row r="80" spans="1:5" x14ac:dyDescent="0.35">
      <c r="A80" t="s">
        <v>19</v>
      </c>
      <c r="B80">
        <v>1782</v>
      </c>
      <c r="D80" t="s">
        <v>13</v>
      </c>
      <c r="E80">
        <v>2179</v>
      </c>
    </row>
    <row r="81" spans="1:5" x14ac:dyDescent="0.35">
      <c r="A81" t="s">
        <v>19</v>
      </c>
      <c r="B81">
        <v>903</v>
      </c>
      <c r="D81" t="s">
        <v>13</v>
      </c>
      <c r="E81">
        <v>931</v>
      </c>
    </row>
    <row r="82" spans="1:5" x14ac:dyDescent="0.35">
      <c r="A82" t="s">
        <v>19</v>
      </c>
      <c r="B82">
        <v>94</v>
      </c>
      <c r="D82" t="s">
        <v>13</v>
      </c>
      <c r="E82">
        <v>92</v>
      </c>
    </row>
    <row r="83" spans="1:5" x14ac:dyDescent="0.35">
      <c r="A83" t="s">
        <v>19</v>
      </c>
      <c r="B83">
        <v>180</v>
      </c>
      <c r="D83" t="s">
        <v>13</v>
      </c>
      <c r="E83">
        <v>57</v>
      </c>
    </row>
    <row r="84" spans="1:5" x14ac:dyDescent="0.35">
      <c r="A84" t="s">
        <v>19</v>
      </c>
      <c r="B84">
        <v>533</v>
      </c>
      <c r="D84" t="s">
        <v>13</v>
      </c>
      <c r="E84">
        <v>41</v>
      </c>
    </row>
    <row r="85" spans="1:5" x14ac:dyDescent="0.35">
      <c r="A85" t="s">
        <v>19</v>
      </c>
      <c r="B85">
        <v>2443</v>
      </c>
      <c r="D85" t="s">
        <v>13</v>
      </c>
      <c r="E85">
        <v>1</v>
      </c>
    </row>
    <row r="86" spans="1:5" x14ac:dyDescent="0.35">
      <c r="A86" t="s">
        <v>19</v>
      </c>
      <c r="B86">
        <v>89</v>
      </c>
      <c r="D86" t="s">
        <v>13</v>
      </c>
      <c r="E86">
        <v>101</v>
      </c>
    </row>
    <row r="87" spans="1:5" x14ac:dyDescent="0.35">
      <c r="A87" t="s">
        <v>19</v>
      </c>
      <c r="B87">
        <v>159</v>
      </c>
      <c r="D87" t="s">
        <v>13</v>
      </c>
      <c r="E87">
        <v>1335</v>
      </c>
    </row>
    <row r="88" spans="1:5" x14ac:dyDescent="0.35">
      <c r="A88" t="s">
        <v>19</v>
      </c>
      <c r="B88">
        <v>50</v>
      </c>
      <c r="D88" t="s">
        <v>13</v>
      </c>
      <c r="E88">
        <v>15</v>
      </c>
    </row>
    <row r="89" spans="1:5" x14ac:dyDescent="0.35">
      <c r="A89" t="s">
        <v>19</v>
      </c>
      <c r="B89">
        <v>186</v>
      </c>
      <c r="D89" t="s">
        <v>13</v>
      </c>
      <c r="E89">
        <v>454</v>
      </c>
    </row>
    <row r="90" spans="1:5" x14ac:dyDescent="0.35">
      <c r="A90" t="s">
        <v>19</v>
      </c>
      <c r="B90">
        <v>1071</v>
      </c>
      <c r="D90" t="s">
        <v>13</v>
      </c>
      <c r="E90">
        <v>3182</v>
      </c>
    </row>
    <row r="91" spans="1:5" x14ac:dyDescent="0.35">
      <c r="A91" t="s">
        <v>19</v>
      </c>
      <c r="B91">
        <v>117</v>
      </c>
      <c r="D91" t="s">
        <v>13</v>
      </c>
      <c r="E91">
        <v>15</v>
      </c>
    </row>
    <row r="92" spans="1:5" x14ac:dyDescent="0.35">
      <c r="A92" t="s">
        <v>19</v>
      </c>
      <c r="B92">
        <v>70</v>
      </c>
      <c r="D92" t="s">
        <v>13</v>
      </c>
      <c r="E92">
        <v>133</v>
      </c>
    </row>
    <row r="93" spans="1:5" x14ac:dyDescent="0.35">
      <c r="A93" t="s">
        <v>19</v>
      </c>
      <c r="B93">
        <v>135</v>
      </c>
      <c r="D93" t="s">
        <v>13</v>
      </c>
      <c r="E93">
        <v>2062</v>
      </c>
    </row>
    <row r="94" spans="1:5" x14ac:dyDescent="0.35">
      <c r="A94" t="s">
        <v>19</v>
      </c>
      <c r="B94">
        <v>768</v>
      </c>
      <c r="D94" t="s">
        <v>13</v>
      </c>
      <c r="E94">
        <v>29</v>
      </c>
    </row>
    <row r="95" spans="1:5" x14ac:dyDescent="0.35">
      <c r="A95" t="s">
        <v>19</v>
      </c>
      <c r="B95">
        <v>199</v>
      </c>
      <c r="D95" t="s">
        <v>13</v>
      </c>
      <c r="E95">
        <v>132</v>
      </c>
    </row>
    <row r="96" spans="1:5" x14ac:dyDescent="0.35">
      <c r="A96" t="s">
        <v>19</v>
      </c>
      <c r="B96">
        <v>107</v>
      </c>
      <c r="D96" t="s">
        <v>13</v>
      </c>
      <c r="E96">
        <v>137</v>
      </c>
    </row>
    <row r="97" spans="1:5" x14ac:dyDescent="0.35">
      <c r="A97" t="s">
        <v>19</v>
      </c>
      <c r="B97">
        <v>195</v>
      </c>
      <c r="D97" t="s">
        <v>13</v>
      </c>
      <c r="E97">
        <v>908</v>
      </c>
    </row>
    <row r="98" spans="1:5" x14ac:dyDescent="0.35">
      <c r="A98" t="s">
        <v>19</v>
      </c>
      <c r="B98">
        <v>3376</v>
      </c>
      <c r="D98" t="s">
        <v>13</v>
      </c>
      <c r="E98">
        <v>10</v>
      </c>
    </row>
    <row r="99" spans="1:5" x14ac:dyDescent="0.35">
      <c r="A99" t="s">
        <v>19</v>
      </c>
      <c r="B99">
        <v>41</v>
      </c>
      <c r="D99" t="s">
        <v>13</v>
      </c>
      <c r="E99">
        <v>1910</v>
      </c>
    </row>
    <row r="100" spans="1:5" x14ac:dyDescent="0.35">
      <c r="A100" t="s">
        <v>19</v>
      </c>
      <c r="B100">
        <v>1821</v>
      </c>
      <c r="D100" t="s">
        <v>13</v>
      </c>
      <c r="E100">
        <v>38</v>
      </c>
    </row>
    <row r="101" spans="1:5" x14ac:dyDescent="0.35">
      <c r="A101" t="s">
        <v>19</v>
      </c>
      <c r="B101">
        <v>164</v>
      </c>
      <c r="D101" t="s">
        <v>13</v>
      </c>
      <c r="E101">
        <v>104</v>
      </c>
    </row>
    <row r="102" spans="1:5" x14ac:dyDescent="0.35">
      <c r="A102" t="s">
        <v>19</v>
      </c>
      <c r="B102">
        <v>157</v>
      </c>
      <c r="D102" t="s">
        <v>13</v>
      </c>
      <c r="E102">
        <v>49</v>
      </c>
    </row>
    <row r="103" spans="1:5" x14ac:dyDescent="0.35">
      <c r="A103" t="s">
        <v>19</v>
      </c>
      <c r="B103">
        <v>246</v>
      </c>
      <c r="D103" t="s">
        <v>13</v>
      </c>
      <c r="E103">
        <v>1</v>
      </c>
    </row>
    <row r="104" spans="1:5" x14ac:dyDescent="0.35">
      <c r="A104" t="s">
        <v>19</v>
      </c>
      <c r="B104">
        <v>1396</v>
      </c>
      <c r="D104" t="s">
        <v>13</v>
      </c>
      <c r="E104">
        <v>245</v>
      </c>
    </row>
    <row r="105" spans="1:5" x14ac:dyDescent="0.35">
      <c r="A105" t="s">
        <v>19</v>
      </c>
      <c r="B105">
        <v>2506</v>
      </c>
      <c r="D105" t="s">
        <v>13</v>
      </c>
      <c r="E105">
        <v>32</v>
      </c>
    </row>
    <row r="106" spans="1:5" x14ac:dyDescent="0.35">
      <c r="A106" t="s">
        <v>19</v>
      </c>
      <c r="B106">
        <v>244</v>
      </c>
      <c r="D106" t="s">
        <v>13</v>
      </c>
      <c r="E106">
        <v>7</v>
      </c>
    </row>
    <row r="107" spans="1:5" x14ac:dyDescent="0.35">
      <c r="A107" t="s">
        <v>19</v>
      </c>
      <c r="B107">
        <v>146</v>
      </c>
      <c r="D107" t="s">
        <v>13</v>
      </c>
      <c r="E107">
        <v>803</v>
      </c>
    </row>
    <row r="108" spans="1:5" x14ac:dyDescent="0.35">
      <c r="A108" t="s">
        <v>19</v>
      </c>
      <c r="B108">
        <v>1267</v>
      </c>
      <c r="D108" t="s">
        <v>13</v>
      </c>
      <c r="E108">
        <v>16</v>
      </c>
    </row>
    <row r="109" spans="1:5" x14ac:dyDescent="0.35">
      <c r="A109" t="s">
        <v>19</v>
      </c>
      <c r="B109">
        <v>1561</v>
      </c>
      <c r="D109" t="s">
        <v>13</v>
      </c>
      <c r="E109">
        <v>31</v>
      </c>
    </row>
    <row r="110" spans="1:5" x14ac:dyDescent="0.35">
      <c r="A110" t="s">
        <v>19</v>
      </c>
      <c r="B110">
        <v>48</v>
      </c>
      <c r="D110" t="s">
        <v>13</v>
      </c>
      <c r="E110">
        <v>108</v>
      </c>
    </row>
    <row r="111" spans="1:5" x14ac:dyDescent="0.35">
      <c r="A111" t="s">
        <v>19</v>
      </c>
      <c r="B111">
        <v>2739</v>
      </c>
      <c r="D111" t="s">
        <v>13</v>
      </c>
      <c r="E111">
        <v>30</v>
      </c>
    </row>
    <row r="112" spans="1:5" x14ac:dyDescent="0.35">
      <c r="A112" t="s">
        <v>19</v>
      </c>
      <c r="B112">
        <v>3537</v>
      </c>
      <c r="D112" t="s">
        <v>13</v>
      </c>
      <c r="E112">
        <v>17</v>
      </c>
    </row>
    <row r="113" spans="1:5" x14ac:dyDescent="0.35">
      <c r="A113" t="s">
        <v>19</v>
      </c>
      <c r="B113">
        <v>2107</v>
      </c>
      <c r="D113" t="s">
        <v>13</v>
      </c>
      <c r="E113">
        <v>80</v>
      </c>
    </row>
    <row r="114" spans="1:5" x14ac:dyDescent="0.35">
      <c r="A114" t="s">
        <v>19</v>
      </c>
      <c r="B114">
        <v>3318</v>
      </c>
      <c r="D114" t="s">
        <v>13</v>
      </c>
      <c r="E114">
        <v>2468</v>
      </c>
    </row>
    <row r="115" spans="1:5" x14ac:dyDescent="0.35">
      <c r="A115" t="s">
        <v>19</v>
      </c>
      <c r="B115">
        <v>340</v>
      </c>
      <c r="D115" t="s">
        <v>13</v>
      </c>
      <c r="E115">
        <v>26</v>
      </c>
    </row>
    <row r="116" spans="1:5" x14ac:dyDescent="0.35">
      <c r="A116" t="s">
        <v>19</v>
      </c>
      <c r="B116">
        <v>1442</v>
      </c>
      <c r="D116" t="s">
        <v>13</v>
      </c>
      <c r="E116">
        <v>73</v>
      </c>
    </row>
    <row r="117" spans="1:5" x14ac:dyDescent="0.35">
      <c r="A117" t="s">
        <v>19</v>
      </c>
      <c r="B117">
        <v>126</v>
      </c>
      <c r="D117" t="s">
        <v>13</v>
      </c>
      <c r="E117">
        <v>128</v>
      </c>
    </row>
    <row r="118" spans="1:5" x14ac:dyDescent="0.35">
      <c r="A118" t="s">
        <v>19</v>
      </c>
      <c r="B118">
        <v>524</v>
      </c>
      <c r="D118" t="s">
        <v>13</v>
      </c>
      <c r="E118">
        <v>33</v>
      </c>
    </row>
    <row r="119" spans="1:5" x14ac:dyDescent="0.35">
      <c r="A119" t="s">
        <v>19</v>
      </c>
      <c r="B119">
        <v>1989</v>
      </c>
      <c r="D119" t="s">
        <v>13</v>
      </c>
      <c r="E119">
        <v>1072</v>
      </c>
    </row>
    <row r="120" spans="1:5" x14ac:dyDescent="0.35">
      <c r="A120" t="s">
        <v>19</v>
      </c>
      <c r="B120">
        <v>157</v>
      </c>
      <c r="D120" t="s">
        <v>13</v>
      </c>
      <c r="E120">
        <v>393</v>
      </c>
    </row>
    <row r="121" spans="1:5" x14ac:dyDescent="0.35">
      <c r="A121" t="s">
        <v>19</v>
      </c>
      <c r="B121">
        <v>4498</v>
      </c>
      <c r="D121" t="s">
        <v>13</v>
      </c>
      <c r="E121">
        <v>1257</v>
      </c>
    </row>
    <row r="122" spans="1:5" x14ac:dyDescent="0.35">
      <c r="A122" t="s">
        <v>19</v>
      </c>
      <c r="B122">
        <v>80</v>
      </c>
      <c r="D122" t="s">
        <v>13</v>
      </c>
      <c r="E122">
        <v>328</v>
      </c>
    </row>
    <row r="123" spans="1:5" x14ac:dyDescent="0.35">
      <c r="A123" t="s">
        <v>19</v>
      </c>
      <c r="B123">
        <v>43</v>
      </c>
      <c r="D123" t="s">
        <v>13</v>
      </c>
      <c r="E123">
        <v>147</v>
      </c>
    </row>
    <row r="124" spans="1:5" x14ac:dyDescent="0.35">
      <c r="A124" t="s">
        <v>19</v>
      </c>
      <c r="B124">
        <v>2053</v>
      </c>
      <c r="D124" t="s">
        <v>13</v>
      </c>
      <c r="E124">
        <v>830</v>
      </c>
    </row>
    <row r="125" spans="1:5" x14ac:dyDescent="0.35">
      <c r="A125" t="s">
        <v>19</v>
      </c>
      <c r="B125">
        <v>168</v>
      </c>
      <c r="D125" t="s">
        <v>13</v>
      </c>
      <c r="E125">
        <v>331</v>
      </c>
    </row>
    <row r="126" spans="1:5" x14ac:dyDescent="0.35">
      <c r="A126" t="s">
        <v>19</v>
      </c>
      <c r="B126">
        <v>4289</v>
      </c>
      <c r="D126" t="s">
        <v>13</v>
      </c>
      <c r="E126">
        <v>25</v>
      </c>
    </row>
    <row r="127" spans="1:5" x14ac:dyDescent="0.35">
      <c r="A127" t="s">
        <v>19</v>
      </c>
      <c r="B127">
        <v>165</v>
      </c>
      <c r="D127" t="s">
        <v>13</v>
      </c>
      <c r="E127">
        <v>3483</v>
      </c>
    </row>
    <row r="128" spans="1:5" x14ac:dyDescent="0.35">
      <c r="A128" t="s">
        <v>19</v>
      </c>
      <c r="B128">
        <v>1815</v>
      </c>
      <c r="D128" t="s">
        <v>13</v>
      </c>
      <c r="E128">
        <v>923</v>
      </c>
    </row>
    <row r="129" spans="1:5" x14ac:dyDescent="0.35">
      <c r="A129" t="s">
        <v>19</v>
      </c>
      <c r="B129">
        <v>397</v>
      </c>
      <c r="D129" t="s">
        <v>13</v>
      </c>
      <c r="E129">
        <v>1</v>
      </c>
    </row>
    <row r="130" spans="1:5" x14ac:dyDescent="0.35">
      <c r="A130" t="s">
        <v>19</v>
      </c>
      <c r="B130">
        <v>1539</v>
      </c>
      <c r="D130" t="s">
        <v>13</v>
      </c>
      <c r="E130">
        <v>33</v>
      </c>
    </row>
    <row r="131" spans="1:5" x14ac:dyDescent="0.35">
      <c r="A131" t="s">
        <v>19</v>
      </c>
      <c r="B131">
        <v>138</v>
      </c>
      <c r="D131" t="s">
        <v>13</v>
      </c>
      <c r="E131">
        <v>40</v>
      </c>
    </row>
    <row r="132" spans="1:5" x14ac:dyDescent="0.35">
      <c r="A132" t="s">
        <v>19</v>
      </c>
      <c r="B132">
        <v>3594</v>
      </c>
      <c r="D132" t="s">
        <v>13</v>
      </c>
      <c r="E132">
        <v>23</v>
      </c>
    </row>
    <row r="133" spans="1:5" x14ac:dyDescent="0.35">
      <c r="A133" t="s">
        <v>19</v>
      </c>
      <c r="B133">
        <v>5880</v>
      </c>
      <c r="D133" t="s">
        <v>13</v>
      </c>
      <c r="E133">
        <v>75</v>
      </c>
    </row>
    <row r="134" spans="1:5" x14ac:dyDescent="0.35">
      <c r="A134" t="s">
        <v>19</v>
      </c>
      <c r="B134">
        <v>112</v>
      </c>
      <c r="D134" t="s">
        <v>13</v>
      </c>
      <c r="E134">
        <v>2176</v>
      </c>
    </row>
    <row r="135" spans="1:5" x14ac:dyDescent="0.35">
      <c r="A135" t="s">
        <v>19</v>
      </c>
      <c r="B135">
        <v>943</v>
      </c>
      <c r="D135" t="s">
        <v>13</v>
      </c>
      <c r="E135">
        <v>441</v>
      </c>
    </row>
    <row r="136" spans="1:5" x14ac:dyDescent="0.35">
      <c r="A136" t="s">
        <v>19</v>
      </c>
      <c r="B136">
        <v>2468</v>
      </c>
      <c r="D136" t="s">
        <v>13</v>
      </c>
      <c r="E136">
        <v>25</v>
      </c>
    </row>
    <row r="137" spans="1:5" x14ac:dyDescent="0.35">
      <c r="A137" t="s">
        <v>19</v>
      </c>
      <c r="B137">
        <v>2551</v>
      </c>
      <c r="D137" t="s">
        <v>13</v>
      </c>
      <c r="E137">
        <v>127</v>
      </c>
    </row>
    <row r="138" spans="1:5" x14ac:dyDescent="0.35">
      <c r="A138" t="s">
        <v>19</v>
      </c>
      <c r="B138">
        <v>101</v>
      </c>
      <c r="D138" t="s">
        <v>13</v>
      </c>
      <c r="E138">
        <v>355</v>
      </c>
    </row>
    <row r="139" spans="1:5" x14ac:dyDescent="0.35">
      <c r="A139" t="s">
        <v>19</v>
      </c>
      <c r="B139">
        <v>92</v>
      </c>
      <c r="D139" t="s">
        <v>13</v>
      </c>
      <c r="E139">
        <v>44</v>
      </c>
    </row>
    <row r="140" spans="1:5" x14ac:dyDescent="0.35">
      <c r="A140" t="s">
        <v>19</v>
      </c>
      <c r="B140">
        <v>62</v>
      </c>
      <c r="D140" t="s">
        <v>13</v>
      </c>
      <c r="E140">
        <v>67</v>
      </c>
    </row>
    <row r="141" spans="1:5" x14ac:dyDescent="0.35">
      <c r="A141" t="s">
        <v>19</v>
      </c>
      <c r="B141">
        <v>149</v>
      </c>
      <c r="D141" t="s">
        <v>13</v>
      </c>
      <c r="E141">
        <v>1068</v>
      </c>
    </row>
    <row r="142" spans="1:5" x14ac:dyDescent="0.35">
      <c r="A142" t="s">
        <v>19</v>
      </c>
      <c r="B142">
        <v>329</v>
      </c>
      <c r="D142" t="s">
        <v>13</v>
      </c>
      <c r="E142">
        <v>424</v>
      </c>
    </row>
    <row r="143" spans="1:5" x14ac:dyDescent="0.35">
      <c r="A143" t="s">
        <v>19</v>
      </c>
      <c r="B143">
        <v>97</v>
      </c>
      <c r="D143" t="s">
        <v>13</v>
      </c>
      <c r="E143">
        <v>151</v>
      </c>
    </row>
    <row r="144" spans="1:5" x14ac:dyDescent="0.35">
      <c r="A144" t="s">
        <v>19</v>
      </c>
      <c r="B144">
        <v>1784</v>
      </c>
      <c r="D144" t="s">
        <v>13</v>
      </c>
      <c r="E144">
        <v>1608</v>
      </c>
    </row>
    <row r="145" spans="1:5" x14ac:dyDescent="0.35">
      <c r="A145" t="s">
        <v>19</v>
      </c>
      <c r="B145">
        <v>1684</v>
      </c>
      <c r="D145" t="s">
        <v>13</v>
      </c>
      <c r="E145">
        <v>941</v>
      </c>
    </row>
    <row r="146" spans="1:5" x14ac:dyDescent="0.35">
      <c r="A146" t="s">
        <v>19</v>
      </c>
      <c r="B146">
        <v>250</v>
      </c>
      <c r="D146" t="s">
        <v>13</v>
      </c>
      <c r="E146">
        <v>1</v>
      </c>
    </row>
    <row r="147" spans="1:5" x14ac:dyDescent="0.35">
      <c r="A147" t="s">
        <v>19</v>
      </c>
      <c r="B147">
        <v>238</v>
      </c>
      <c r="D147" t="s">
        <v>13</v>
      </c>
      <c r="E147">
        <v>40</v>
      </c>
    </row>
    <row r="148" spans="1:5" x14ac:dyDescent="0.35">
      <c r="A148" t="s">
        <v>19</v>
      </c>
      <c r="B148">
        <v>53</v>
      </c>
      <c r="D148" t="s">
        <v>13</v>
      </c>
      <c r="E148">
        <v>3015</v>
      </c>
    </row>
    <row r="149" spans="1:5" x14ac:dyDescent="0.35">
      <c r="A149" t="s">
        <v>19</v>
      </c>
      <c r="B149">
        <v>214</v>
      </c>
      <c r="D149" t="s">
        <v>13</v>
      </c>
      <c r="E149">
        <v>435</v>
      </c>
    </row>
    <row r="150" spans="1:5" x14ac:dyDescent="0.35">
      <c r="A150" t="s">
        <v>19</v>
      </c>
      <c r="B150">
        <v>222</v>
      </c>
      <c r="D150" t="s">
        <v>13</v>
      </c>
      <c r="E150">
        <v>714</v>
      </c>
    </row>
    <row r="151" spans="1:5" x14ac:dyDescent="0.35">
      <c r="A151" t="s">
        <v>19</v>
      </c>
      <c r="B151">
        <v>1884</v>
      </c>
      <c r="D151" t="s">
        <v>13</v>
      </c>
      <c r="E151">
        <v>5497</v>
      </c>
    </row>
    <row r="152" spans="1:5" x14ac:dyDescent="0.35">
      <c r="A152" t="s">
        <v>19</v>
      </c>
      <c r="B152">
        <v>218</v>
      </c>
      <c r="D152" t="s">
        <v>13</v>
      </c>
      <c r="E152">
        <v>418</v>
      </c>
    </row>
    <row r="153" spans="1:5" x14ac:dyDescent="0.35">
      <c r="A153" t="s">
        <v>19</v>
      </c>
      <c r="B153">
        <v>6465</v>
      </c>
      <c r="D153" t="s">
        <v>13</v>
      </c>
      <c r="E153">
        <v>1439</v>
      </c>
    </row>
    <row r="154" spans="1:5" x14ac:dyDescent="0.35">
      <c r="A154" t="s">
        <v>19</v>
      </c>
      <c r="B154">
        <v>59</v>
      </c>
      <c r="D154" t="s">
        <v>13</v>
      </c>
      <c r="E154">
        <v>15</v>
      </c>
    </row>
    <row r="155" spans="1:5" x14ac:dyDescent="0.35">
      <c r="A155" t="s">
        <v>19</v>
      </c>
      <c r="B155">
        <v>88</v>
      </c>
      <c r="D155" t="s">
        <v>13</v>
      </c>
      <c r="E155">
        <v>1999</v>
      </c>
    </row>
    <row r="156" spans="1:5" x14ac:dyDescent="0.35">
      <c r="A156" t="s">
        <v>19</v>
      </c>
      <c r="B156">
        <v>1697</v>
      </c>
      <c r="D156" t="s">
        <v>13</v>
      </c>
      <c r="E156">
        <v>118</v>
      </c>
    </row>
    <row r="157" spans="1:5" x14ac:dyDescent="0.35">
      <c r="A157" t="s">
        <v>19</v>
      </c>
      <c r="B157">
        <v>92</v>
      </c>
      <c r="D157" t="s">
        <v>13</v>
      </c>
      <c r="E157">
        <v>162</v>
      </c>
    </row>
    <row r="158" spans="1:5" x14ac:dyDescent="0.35">
      <c r="A158" t="s">
        <v>19</v>
      </c>
      <c r="B158">
        <v>186</v>
      </c>
      <c r="D158" t="s">
        <v>13</v>
      </c>
      <c r="E158">
        <v>83</v>
      </c>
    </row>
    <row r="159" spans="1:5" x14ac:dyDescent="0.35">
      <c r="A159" t="s">
        <v>19</v>
      </c>
      <c r="B159">
        <v>138</v>
      </c>
      <c r="D159" t="s">
        <v>13</v>
      </c>
      <c r="E159">
        <v>747</v>
      </c>
    </row>
    <row r="160" spans="1:5" x14ac:dyDescent="0.35">
      <c r="A160" t="s">
        <v>19</v>
      </c>
      <c r="B160">
        <v>261</v>
      </c>
      <c r="D160" t="s">
        <v>13</v>
      </c>
      <c r="E160">
        <v>84</v>
      </c>
    </row>
    <row r="161" spans="1:5" x14ac:dyDescent="0.35">
      <c r="A161" t="s">
        <v>19</v>
      </c>
      <c r="B161">
        <v>107</v>
      </c>
      <c r="D161" t="s">
        <v>13</v>
      </c>
      <c r="E161">
        <v>91</v>
      </c>
    </row>
    <row r="162" spans="1:5" x14ac:dyDescent="0.35">
      <c r="A162" t="s">
        <v>19</v>
      </c>
      <c r="B162">
        <v>199</v>
      </c>
      <c r="D162" t="s">
        <v>13</v>
      </c>
      <c r="E162">
        <v>792</v>
      </c>
    </row>
    <row r="163" spans="1:5" x14ac:dyDescent="0.35">
      <c r="A163" t="s">
        <v>19</v>
      </c>
      <c r="B163">
        <v>5512</v>
      </c>
      <c r="D163" t="s">
        <v>13</v>
      </c>
      <c r="E163">
        <v>32</v>
      </c>
    </row>
    <row r="164" spans="1:5" x14ac:dyDescent="0.35">
      <c r="A164" t="s">
        <v>19</v>
      </c>
      <c r="B164">
        <v>86</v>
      </c>
      <c r="D164" t="s">
        <v>13</v>
      </c>
      <c r="E164">
        <v>186</v>
      </c>
    </row>
    <row r="165" spans="1:5" x14ac:dyDescent="0.35">
      <c r="A165" t="s">
        <v>19</v>
      </c>
      <c r="B165">
        <v>2768</v>
      </c>
      <c r="D165" t="s">
        <v>13</v>
      </c>
      <c r="E165">
        <v>605</v>
      </c>
    </row>
    <row r="166" spans="1:5" x14ac:dyDescent="0.35">
      <c r="A166" t="s">
        <v>19</v>
      </c>
      <c r="B166">
        <v>48</v>
      </c>
      <c r="D166" t="s">
        <v>13</v>
      </c>
      <c r="E166">
        <v>1</v>
      </c>
    </row>
    <row r="167" spans="1:5" x14ac:dyDescent="0.35">
      <c r="A167" t="s">
        <v>19</v>
      </c>
      <c r="B167">
        <v>87</v>
      </c>
      <c r="D167" t="s">
        <v>13</v>
      </c>
      <c r="E167">
        <v>31</v>
      </c>
    </row>
    <row r="168" spans="1:5" x14ac:dyDescent="0.35">
      <c r="A168" t="s">
        <v>19</v>
      </c>
      <c r="B168">
        <v>1894</v>
      </c>
      <c r="D168" t="s">
        <v>13</v>
      </c>
      <c r="E168">
        <v>1181</v>
      </c>
    </row>
    <row r="169" spans="1:5" x14ac:dyDescent="0.35">
      <c r="A169" t="s">
        <v>19</v>
      </c>
      <c r="B169">
        <v>282</v>
      </c>
      <c r="D169" t="s">
        <v>13</v>
      </c>
      <c r="E169">
        <v>39</v>
      </c>
    </row>
    <row r="170" spans="1:5" x14ac:dyDescent="0.35">
      <c r="A170" t="s">
        <v>19</v>
      </c>
      <c r="B170">
        <v>116</v>
      </c>
      <c r="D170" t="s">
        <v>13</v>
      </c>
      <c r="E170">
        <v>46</v>
      </c>
    </row>
    <row r="171" spans="1:5" x14ac:dyDescent="0.35">
      <c r="A171" t="s">
        <v>19</v>
      </c>
      <c r="B171">
        <v>83</v>
      </c>
      <c r="D171" t="s">
        <v>13</v>
      </c>
      <c r="E171">
        <v>105</v>
      </c>
    </row>
    <row r="172" spans="1:5" x14ac:dyDescent="0.35">
      <c r="A172" t="s">
        <v>19</v>
      </c>
      <c r="B172">
        <v>91</v>
      </c>
      <c r="D172" t="s">
        <v>13</v>
      </c>
      <c r="E172">
        <v>535</v>
      </c>
    </row>
    <row r="173" spans="1:5" x14ac:dyDescent="0.35">
      <c r="A173" t="s">
        <v>19</v>
      </c>
      <c r="B173">
        <v>546</v>
      </c>
      <c r="D173" t="s">
        <v>13</v>
      </c>
      <c r="E173">
        <v>16</v>
      </c>
    </row>
    <row r="174" spans="1:5" x14ac:dyDescent="0.35">
      <c r="A174" t="s">
        <v>19</v>
      </c>
      <c r="B174">
        <v>393</v>
      </c>
      <c r="D174" t="s">
        <v>13</v>
      </c>
      <c r="E174">
        <v>575</v>
      </c>
    </row>
    <row r="175" spans="1:5" x14ac:dyDescent="0.35">
      <c r="A175" t="s">
        <v>19</v>
      </c>
      <c r="B175">
        <v>133</v>
      </c>
      <c r="D175" t="s">
        <v>13</v>
      </c>
      <c r="E175">
        <v>1120</v>
      </c>
    </row>
    <row r="176" spans="1:5" x14ac:dyDescent="0.35">
      <c r="A176" t="s">
        <v>19</v>
      </c>
      <c r="B176">
        <v>254</v>
      </c>
      <c r="D176" t="s">
        <v>13</v>
      </c>
      <c r="E176">
        <v>113</v>
      </c>
    </row>
    <row r="177" spans="1:5" x14ac:dyDescent="0.35">
      <c r="A177" t="s">
        <v>19</v>
      </c>
      <c r="B177">
        <v>176</v>
      </c>
      <c r="D177" t="s">
        <v>13</v>
      </c>
      <c r="E177">
        <v>1538</v>
      </c>
    </row>
    <row r="178" spans="1:5" x14ac:dyDescent="0.35">
      <c r="A178" t="s">
        <v>19</v>
      </c>
      <c r="B178">
        <v>337</v>
      </c>
      <c r="D178" t="s">
        <v>13</v>
      </c>
      <c r="E178">
        <v>9</v>
      </c>
    </row>
    <row r="179" spans="1:5" x14ac:dyDescent="0.35">
      <c r="A179" t="s">
        <v>19</v>
      </c>
      <c r="B179">
        <v>107</v>
      </c>
      <c r="D179" t="s">
        <v>13</v>
      </c>
      <c r="E179">
        <v>554</v>
      </c>
    </row>
    <row r="180" spans="1:5" x14ac:dyDescent="0.35">
      <c r="A180" t="s">
        <v>19</v>
      </c>
      <c r="B180">
        <v>183</v>
      </c>
      <c r="D180" t="s">
        <v>13</v>
      </c>
      <c r="E180">
        <v>648</v>
      </c>
    </row>
    <row r="181" spans="1:5" x14ac:dyDescent="0.35">
      <c r="A181" t="s">
        <v>19</v>
      </c>
      <c r="B181">
        <v>72</v>
      </c>
      <c r="D181" t="s">
        <v>13</v>
      </c>
      <c r="E181">
        <v>21</v>
      </c>
    </row>
    <row r="182" spans="1:5" x14ac:dyDescent="0.35">
      <c r="A182" t="s">
        <v>19</v>
      </c>
      <c r="B182">
        <v>295</v>
      </c>
      <c r="D182" t="s">
        <v>13</v>
      </c>
      <c r="E182">
        <v>54</v>
      </c>
    </row>
    <row r="183" spans="1:5" x14ac:dyDescent="0.35">
      <c r="A183" t="s">
        <v>19</v>
      </c>
      <c r="B183">
        <v>142</v>
      </c>
      <c r="D183" t="s">
        <v>13</v>
      </c>
      <c r="E183">
        <v>120</v>
      </c>
    </row>
    <row r="184" spans="1:5" x14ac:dyDescent="0.35">
      <c r="A184" t="s">
        <v>19</v>
      </c>
      <c r="B184">
        <v>85</v>
      </c>
      <c r="D184" t="s">
        <v>13</v>
      </c>
      <c r="E184">
        <v>579</v>
      </c>
    </row>
    <row r="185" spans="1:5" x14ac:dyDescent="0.35">
      <c r="A185" t="s">
        <v>19</v>
      </c>
      <c r="B185">
        <v>659</v>
      </c>
      <c r="D185" t="s">
        <v>13</v>
      </c>
      <c r="E185">
        <v>2072</v>
      </c>
    </row>
    <row r="186" spans="1:5" x14ac:dyDescent="0.35">
      <c r="A186" t="s">
        <v>19</v>
      </c>
      <c r="B186">
        <v>121</v>
      </c>
      <c r="D186" t="s">
        <v>13</v>
      </c>
      <c r="E186">
        <v>0</v>
      </c>
    </row>
    <row r="187" spans="1:5" x14ac:dyDescent="0.35">
      <c r="A187" t="s">
        <v>19</v>
      </c>
      <c r="B187">
        <v>3742</v>
      </c>
      <c r="D187" t="s">
        <v>13</v>
      </c>
      <c r="E187">
        <v>1796</v>
      </c>
    </row>
    <row r="188" spans="1:5" x14ac:dyDescent="0.35">
      <c r="A188" t="s">
        <v>19</v>
      </c>
      <c r="B188">
        <v>223</v>
      </c>
      <c r="D188" t="s">
        <v>13</v>
      </c>
      <c r="E188">
        <v>62</v>
      </c>
    </row>
    <row r="189" spans="1:5" x14ac:dyDescent="0.35">
      <c r="A189" t="s">
        <v>19</v>
      </c>
      <c r="B189">
        <v>133</v>
      </c>
      <c r="D189" t="s">
        <v>13</v>
      </c>
      <c r="E189">
        <v>347</v>
      </c>
    </row>
    <row r="190" spans="1:5" x14ac:dyDescent="0.35">
      <c r="A190" t="s">
        <v>19</v>
      </c>
      <c r="B190">
        <v>5168</v>
      </c>
      <c r="D190" t="s">
        <v>13</v>
      </c>
      <c r="E190">
        <v>19</v>
      </c>
    </row>
    <row r="191" spans="1:5" x14ac:dyDescent="0.35">
      <c r="A191" t="s">
        <v>19</v>
      </c>
      <c r="B191">
        <v>307</v>
      </c>
      <c r="D191" t="s">
        <v>13</v>
      </c>
      <c r="E191">
        <v>1258</v>
      </c>
    </row>
    <row r="192" spans="1:5" x14ac:dyDescent="0.35">
      <c r="A192" t="s">
        <v>19</v>
      </c>
      <c r="B192">
        <v>2441</v>
      </c>
      <c r="D192" t="s">
        <v>13</v>
      </c>
      <c r="E192">
        <v>362</v>
      </c>
    </row>
    <row r="193" spans="1:5" x14ac:dyDescent="0.35">
      <c r="A193" t="s">
        <v>19</v>
      </c>
      <c r="B193">
        <v>1385</v>
      </c>
      <c r="D193" t="s">
        <v>13</v>
      </c>
      <c r="E193">
        <v>133</v>
      </c>
    </row>
    <row r="194" spans="1:5" x14ac:dyDescent="0.35">
      <c r="A194" t="s">
        <v>19</v>
      </c>
      <c r="B194">
        <v>190</v>
      </c>
      <c r="D194" t="s">
        <v>13</v>
      </c>
      <c r="E194">
        <v>846</v>
      </c>
    </row>
    <row r="195" spans="1:5" x14ac:dyDescent="0.35">
      <c r="A195" t="s">
        <v>19</v>
      </c>
      <c r="B195">
        <v>470</v>
      </c>
      <c r="D195" t="s">
        <v>13</v>
      </c>
      <c r="E195">
        <v>10</v>
      </c>
    </row>
    <row r="196" spans="1:5" x14ac:dyDescent="0.35">
      <c r="A196" t="s">
        <v>19</v>
      </c>
      <c r="B196">
        <v>253</v>
      </c>
      <c r="D196" t="s">
        <v>13</v>
      </c>
      <c r="E196">
        <v>191</v>
      </c>
    </row>
    <row r="197" spans="1:5" x14ac:dyDescent="0.35">
      <c r="A197" t="s">
        <v>19</v>
      </c>
      <c r="B197">
        <v>1113</v>
      </c>
      <c r="D197" t="s">
        <v>13</v>
      </c>
      <c r="E197">
        <v>1979</v>
      </c>
    </row>
    <row r="198" spans="1:5" x14ac:dyDescent="0.35">
      <c r="A198" t="s">
        <v>19</v>
      </c>
      <c r="B198">
        <v>2283</v>
      </c>
      <c r="D198" t="s">
        <v>13</v>
      </c>
      <c r="E198">
        <v>63</v>
      </c>
    </row>
    <row r="199" spans="1:5" x14ac:dyDescent="0.35">
      <c r="A199" t="s">
        <v>19</v>
      </c>
      <c r="B199">
        <v>1095</v>
      </c>
      <c r="D199" t="s">
        <v>13</v>
      </c>
      <c r="E199">
        <v>6080</v>
      </c>
    </row>
    <row r="200" spans="1:5" x14ac:dyDescent="0.35">
      <c r="A200" t="s">
        <v>19</v>
      </c>
      <c r="B200">
        <v>1690</v>
      </c>
      <c r="D200" t="s">
        <v>13</v>
      </c>
      <c r="E200">
        <v>80</v>
      </c>
    </row>
    <row r="201" spans="1:5" x14ac:dyDescent="0.35">
      <c r="A201" t="s">
        <v>19</v>
      </c>
      <c r="B201">
        <v>191</v>
      </c>
      <c r="D201" t="s">
        <v>13</v>
      </c>
      <c r="E201">
        <v>9</v>
      </c>
    </row>
    <row r="202" spans="1:5" x14ac:dyDescent="0.35">
      <c r="A202" t="s">
        <v>19</v>
      </c>
      <c r="B202">
        <v>2013</v>
      </c>
      <c r="D202" t="s">
        <v>13</v>
      </c>
      <c r="E202">
        <v>1784</v>
      </c>
    </row>
    <row r="203" spans="1:5" x14ac:dyDescent="0.35">
      <c r="A203" t="s">
        <v>19</v>
      </c>
      <c r="B203">
        <v>1703</v>
      </c>
      <c r="D203" t="s">
        <v>13</v>
      </c>
      <c r="E203">
        <v>243</v>
      </c>
    </row>
    <row r="204" spans="1:5" x14ac:dyDescent="0.35">
      <c r="A204" t="s">
        <v>19</v>
      </c>
      <c r="B204">
        <v>80</v>
      </c>
      <c r="D204" t="s">
        <v>13</v>
      </c>
      <c r="E204">
        <v>1296</v>
      </c>
    </row>
    <row r="205" spans="1:5" x14ac:dyDescent="0.35">
      <c r="A205" t="s">
        <v>19</v>
      </c>
      <c r="B205">
        <v>41</v>
      </c>
      <c r="D205" t="s">
        <v>13</v>
      </c>
      <c r="E205">
        <v>77</v>
      </c>
    </row>
    <row r="206" spans="1:5" x14ac:dyDescent="0.35">
      <c r="A206" t="s">
        <v>19</v>
      </c>
      <c r="B206">
        <v>187</v>
      </c>
      <c r="D206" t="s">
        <v>13</v>
      </c>
      <c r="E206">
        <v>395</v>
      </c>
    </row>
    <row r="207" spans="1:5" x14ac:dyDescent="0.35">
      <c r="A207" t="s">
        <v>19</v>
      </c>
      <c r="B207">
        <v>2875</v>
      </c>
      <c r="D207" t="s">
        <v>13</v>
      </c>
      <c r="E207">
        <v>49</v>
      </c>
    </row>
    <row r="208" spans="1:5" x14ac:dyDescent="0.35">
      <c r="A208" t="s">
        <v>19</v>
      </c>
      <c r="B208">
        <v>88</v>
      </c>
      <c r="D208" t="s">
        <v>13</v>
      </c>
      <c r="E208">
        <v>180</v>
      </c>
    </row>
    <row r="209" spans="1:5" x14ac:dyDescent="0.35">
      <c r="A209" t="s">
        <v>19</v>
      </c>
      <c r="B209">
        <v>191</v>
      </c>
      <c r="D209" t="s">
        <v>13</v>
      </c>
      <c r="E209">
        <v>2690</v>
      </c>
    </row>
    <row r="210" spans="1:5" x14ac:dyDescent="0.35">
      <c r="A210" t="s">
        <v>19</v>
      </c>
      <c r="B210">
        <v>139</v>
      </c>
      <c r="D210" t="s">
        <v>13</v>
      </c>
      <c r="E210">
        <v>2779</v>
      </c>
    </row>
    <row r="211" spans="1:5" x14ac:dyDescent="0.35">
      <c r="A211" t="s">
        <v>19</v>
      </c>
      <c r="B211">
        <v>186</v>
      </c>
      <c r="D211" t="s">
        <v>13</v>
      </c>
      <c r="E211">
        <v>92</v>
      </c>
    </row>
    <row r="212" spans="1:5" x14ac:dyDescent="0.35">
      <c r="A212" t="s">
        <v>19</v>
      </c>
      <c r="B212">
        <v>112</v>
      </c>
      <c r="D212" t="s">
        <v>13</v>
      </c>
      <c r="E212">
        <v>1028</v>
      </c>
    </row>
    <row r="213" spans="1:5" x14ac:dyDescent="0.35">
      <c r="A213" t="s">
        <v>19</v>
      </c>
      <c r="B213">
        <v>101</v>
      </c>
      <c r="D213" t="s">
        <v>13</v>
      </c>
      <c r="E213">
        <v>26</v>
      </c>
    </row>
    <row r="214" spans="1:5" x14ac:dyDescent="0.35">
      <c r="A214" t="s">
        <v>19</v>
      </c>
      <c r="B214">
        <v>206</v>
      </c>
      <c r="D214" t="s">
        <v>13</v>
      </c>
      <c r="E214">
        <v>1790</v>
      </c>
    </row>
    <row r="215" spans="1:5" x14ac:dyDescent="0.35">
      <c r="A215" t="s">
        <v>19</v>
      </c>
      <c r="B215">
        <v>154</v>
      </c>
      <c r="D215" t="s">
        <v>13</v>
      </c>
      <c r="E215">
        <v>37</v>
      </c>
    </row>
    <row r="216" spans="1:5" x14ac:dyDescent="0.35">
      <c r="A216" t="s">
        <v>19</v>
      </c>
      <c r="B216">
        <v>5966</v>
      </c>
      <c r="D216" t="s">
        <v>13</v>
      </c>
      <c r="E216">
        <v>35</v>
      </c>
    </row>
    <row r="217" spans="1:5" x14ac:dyDescent="0.35">
      <c r="A217" t="s">
        <v>19</v>
      </c>
      <c r="B217">
        <v>169</v>
      </c>
      <c r="D217" t="s">
        <v>13</v>
      </c>
      <c r="E217">
        <v>558</v>
      </c>
    </row>
    <row r="218" spans="1:5" x14ac:dyDescent="0.35">
      <c r="A218" t="s">
        <v>19</v>
      </c>
      <c r="B218">
        <v>2106</v>
      </c>
      <c r="D218" t="s">
        <v>13</v>
      </c>
      <c r="E218">
        <v>64</v>
      </c>
    </row>
    <row r="219" spans="1:5" x14ac:dyDescent="0.35">
      <c r="A219" t="s">
        <v>19</v>
      </c>
      <c r="B219">
        <v>131</v>
      </c>
      <c r="D219" t="s">
        <v>13</v>
      </c>
      <c r="E219">
        <v>245</v>
      </c>
    </row>
    <row r="220" spans="1:5" x14ac:dyDescent="0.35">
      <c r="A220" t="s">
        <v>19</v>
      </c>
      <c r="B220">
        <v>84</v>
      </c>
      <c r="D220" t="s">
        <v>13</v>
      </c>
      <c r="E220">
        <v>71</v>
      </c>
    </row>
    <row r="221" spans="1:5" x14ac:dyDescent="0.35">
      <c r="A221" t="s">
        <v>19</v>
      </c>
      <c r="B221">
        <v>155</v>
      </c>
      <c r="D221" t="s">
        <v>13</v>
      </c>
      <c r="E221">
        <v>42</v>
      </c>
    </row>
    <row r="222" spans="1:5" x14ac:dyDescent="0.35">
      <c r="A222" t="s">
        <v>19</v>
      </c>
      <c r="B222">
        <v>189</v>
      </c>
      <c r="D222" t="s">
        <v>13</v>
      </c>
      <c r="E222">
        <v>156</v>
      </c>
    </row>
    <row r="223" spans="1:5" x14ac:dyDescent="0.35">
      <c r="A223" t="s">
        <v>19</v>
      </c>
      <c r="B223">
        <v>4799</v>
      </c>
      <c r="D223" t="s">
        <v>13</v>
      </c>
      <c r="E223">
        <v>1368</v>
      </c>
    </row>
    <row r="224" spans="1:5" x14ac:dyDescent="0.35">
      <c r="A224" t="s">
        <v>19</v>
      </c>
      <c r="B224">
        <v>1137</v>
      </c>
      <c r="D224" t="s">
        <v>13</v>
      </c>
      <c r="E224">
        <v>102</v>
      </c>
    </row>
    <row r="225" spans="1:5" x14ac:dyDescent="0.35">
      <c r="A225" t="s">
        <v>19</v>
      </c>
      <c r="B225">
        <v>1152</v>
      </c>
      <c r="D225" t="s">
        <v>13</v>
      </c>
      <c r="E225">
        <v>86</v>
      </c>
    </row>
    <row r="226" spans="1:5" x14ac:dyDescent="0.35">
      <c r="A226" t="s">
        <v>19</v>
      </c>
      <c r="B226">
        <v>50</v>
      </c>
      <c r="D226" t="s">
        <v>13</v>
      </c>
      <c r="E226">
        <v>253</v>
      </c>
    </row>
    <row r="227" spans="1:5" x14ac:dyDescent="0.35">
      <c r="A227" t="s">
        <v>19</v>
      </c>
      <c r="B227">
        <v>3059</v>
      </c>
      <c r="D227" t="s">
        <v>13</v>
      </c>
      <c r="E227">
        <v>157</v>
      </c>
    </row>
    <row r="228" spans="1:5" x14ac:dyDescent="0.35">
      <c r="A228" t="s">
        <v>19</v>
      </c>
      <c r="B228">
        <v>34</v>
      </c>
      <c r="D228" t="s">
        <v>13</v>
      </c>
      <c r="E228">
        <v>183</v>
      </c>
    </row>
    <row r="229" spans="1:5" x14ac:dyDescent="0.35">
      <c r="A229" t="s">
        <v>19</v>
      </c>
      <c r="B229">
        <v>220</v>
      </c>
      <c r="D229" t="s">
        <v>13</v>
      </c>
      <c r="E229">
        <v>82</v>
      </c>
    </row>
    <row r="230" spans="1:5" x14ac:dyDescent="0.35">
      <c r="A230" t="s">
        <v>19</v>
      </c>
      <c r="B230">
        <v>1604</v>
      </c>
      <c r="D230" t="s">
        <v>13</v>
      </c>
      <c r="E230">
        <v>1</v>
      </c>
    </row>
    <row r="231" spans="1:5" x14ac:dyDescent="0.35">
      <c r="A231" t="s">
        <v>19</v>
      </c>
      <c r="B231">
        <v>454</v>
      </c>
      <c r="D231" t="s">
        <v>13</v>
      </c>
      <c r="E231">
        <v>1198</v>
      </c>
    </row>
    <row r="232" spans="1:5" x14ac:dyDescent="0.35">
      <c r="A232" t="s">
        <v>19</v>
      </c>
      <c r="B232">
        <v>123</v>
      </c>
      <c r="D232" t="s">
        <v>13</v>
      </c>
      <c r="E232">
        <v>648</v>
      </c>
    </row>
    <row r="233" spans="1:5" x14ac:dyDescent="0.35">
      <c r="A233" t="s">
        <v>19</v>
      </c>
      <c r="B233">
        <v>299</v>
      </c>
      <c r="D233" t="s">
        <v>13</v>
      </c>
      <c r="E233">
        <v>64</v>
      </c>
    </row>
    <row r="234" spans="1:5" x14ac:dyDescent="0.35">
      <c r="A234" t="s">
        <v>19</v>
      </c>
      <c r="B234">
        <v>2237</v>
      </c>
      <c r="D234" t="s">
        <v>13</v>
      </c>
      <c r="E234">
        <v>62</v>
      </c>
    </row>
    <row r="235" spans="1:5" x14ac:dyDescent="0.35">
      <c r="A235" t="s">
        <v>19</v>
      </c>
      <c r="B235">
        <v>645</v>
      </c>
      <c r="D235" t="s">
        <v>13</v>
      </c>
      <c r="E235">
        <v>750</v>
      </c>
    </row>
    <row r="236" spans="1:5" x14ac:dyDescent="0.35">
      <c r="A236" t="s">
        <v>19</v>
      </c>
      <c r="B236">
        <v>484</v>
      </c>
      <c r="D236" t="s">
        <v>13</v>
      </c>
      <c r="E236">
        <v>105</v>
      </c>
    </row>
    <row r="237" spans="1:5" x14ac:dyDescent="0.35">
      <c r="A237" t="s">
        <v>19</v>
      </c>
      <c r="B237">
        <v>154</v>
      </c>
      <c r="D237" t="s">
        <v>13</v>
      </c>
      <c r="E237">
        <v>2604</v>
      </c>
    </row>
    <row r="238" spans="1:5" x14ac:dyDescent="0.35">
      <c r="A238" t="s">
        <v>19</v>
      </c>
      <c r="B238">
        <v>82</v>
      </c>
      <c r="D238" t="s">
        <v>13</v>
      </c>
      <c r="E238">
        <v>65</v>
      </c>
    </row>
    <row r="239" spans="1:5" x14ac:dyDescent="0.35">
      <c r="A239" t="s">
        <v>19</v>
      </c>
      <c r="B239">
        <v>134</v>
      </c>
      <c r="D239" t="s">
        <v>13</v>
      </c>
      <c r="E239">
        <v>94</v>
      </c>
    </row>
    <row r="240" spans="1:5" x14ac:dyDescent="0.35">
      <c r="A240" t="s">
        <v>19</v>
      </c>
      <c r="B240">
        <v>5203</v>
      </c>
      <c r="D240" t="s">
        <v>13</v>
      </c>
      <c r="E240">
        <v>257</v>
      </c>
    </row>
    <row r="241" spans="1:5" x14ac:dyDescent="0.35">
      <c r="A241" t="s">
        <v>19</v>
      </c>
      <c r="B241">
        <v>94</v>
      </c>
      <c r="D241" t="s">
        <v>13</v>
      </c>
      <c r="E241">
        <v>2928</v>
      </c>
    </row>
    <row r="242" spans="1:5" x14ac:dyDescent="0.35">
      <c r="A242" t="s">
        <v>19</v>
      </c>
      <c r="B242">
        <v>205</v>
      </c>
      <c r="D242" t="s">
        <v>13</v>
      </c>
      <c r="E242">
        <v>4697</v>
      </c>
    </row>
    <row r="243" spans="1:5" x14ac:dyDescent="0.35">
      <c r="A243" t="s">
        <v>19</v>
      </c>
      <c r="B243">
        <v>92</v>
      </c>
      <c r="D243" t="s">
        <v>13</v>
      </c>
      <c r="E243">
        <v>2915</v>
      </c>
    </row>
    <row r="244" spans="1:5" x14ac:dyDescent="0.35">
      <c r="A244" t="s">
        <v>19</v>
      </c>
      <c r="B244">
        <v>219</v>
      </c>
      <c r="D244" t="s">
        <v>13</v>
      </c>
      <c r="E244">
        <v>18</v>
      </c>
    </row>
    <row r="245" spans="1:5" x14ac:dyDescent="0.35">
      <c r="A245" t="s">
        <v>19</v>
      </c>
      <c r="B245">
        <v>2526</v>
      </c>
      <c r="D245" t="s">
        <v>13</v>
      </c>
      <c r="E245">
        <v>602</v>
      </c>
    </row>
    <row r="246" spans="1:5" x14ac:dyDescent="0.35">
      <c r="A246" t="s">
        <v>19</v>
      </c>
      <c r="B246">
        <v>94</v>
      </c>
      <c r="D246" t="s">
        <v>13</v>
      </c>
      <c r="E246">
        <v>1</v>
      </c>
    </row>
    <row r="247" spans="1:5" x14ac:dyDescent="0.35">
      <c r="A247" t="s">
        <v>19</v>
      </c>
      <c r="B247">
        <v>1713</v>
      </c>
      <c r="D247" t="s">
        <v>13</v>
      </c>
      <c r="E247">
        <v>3868</v>
      </c>
    </row>
    <row r="248" spans="1:5" x14ac:dyDescent="0.35">
      <c r="A248" t="s">
        <v>19</v>
      </c>
      <c r="B248">
        <v>249</v>
      </c>
      <c r="D248" t="s">
        <v>13</v>
      </c>
      <c r="E248">
        <v>504</v>
      </c>
    </row>
    <row r="249" spans="1:5" x14ac:dyDescent="0.35">
      <c r="A249" t="s">
        <v>19</v>
      </c>
      <c r="B249">
        <v>192</v>
      </c>
      <c r="D249" t="s">
        <v>13</v>
      </c>
      <c r="E249">
        <v>14</v>
      </c>
    </row>
    <row r="250" spans="1:5" x14ac:dyDescent="0.35">
      <c r="A250" t="s">
        <v>19</v>
      </c>
      <c r="B250">
        <v>247</v>
      </c>
      <c r="D250" t="s">
        <v>13</v>
      </c>
      <c r="E250">
        <v>750</v>
      </c>
    </row>
    <row r="251" spans="1:5" x14ac:dyDescent="0.35">
      <c r="A251" t="s">
        <v>19</v>
      </c>
      <c r="B251">
        <v>2293</v>
      </c>
      <c r="D251" t="s">
        <v>13</v>
      </c>
      <c r="E251">
        <v>77</v>
      </c>
    </row>
    <row r="252" spans="1:5" x14ac:dyDescent="0.35">
      <c r="A252" t="s">
        <v>19</v>
      </c>
      <c r="B252">
        <v>3131</v>
      </c>
      <c r="D252" t="s">
        <v>13</v>
      </c>
      <c r="E252">
        <v>752</v>
      </c>
    </row>
    <row r="253" spans="1:5" x14ac:dyDescent="0.35">
      <c r="A253" t="s">
        <v>19</v>
      </c>
      <c r="B253">
        <v>143</v>
      </c>
      <c r="D253" t="s">
        <v>13</v>
      </c>
      <c r="E253">
        <v>131</v>
      </c>
    </row>
    <row r="254" spans="1:5" x14ac:dyDescent="0.35">
      <c r="A254" t="s">
        <v>19</v>
      </c>
      <c r="B254">
        <v>296</v>
      </c>
      <c r="D254" t="s">
        <v>13</v>
      </c>
      <c r="E254">
        <v>87</v>
      </c>
    </row>
    <row r="255" spans="1:5" x14ac:dyDescent="0.35">
      <c r="A255" t="s">
        <v>19</v>
      </c>
      <c r="B255">
        <v>170</v>
      </c>
      <c r="D255" t="s">
        <v>13</v>
      </c>
      <c r="E255">
        <v>1063</v>
      </c>
    </row>
    <row r="256" spans="1:5" x14ac:dyDescent="0.35">
      <c r="A256" t="s">
        <v>19</v>
      </c>
      <c r="B256">
        <v>86</v>
      </c>
      <c r="D256" t="s">
        <v>13</v>
      </c>
      <c r="E256">
        <v>76</v>
      </c>
    </row>
    <row r="257" spans="1:5" x14ac:dyDescent="0.35">
      <c r="A257" t="s">
        <v>19</v>
      </c>
      <c r="B257">
        <v>6286</v>
      </c>
      <c r="D257" t="s">
        <v>13</v>
      </c>
      <c r="E257">
        <v>4428</v>
      </c>
    </row>
    <row r="258" spans="1:5" x14ac:dyDescent="0.35">
      <c r="A258" t="s">
        <v>19</v>
      </c>
      <c r="B258">
        <v>3727</v>
      </c>
      <c r="D258" t="s">
        <v>13</v>
      </c>
      <c r="E258">
        <v>58</v>
      </c>
    </row>
    <row r="259" spans="1:5" x14ac:dyDescent="0.35">
      <c r="A259" t="s">
        <v>19</v>
      </c>
      <c r="B259">
        <v>1605</v>
      </c>
      <c r="D259" t="s">
        <v>13</v>
      </c>
      <c r="E259">
        <v>111</v>
      </c>
    </row>
    <row r="260" spans="1:5" x14ac:dyDescent="0.35">
      <c r="A260" t="s">
        <v>19</v>
      </c>
      <c r="B260">
        <v>2120</v>
      </c>
      <c r="D260" t="s">
        <v>13</v>
      </c>
      <c r="E260">
        <v>2955</v>
      </c>
    </row>
    <row r="261" spans="1:5" x14ac:dyDescent="0.35">
      <c r="A261" t="s">
        <v>19</v>
      </c>
      <c r="B261">
        <v>50</v>
      </c>
      <c r="D261" t="s">
        <v>13</v>
      </c>
      <c r="E261">
        <v>1657</v>
      </c>
    </row>
    <row r="262" spans="1:5" x14ac:dyDescent="0.35">
      <c r="A262" t="s">
        <v>19</v>
      </c>
      <c r="B262">
        <v>2080</v>
      </c>
      <c r="D262" t="s">
        <v>13</v>
      </c>
      <c r="E262">
        <v>926</v>
      </c>
    </row>
    <row r="263" spans="1:5" x14ac:dyDescent="0.35">
      <c r="A263" t="s">
        <v>19</v>
      </c>
      <c r="B263">
        <v>2105</v>
      </c>
      <c r="D263" t="s">
        <v>13</v>
      </c>
      <c r="E263">
        <v>77</v>
      </c>
    </row>
    <row r="264" spans="1:5" x14ac:dyDescent="0.35">
      <c r="A264" t="s">
        <v>19</v>
      </c>
      <c r="B264">
        <v>2436</v>
      </c>
      <c r="D264" t="s">
        <v>13</v>
      </c>
      <c r="E264">
        <v>1748</v>
      </c>
    </row>
    <row r="265" spans="1:5" x14ac:dyDescent="0.35">
      <c r="A265" t="s">
        <v>19</v>
      </c>
      <c r="B265">
        <v>80</v>
      </c>
      <c r="D265" t="s">
        <v>13</v>
      </c>
      <c r="E265">
        <v>79</v>
      </c>
    </row>
    <row r="266" spans="1:5" x14ac:dyDescent="0.35">
      <c r="A266" t="s">
        <v>19</v>
      </c>
      <c r="B266">
        <v>42</v>
      </c>
      <c r="D266" t="s">
        <v>13</v>
      </c>
      <c r="E266">
        <v>889</v>
      </c>
    </row>
    <row r="267" spans="1:5" x14ac:dyDescent="0.35">
      <c r="A267" t="s">
        <v>19</v>
      </c>
      <c r="B267">
        <v>139</v>
      </c>
      <c r="D267" t="s">
        <v>13</v>
      </c>
      <c r="E267">
        <v>56</v>
      </c>
    </row>
    <row r="268" spans="1:5" x14ac:dyDescent="0.35">
      <c r="A268" t="s">
        <v>19</v>
      </c>
      <c r="B268">
        <v>159</v>
      </c>
      <c r="D268" t="s">
        <v>13</v>
      </c>
      <c r="E268">
        <v>1</v>
      </c>
    </row>
    <row r="269" spans="1:5" x14ac:dyDescent="0.35">
      <c r="A269" t="s">
        <v>19</v>
      </c>
      <c r="B269">
        <v>381</v>
      </c>
      <c r="D269" t="s">
        <v>13</v>
      </c>
      <c r="E269">
        <v>83</v>
      </c>
    </row>
    <row r="270" spans="1:5" x14ac:dyDescent="0.35">
      <c r="A270" t="s">
        <v>19</v>
      </c>
      <c r="B270">
        <v>194</v>
      </c>
      <c r="D270" t="s">
        <v>13</v>
      </c>
      <c r="E270">
        <v>2025</v>
      </c>
    </row>
    <row r="271" spans="1:5" x14ac:dyDescent="0.35">
      <c r="A271" t="s">
        <v>19</v>
      </c>
      <c r="B271">
        <v>106</v>
      </c>
      <c r="D271" t="s">
        <v>13</v>
      </c>
      <c r="E271">
        <v>14</v>
      </c>
    </row>
    <row r="272" spans="1:5" x14ac:dyDescent="0.35">
      <c r="A272" t="s">
        <v>19</v>
      </c>
      <c r="B272">
        <v>142</v>
      </c>
      <c r="D272" t="s">
        <v>13</v>
      </c>
      <c r="E272">
        <v>656</v>
      </c>
    </row>
    <row r="273" spans="1:5" x14ac:dyDescent="0.35">
      <c r="A273" t="s">
        <v>19</v>
      </c>
      <c r="B273">
        <v>211</v>
      </c>
      <c r="D273" t="s">
        <v>13</v>
      </c>
      <c r="E273">
        <v>1596</v>
      </c>
    </row>
    <row r="274" spans="1:5" x14ac:dyDescent="0.35">
      <c r="A274" t="s">
        <v>19</v>
      </c>
      <c r="B274">
        <v>2756</v>
      </c>
      <c r="D274" t="s">
        <v>13</v>
      </c>
      <c r="E274">
        <v>10</v>
      </c>
    </row>
    <row r="275" spans="1:5" x14ac:dyDescent="0.35">
      <c r="A275" t="s">
        <v>19</v>
      </c>
      <c r="B275">
        <v>173</v>
      </c>
      <c r="D275" t="s">
        <v>13</v>
      </c>
      <c r="E275">
        <v>1121</v>
      </c>
    </row>
    <row r="276" spans="1:5" x14ac:dyDescent="0.35">
      <c r="A276" t="s">
        <v>19</v>
      </c>
      <c r="B276">
        <v>87</v>
      </c>
      <c r="D276" t="s">
        <v>13</v>
      </c>
      <c r="E276">
        <v>15</v>
      </c>
    </row>
    <row r="277" spans="1:5" x14ac:dyDescent="0.35">
      <c r="A277" t="s">
        <v>19</v>
      </c>
      <c r="B277">
        <v>1572</v>
      </c>
      <c r="D277" t="s">
        <v>13</v>
      </c>
      <c r="E277">
        <v>191</v>
      </c>
    </row>
    <row r="278" spans="1:5" x14ac:dyDescent="0.35">
      <c r="A278" t="s">
        <v>19</v>
      </c>
      <c r="B278">
        <v>2346</v>
      </c>
      <c r="D278" t="s">
        <v>13</v>
      </c>
      <c r="E278">
        <v>16</v>
      </c>
    </row>
    <row r="279" spans="1:5" x14ac:dyDescent="0.35">
      <c r="A279" t="s">
        <v>19</v>
      </c>
      <c r="B279">
        <v>115</v>
      </c>
      <c r="D279" t="s">
        <v>13</v>
      </c>
      <c r="E279">
        <v>17</v>
      </c>
    </row>
    <row r="280" spans="1:5" x14ac:dyDescent="0.35">
      <c r="A280" t="s">
        <v>19</v>
      </c>
      <c r="B280">
        <v>85</v>
      </c>
      <c r="D280" t="s">
        <v>13</v>
      </c>
      <c r="E280">
        <v>34</v>
      </c>
    </row>
    <row r="281" spans="1:5" x14ac:dyDescent="0.35">
      <c r="A281" t="s">
        <v>19</v>
      </c>
      <c r="B281">
        <v>144</v>
      </c>
      <c r="D281" t="s">
        <v>13</v>
      </c>
      <c r="E281">
        <v>1</v>
      </c>
    </row>
    <row r="282" spans="1:5" x14ac:dyDescent="0.35">
      <c r="A282" t="s">
        <v>19</v>
      </c>
      <c r="B282">
        <v>2443</v>
      </c>
      <c r="D282" t="s">
        <v>13</v>
      </c>
      <c r="E282">
        <v>1274</v>
      </c>
    </row>
    <row r="283" spans="1:5" x14ac:dyDescent="0.35">
      <c r="A283" t="s">
        <v>19</v>
      </c>
      <c r="B283">
        <v>64</v>
      </c>
      <c r="D283" t="s">
        <v>13</v>
      </c>
      <c r="E283">
        <v>210</v>
      </c>
    </row>
    <row r="284" spans="1:5" x14ac:dyDescent="0.35">
      <c r="A284" t="s">
        <v>19</v>
      </c>
      <c r="B284">
        <v>268</v>
      </c>
      <c r="D284" t="s">
        <v>13</v>
      </c>
      <c r="E284">
        <v>248</v>
      </c>
    </row>
    <row r="285" spans="1:5" x14ac:dyDescent="0.35">
      <c r="A285" t="s">
        <v>19</v>
      </c>
      <c r="B285">
        <v>195</v>
      </c>
      <c r="D285" t="s">
        <v>13</v>
      </c>
      <c r="E285">
        <v>513</v>
      </c>
    </row>
    <row r="286" spans="1:5" x14ac:dyDescent="0.35">
      <c r="A286" t="s">
        <v>19</v>
      </c>
      <c r="B286">
        <v>186</v>
      </c>
      <c r="D286" t="s">
        <v>13</v>
      </c>
      <c r="E286">
        <v>3410</v>
      </c>
    </row>
    <row r="287" spans="1:5" x14ac:dyDescent="0.35">
      <c r="A287" t="s">
        <v>19</v>
      </c>
      <c r="B287">
        <v>460</v>
      </c>
      <c r="D287" t="s">
        <v>13</v>
      </c>
      <c r="E287">
        <v>10</v>
      </c>
    </row>
    <row r="288" spans="1:5" x14ac:dyDescent="0.35">
      <c r="A288" t="s">
        <v>19</v>
      </c>
      <c r="B288">
        <v>2528</v>
      </c>
      <c r="D288" t="s">
        <v>13</v>
      </c>
      <c r="E288">
        <v>2201</v>
      </c>
    </row>
    <row r="289" spans="1:5" x14ac:dyDescent="0.35">
      <c r="A289" t="s">
        <v>19</v>
      </c>
      <c r="B289">
        <v>3657</v>
      </c>
      <c r="D289" t="s">
        <v>13</v>
      </c>
      <c r="E289">
        <v>676</v>
      </c>
    </row>
    <row r="290" spans="1:5" x14ac:dyDescent="0.35">
      <c r="A290" t="s">
        <v>19</v>
      </c>
      <c r="B290">
        <v>131</v>
      </c>
      <c r="D290" t="s">
        <v>13</v>
      </c>
      <c r="E290">
        <v>831</v>
      </c>
    </row>
    <row r="291" spans="1:5" x14ac:dyDescent="0.35">
      <c r="A291" t="s">
        <v>19</v>
      </c>
      <c r="B291">
        <v>239</v>
      </c>
      <c r="D291" t="s">
        <v>13</v>
      </c>
      <c r="E291">
        <v>859</v>
      </c>
    </row>
    <row r="292" spans="1:5" x14ac:dyDescent="0.35">
      <c r="A292" t="s">
        <v>19</v>
      </c>
      <c r="B292">
        <v>78</v>
      </c>
      <c r="D292" t="s">
        <v>13</v>
      </c>
      <c r="E292">
        <v>45</v>
      </c>
    </row>
    <row r="293" spans="1:5" x14ac:dyDescent="0.35">
      <c r="A293" t="s">
        <v>19</v>
      </c>
      <c r="B293">
        <v>1773</v>
      </c>
      <c r="D293" t="s">
        <v>13</v>
      </c>
      <c r="E293">
        <v>6</v>
      </c>
    </row>
    <row r="294" spans="1:5" x14ac:dyDescent="0.35">
      <c r="A294" t="s">
        <v>19</v>
      </c>
      <c r="B294">
        <v>32</v>
      </c>
      <c r="D294" t="s">
        <v>13</v>
      </c>
      <c r="E294">
        <v>7</v>
      </c>
    </row>
    <row r="295" spans="1:5" x14ac:dyDescent="0.35">
      <c r="A295" t="s">
        <v>19</v>
      </c>
      <c r="B295">
        <v>369</v>
      </c>
      <c r="D295" t="s">
        <v>13</v>
      </c>
      <c r="E295">
        <v>31</v>
      </c>
    </row>
    <row r="296" spans="1:5" x14ac:dyDescent="0.35">
      <c r="A296" t="s">
        <v>19</v>
      </c>
      <c r="B296">
        <v>89</v>
      </c>
      <c r="D296" t="s">
        <v>13</v>
      </c>
      <c r="E296">
        <v>78</v>
      </c>
    </row>
    <row r="297" spans="1:5" x14ac:dyDescent="0.35">
      <c r="A297" t="s">
        <v>19</v>
      </c>
      <c r="B297">
        <v>147</v>
      </c>
      <c r="D297" t="s">
        <v>13</v>
      </c>
      <c r="E297">
        <v>1225</v>
      </c>
    </row>
    <row r="298" spans="1:5" x14ac:dyDescent="0.35">
      <c r="A298" t="s">
        <v>19</v>
      </c>
      <c r="B298">
        <v>126</v>
      </c>
      <c r="D298" t="s">
        <v>13</v>
      </c>
      <c r="E298">
        <v>1</v>
      </c>
    </row>
    <row r="299" spans="1:5" x14ac:dyDescent="0.35">
      <c r="A299" t="s">
        <v>19</v>
      </c>
      <c r="B299">
        <v>2218</v>
      </c>
      <c r="D299" t="s">
        <v>13</v>
      </c>
      <c r="E299">
        <v>67</v>
      </c>
    </row>
    <row r="300" spans="1:5" x14ac:dyDescent="0.35">
      <c r="A300" t="s">
        <v>19</v>
      </c>
      <c r="B300">
        <v>202</v>
      </c>
      <c r="D300" t="s">
        <v>13</v>
      </c>
      <c r="E300">
        <v>19</v>
      </c>
    </row>
    <row r="301" spans="1:5" x14ac:dyDescent="0.35">
      <c r="A301" t="s">
        <v>19</v>
      </c>
      <c r="B301">
        <v>140</v>
      </c>
      <c r="D301" t="s">
        <v>13</v>
      </c>
      <c r="E301">
        <v>2108</v>
      </c>
    </row>
    <row r="302" spans="1:5" x14ac:dyDescent="0.35">
      <c r="A302" t="s">
        <v>19</v>
      </c>
      <c r="B302">
        <v>1052</v>
      </c>
      <c r="D302" t="s">
        <v>13</v>
      </c>
      <c r="E302">
        <v>679</v>
      </c>
    </row>
    <row r="303" spans="1:5" x14ac:dyDescent="0.35">
      <c r="A303" t="s">
        <v>19</v>
      </c>
      <c r="B303">
        <v>247</v>
      </c>
      <c r="D303" t="s">
        <v>13</v>
      </c>
      <c r="E303">
        <v>36</v>
      </c>
    </row>
    <row r="304" spans="1:5" x14ac:dyDescent="0.35">
      <c r="A304" t="s">
        <v>19</v>
      </c>
      <c r="B304">
        <v>84</v>
      </c>
      <c r="D304" t="s">
        <v>13</v>
      </c>
      <c r="E304">
        <v>47</v>
      </c>
    </row>
    <row r="305" spans="1:5" x14ac:dyDescent="0.35">
      <c r="A305" t="s">
        <v>19</v>
      </c>
      <c r="B305">
        <v>88</v>
      </c>
      <c r="D305" t="s">
        <v>13</v>
      </c>
      <c r="E305">
        <v>70</v>
      </c>
    </row>
    <row r="306" spans="1:5" x14ac:dyDescent="0.35">
      <c r="A306" t="s">
        <v>19</v>
      </c>
      <c r="B306">
        <v>156</v>
      </c>
      <c r="D306" t="s">
        <v>13</v>
      </c>
      <c r="E306">
        <v>154</v>
      </c>
    </row>
    <row r="307" spans="1:5" x14ac:dyDescent="0.35">
      <c r="A307" t="s">
        <v>19</v>
      </c>
      <c r="B307">
        <v>2985</v>
      </c>
      <c r="D307" t="s">
        <v>13</v>
      </c>
      <c r="E307">
        <v>22</v>
      </c>
    </row>
    <row r="308" spans="1:5" x14ac:dyDescent="0.35">
      <c r="A308" t="s">
        <v>19</v>
      </c>
      <c r="B308">
        <v>762</v>
      </c>
      <c r="D308" t="s">
        <v>13</v>
      </c>
      <c r="E308">
        <v>1758</v>
      </c>
    </row>
    <row r="309" spans="1:5" x14ac:dyDescent="0.35">
      <c r="A309" t="s">
        <v>19</v>
      </c>
      <c r="B309">
        <v>554</v>
      </c>
      <c r="D309" t="s">
        <v>13</v>
      </c>
      <c r="E309">
        <v>94</v>
      </c>
    </row>
    <row r="310" spans="1:5" x14ac:dyDescent="0.35">
      <c r="A310" t="s">
        <v>19</v>
      </c>
      <c r="B310">
        <v>135</v>
      </c>
      <c r="D310" t="s">
        <v>13</v>
      </c>
      <c r="E310">
        <v>33</v>
      </c>
    </row>
    <row r="311" spans="1:5" x14ac:dyDescent="0.35">
      <c r="A311" t="s">
        <v>19</v>
      </c>
      <c r="B311">
        <v>122</v>
      </c>
      <c r="D311" t="s">
        <v>13</v>
      </c>
      <c r="E311">
        <v>1</v>
      </c>
    </row>
    <row r="312" spans="1:5" x14ac:dyDescent="0.35">
      <c r="A312" t="s">
        <v>19</v>
      </c>
      <c r="B312">
        <v>221</v>
      </c>
      <c r="D312" t="s">
        <v>13</v>
      </c>
      <c r="E312">
        <v>31</v>
      </c>
    </row>
    <row r="313" spans="1:5" x14ac:dyDescent="0.35">
      <c r="A313" t="s">
        <v>19</v>
      </c>
      <c r="B313">
        <v>126</v>
      </c>
      <c r="D313" t="s">
        <v>13</v>
      </c>
      <c r="E313">
        <v>35</v>
      </c>
    </row>
    <row r="314" spans="1:5" x14ac:dyDescent="0.35">
      <c r="A314" t="s">
        <v>19</v>
      </c>
      <c r="B314">
        <v>1022</v>
      </c>
      <c r="D314" t="s">
        <v>13</v>
      </c>
      <c r="E314">
        <v>63</v>
      </c>
    </row>
    <row r="315" spans="1:5" x14ac:dyDescent="0.35">
      <c r="A315" t="s">
        <v>19</v>
      </c>
      <c r="B315">
        <v>3177</v>
      </c>
      <c r="D315" t="s">
        <v>13</v>
      </c>
      <c r="E315">
        <v>526</v>
      </c>
    </row>
    <row r="316" spans="1:5" x14ac:dyDescent="0.35">
      <c r="A316" t="s">
        <v>19</v>
      </c>
      <c r="B316">
        <v>198</v>
      </c>
      <c r="D316" t="s">
        <v>13</v>
      </c>
      <c r="E316">
        <v>121</v>
      </c>
    </row>
    <row r="317" spans="1:5" x14ac:dyDescent="0.35">
      <c r="A317" t="s">
        <v>19</v>
      </c>
      <c r="B317">
        <v>85</v>
      </c>
      <c r="D317" t="s">
        <v>13</v>
      </c>
      <c r="E317">
        <v>67</v>
      </c>
    </row>
    <row r="318" spans="1:5" x14ac:dyDescent="0.35">
      <c r="A318" t="s">
        <v>19</v>
      </c>
      <c r="B318">
        <v>3596</v>
      </c>
      <c r="D318" t="s">
        <v>13</v>
      </c>
      <c r="E318">
        <v>57</v>
      </c>
    </row>
    <row r="319" spans="1:5" x14ac:dyDescent="0.35">
      <c r="A319" t="s">
        <v>19</v>
      </c>
      <c r="B319">
        <v>244</v>
      </c>
      <c r="D319" t="s">
        <v>13</v>
      </c>
      <c r="E319">
        <v>1229</v>
      </c>
    </row>
    <row r="320" spans="1:5" x14ac:dyDescent="0.35">
      <c r="A320" t="s">
        <v>19</v>
      </c>
      <c r="B320">
        <v>5180</v>
      </c>
      <c r="D320" t="s">
        <v>13</v>
      </c>
      <c r="E320">
        <v>12</v>
      </c>
    </row>
    <row r="321" spans="1:5" x14ac:dyDescent="0.35">
      <c r="A321" t="s">
        <v>19</v>
      </c>
      <c r="B321">
        <v>589</v>
      </c>
      <c r="D321" t="s">
        <v>13</v>
      </c>
      <c r="E321">
        <v>452</v>
      </c>
    </row>
    <row r="322" spans="1:5" x14ac:dyDescent="0.35">
      <c r="A322" t="s">
        <v>19</v>
      </c>
      <c r="B322">
        <v>2725</v>
      </c>
      <c r="D322" t="s">
        <v>13</v>
      </c>
      <c r="E322">
        <v>1886</v>
      </c>
    </row>
    <row r="323" spans="1:5" x14ac:dyDescent="0.35">
      <c r="A323" t="s">
        <v>19</v>
      </c>
      <c r="B323">
        <v>300</v>
      </c>
      <c r="D323" t="s">
        <v>13</v>
      </c>
      <c r="E323">
        <v>1825</v>
      </c>
    </row>
    <row r="324" spans="1:5" x14ac:dyDescent="0.35">
      <c r="A324" t="s">
        <v>19</v>
      </c>
      <c r="B324">
        <v>144</v>
      </c>
      <c r="D324" t="s">
        <v>13</v>
      </c>
      <c r="E324">
        <v>31</v>
      </c>
    </row>
    <row r="325" spans="1:5" x14ac:dyDescent="0.35">
      <c r="A325" t="s">
        <v>19</v>
      </c>
      <c r="B325">
        <v>87</v>
      </c>
      <c r="D325" t="s">
        <v>13</v>
      </c>
      <c r="E325">
        <v>107</v>
      </c>
    </row>
    <row r="326" spans="1:5" x14ac:dyDescent="0.35">
      <c r="A326" t="s">
        <v>19</v>
      </c>
      <c r="B326">
        <v>3116</v>
      </c>
      <c r="D326" t="s">
        <v>13</v>
      </c>
      <c r="E326">
        <v>27</v>
      </c>
    </row>
    <row r="327" spans="1:5" x14ac:dyDescent="0.35">
      <c r="A327" t="s">
        <v>19</v>
      </c>
      <c r="B327">
        <v>909</v>
      </c>
      <c r="D327" t="s">
        <v>13</v>
      </c>
      <c r="E327">
        <v>1221</v>
      </c>
    </row>
    <row r="328" spans="1:5" x14ac:dyDescent="0.35">
      <c r="A328" t="s">
        <v>19</v>
      </c>
      <c r="B328">
        <v>1613</v>
      </c>
      <c r="D328" t="s">
        <v>13</v>
      </c>
      <c r="E328">
        <v>1</v>
      </c>
    </row>
    <row r="329" spans="1:5" x14ac:dyDescent="0.35">
      <c r="A329" t="s">
        <v>19</v>
      </c>
      <c r="B329">
        <v>136</v>
      </c>
      <c r="D329" t="s">
        <v>13</v>
      </c>
      <c r="E329">
        <v>16</v>
      </c>
    </row>
    <row r="330" spans="1:5" x14ac:dyDescent="0.35">
      <c r="A330" t="s">
        <v>19</v>
      </c>
      <c r="B330">
        <v>130</v>
      </c>
      <c r="D330" t="s">
        <v>13</v>
      </c>
      <c r="E330">
        <v>41</v>
      </c>
    </row>
    <row r="331" spans="1:5" x14ac:dyDescent="0.35">
      <c r="A331" t="s">
        <v>19</v>
      </c>
      <c r="B331">
        <v>102</v>
      </c>
      <c r="D331" t="s">
        <v>13</v>
      </c>
      <c r="E331">
        <v>523</v>
      </c>
    </row>
    <row r="332" spans="1:5" x14ac:dyDescent="0.35">
      <c r="A332" t="s">
        <v>19</v>
      </c>
      <c r="B332">
        <v>4006</v>
      </c>
      <c r="D332" t="s">
        <v>13</v>
      </c>
      <c r="E332">
        <v>141</v>
      </c>
    </row>
    <row r="333" spans="1:5" x14ac:dyDescent="0.35">
      <c r="A333" t="s">
        <v>19</v>
      </c>
      <c r="B333">
        <v>1629</v>
      </c>
      <c r="D333" t="s">
        <v>13</v>
      </c>
      <c r="E333">
        <v>52</v>
      </c>
    </row>
    <row r="334" spans="1:5" x14ac:dyDescent="0.35">
      <c r="A334" t="s">
        <v>19</v>
      </c>
      <c r="B334">
        <v>2188</v>
      </c>
      <c r="D334" t="s">
        <v>13</v>
      </c>
      <c r="E334">
        <v>225</v>
      </c>
    </row>
    <row r="335" spans="1:5" x14ac:dyDescent="0.35">
      <c r="A335" t="s">
        <v>19</v>
      </c>
      <c r="B335">
        <v>2409</v>
      </c>
      <c r="D335" t="s">
        <v>13</v>
      </c>
      <c r="E335">
        <v>38</v>
      </c>
    </row>
    <row r="336" spans="1:5" x14ac:dyDescent="0.35">
      <c r="A336" t="s">
        <v>19</v>
      </c>
      <c r="B336">
        <v>194</v>
      </c>
      <c r="D336" t="s">
        <v>13</v>
      </c>
      <c r="E336">
        <v>15</v>
      </c>
    </row>
    <row r="337" spans="1:5" x14ac:dyDescent="0.35">
      <c r="A337" t="s">
        <v>19</v>
      </c>
      <c r="B337">
        <v>1140</v>
      </c>
      <c r="D337" t="s">
        <v>13</v>
      </c>
      <c r="E337">
        <v>37</v>
      </c>
    </row>
    <row r="338" spans="1:5" x14ac:dyDescent="0.35">
      <c r="A338" t="s">
        <v>19</v>
      </c>
      <c r="B338">
        <v>102</v>
      </c>
      <c r="D338" t="s">
        <v>13</v>
      </c>
      <c r="E338">
        <v>112</v>
      </c>
    </row>
    <row r="339" spans="1:5" x14ac:dyDescent="0.35">
      <c r="A339" t="s">
        <v>19</v>
      </c>
      <c r="B339">
        <v>2857</v>
      </c>
      <c r="D339" t="s">
        <v>13</v>
      </c>
      <c r="E339">
        <v>21</v>
      </c>
    </row>
    <row r="340" spans="1:5" x14ac:dyDescent="0.35">
      <c r="A340" t="s">
        <v>19</v>
      </c>
      <c r="B340">
        <v>107</v>
      </c>
      <c r="D340" t="s">
        <v>13</v>
      </c>
      <c r="E340">
        <v>67</v>
      </c>
    </row>
    <row r="341" spans="1:5" x14ac:dyDescent="0.35">
      <c r="A341" t="s">
        <v>19</v>
      </c>
      <c r="B341">
        <v>160</v>
      </c>
      <c r="D341" t="s">
        <v>13</v>
      </c>
      <c r="E341">
        <v>78</v>
      </c>
    </row>
    <row r="342" spans="1:5" x14ac:dyDescent="0.35">
      <c r="A342" t="s">
        <v>19</v>
      </c>
      <c r="B342">
        <v>2230</v>
      </c>
      <c r="D342" t="s">
        <v>13</v>
      </c>
      <c r="E342">
        <v>67</v>
      </c>
    </row>
    <row r="343" spans="1:5" x14ac:dyDescent="0.35">
      <c r="A343" t="s">
        <v>19</v>
      </c>
      <c r="B343">
        <v>316</v>
      </c>
      <c r="D343" t="s">
        <v>13</v>
      </c>
      <c r="E343">
        <v>263</v>
      </c>
    </row>
    <row r="344" spans="1:5" x14ac:dyDescent="0.35">
      <c r="A344" t="s">
        <v>19</v>
      </c>
      <c r="B344">
        <v>117</v>
      </c>
      <c r="D344" t="s">
        <v>13</v>
      </c>
      <c r="E344">
        <v>1691</v>
      </c>
    </row>
    <row r="345" spans="1:5" x14ac:dyDescent="0.35">
      <c r="A345" t="s">
        <v>19</v>
      </c>
      <c r="B345">
        <v>6406</v>
      </c>
      <c r="D345" t="s">
        <v>13</v>
      </c>
      <c r="E345">
        <v>181</v>
      </c>
    </row>
    <row r="346" spans="1:5" x14ac:dyDescent="0.35">
      <c r="A346" t="s">
        <v>19</v>
      </c>
      <c r="B346">
        <v>192</v>
      </c>
      <c r="D346" t="s">
        <v>13</v>
      </c>
      <c r="E346">
        <v>13</v>
      </c>
    </row>
    <row r="347" spans="1:5" x14ac:dyDescent="0.35">
      <c r="A347" t="s">
        <v>19</v>
      </c>
      <c r="B347">
        <v>26</v>
      </c>
      <c r="D347" t="s">
        <v>13</v>
      </c>
      <c r="E347">
        <v>1</v>
      </c>
    </row>
    <row r="348" spans="1:5" x14ac:dyDescent="0.35">
      <c r="A348" t="s">
        <v>19</v>
      </c>
      <c r="B348">
        <v>723</v>
      </c>
      <c r="D348" t="s">
        <v>13</v>
      </c>
      <c r="E348">
        <v>21</v>
      </c>
    </row>
    <row r="349" spans="1:5" x14ac:dyDescent="0.35">
      <c r="A349" t="s">
        <v>19</v>
      </c>
      <c r="B349">
        <v>170</v>
      </c>
      <c r="D349" t="s">
        <v>13</v>
      </c>
      <c r="E349">
        <v>830</v>
      </c>
    </row>
    <row r="350" spans="1:5" x14ac:dyDescent="0.35">
      <c r="A350" t="s">
        <v>19</v>
      </c>
      <c r="B350">
        <v>238</v>
      </c>
      <c r="D350" t="s">
        <v>13</v>
      </c>
      <c r="E350">
        <v>130</v>
      </c>
    </row>
    <row r="351" spans="1:5" x14ac:dyDescent="0.35">
      <c r="A351" t="s">
        <v>19</v>
      </c>
      <c r="B351">
        <v>55</v>
      </c>
      <c r="D351" t="s">
        <v>13</v>
      </c>
      <c r="E351">
        <v>55</v>
      </c>
    </row>
    <row r="352" spans="1:5" x14ac:dyDescent="0.35">
      <c r="A352" t="s">
        <v>19</v>
      </c>
      <c r="B352">
        <v>128</v>
      </c>
      <c r="D352" t="s">
        <v>13</v>
      </c>
      <c r="E352">
        <v>114</v>
      </c>
    </row>
    <row r="353" spans="1:5" x14ac:dyDescent="0.35">
      <c r="A353" t="s">
        <v>19</v>
      </c>
      <c r="B353">
        <v>2144</v>
      </c>
      <c r="D353" t="s">
        <v>13</v>
      </c>
      <c r="E353">
        <v>594</v>
      </c>
    </row>
    <row r="354" spans="1:5" x14ac:dyDescent="0.35">
      <c r="A354" t="s">
        <v>19</v>
      </c>
      <c r="B354">
        <v>2693</v>
      </c>
      <c r="D354" t="s">
        <v>13</v>
      </c>
      <c r="E354">
        <v>24</v>
      </c>
    </row>
    <row r="355" spans="1:5" x14ac:dyDescent="0.35">
      <c r="A355" t="s">
        <v>19</v>
      </c>
      <c r="B355">
        <v>432</v>
      </c>
      <c r="D355" t="s">
        <v>13</v>
      </c>
      <c r="E355">
        <v>252</v>
      </c>
    </row>
    <row r="356" spans="1:5" x14ac:dyDescent="0.35">
      <c r="A356" t="s">
        <v>19</v>
      </c>
      <c r="B356">
        <v>189</v>
      </c>
      <c r="D356" t="s">
        <v>13</v>
      </c>
      <c r="E356">
        <v>67</v>
      </c>
    </row>
    <row r="357" spans="1:5" x14ac:dyDescent="0.35">
      <c r="A357" t="s">
        <v>19</v>
      </c>
      <c r="B357">
        <v>154</v>
      </c>
      <c r="D357" t="s">
        <v>13</v>
      </c>
      <c r="E357">
        <v>742</v>
      </c>
    </row>
    <row r="358" spans="1:5" x14ac:dyDescent="0.35">
      <c r="A358" t="s">
        <v>19</v>
      </c>
      <c r="B358">
        <v>96</v>
      </c>
      <c r="D358" t="s">
        <v>13</v>
      </c>
      <c r="E358">
        <v>75</v>
      </c>
    </row>
    <row r="359" spans="1:5" x14ac:dyDescent="0.35">
      <c r="A359" t="s">
        <v>19</v>
      </c>
      <c r="B359">
        <v>3063</v>
      </c>
      <c r="D359" t="s">
        <v>13</v>
      </c>
      <c r="E359">
        <v>4405</v>
      </c>
    </row>
    <row r="360" spans="1:5" x14ac:dyDescent="0.35">
      <c r="A360" t="s">
        <v>19</v>
      </c>
      <c r="B360">
        <v>2266</v>
      </c>
      <c r="D360" t="s">
        <v>13</v>
      </c>
      <c r="E360">
        <v>92</v>
      </c>
    </row>
    <row r="361" spans="1:5" x14ac:dyDescent="0.35">
      <c r="A361" t="s">
        <v>19</v>
      </c>
      <c r="B361">
        <v>194</v>
      </c>
      <c r="D361" t="s">
        <v>13</v>
      </c>
      <c r="E361">
        <v>64</v>
      </c>
    </row>
    <row r="362" spans="1:5" x14ac:dyDescent="0.35">
      <c r="A362" t="s">
        <v>19</v>
      </c>
      <c r="B362">
        <v>129</v>
      </c>
      <c r="D362" t="s">
        <v>13</v>
      </c>
      <c r="E362">
        <v>64</v>
      </c>
    </row>
    <row r="363" spans="1:5" x14ac:dyDescent="0.35">
      <c r="A363" t="s">
        <v>19</v>
      </c>
      <c r="B363">
        <v>375</v>
      </c>
      <c r="D363" t="s">
        <v>13</v>
      </c>
      <c r="E363">
        <v>842</v>
      </c>
    </row>
    <row r="364" spans="1:5" x14ac:dyDescent="0.35">
      <c r="A364" t="s">
        <v>19</v>
      </c>
      <c r="B364">
        <v>409</v>
      </c>
      <c r="D364" t="s">
        <v>13</v>
      </c>
      <c r="E364">
        <v>112</v>
      </c>
    </row>
    <row r="365" spans="1:5" x14ac:dyDescent="0.35">
      <c r="A365" t="s">
        <v>19</v>
      </c>
      <c r="B365">
        <v>234</v>
      </c>
      <c r="D365" t="s">
        <v>13</v>
      </c>
      <c r="E365">
        <v>374</v>
      </c>
    </row>
    <row r="366" spans="1:5" x14ac:dyDescent="0.35">
      <c r="A366" t="s">
        <v>19</v>
      </c>
      <c r="B366">
        <v>3016</v>
      </c>
    </row>
    <row r="367" spans="1:5" x14ac:dyDescent="0.35">
      <c r="A367" t="s">
        <v>19</v>
      </c>
      <c r="B367">
        <v>264</v>
      </c>
    </row>
    <row r="368" spans="1:5" x14ac:dyDescent="0.35">
      <c r="A368" t="s">
        <v>19</v>
      </c>
      <c r="B368">
        <v>272</v>
      </c>
    </row>
    <row r="369" spans="1:2" x14ac:dyDescent="0.35">
      <c r="A369" t="s">
        <v>19</v>
      </c>
      <c r="B369">
        <v>419</v>
      </c>
    </row>
    <row r="370" spans="1:2" x14ac:dyDescent="0.35">
      <c r="A370" t="s">
        <v>19</v>
      </c>
      <c r="B370">
        <v>1621</v>
      </c>
    </row>
    <row r="371" spans="1:2" x14ac:dyDescent="0.35">
      <c r="A371" t="s">
        <v>19</v>
      </c>
      <c r="B371">
        <v>1101</v>
      </c>
    </row>
    <row r="372" spans="1:2" x14ac:dyDescent="0.35">
      <c r="A372" t="s">
        <v>19</v>
      </c>
      <c r="B372">
        <v>1073</v>
      </c>
    </row>
    <row r="373" spans="1:2" x14ac:dyDescent="0.35">
      <c r="A373" t="s">
        <v>19</v>
      </c>
      <c r="B373">
        <v>331</v>
      </c>
    </row>
    <row r="374" spans="1:2" x14ac:dyDescent="0.35">
      <c r="A374" t="s">
        <v>19</v>
      </c>
      <c r="B374">
        <v>1170</v>
      </c>
    </row>
    <row r="375" spans="1:2" x14ac:dyDescent="0.35">
      <c r="A375" t="s">
        <v>19</v>
      </c>
      <c r="B375">
        <v>363</v>
      </c>
    </row>
    <row r="376" spans="1:2" x14ac:dyDescent="0.35">
      <c r="A376" t="s">
        <v>19</v>
      </c>
      <c r="B376">
        <v>103</v>
      </c>
    </row>
    <row r="377" spans="1:2" x14ac:dyDescent="0.35">
      <c r="A377" t="s">
        <v>19</v>
      </c>
      <c r="B377">
        <v>147</v>
      </c>
    </row>
    <row r="378" spans="1:2" x14ac:dyDescent="0.35">
      <c r="A378" t="s">
        <v>19</v>
      </c>
      <c r="B378">
        <v>110</v>
      </c>
    </row>
    <row r="379" spans="1:2" x14ac:dyDescent="0.35">
      <c r="A379" t="s">
        <v>19</v>
      </c>
      <c r="B379">
        <v>134</v>
      </c>
    </row>
    <row r="380" spans="1:2" x14ac:dyDescent="0.35">
      <c r="A380" t="s">
        <v>19</v>
      </c>
      <c r="B380">
        <v>269</v>
      </c>
    </row>
    <row r="381" spans="1:2" x14ac:dyDescent="0.35">
      <c r="A381" t="s">
        <v>19</v>
      </c>
      <c r="B381">
        <v>175</v>
      </c>
    </row>
    <row r="382" spans="1:2" x14ac:dyDescent="0.35">
      <c r="A382" t="s">
        <v>19</v>
      </c>
      <c r="B382">
        <v>69</v>
      </c>
    </row>
    <row r="383" spans="1:2" x14ac:dyDescent="0.35">
      <c r="A383" t="s">
        <v>19</v>
      </c>
      <c r="B383">
        <v>190</v>
      </c>
    </row>
    <row r="384" spans="1:2" x14ac:dyDescent="0.35">
      <c r="A384" t="s">
        <v>19</v>
      </c>
      <c r="B384">
        <v>237</v>
      </c>
    </row>
    <row r="385" spans="1:2" x14ac:dyDescent="0.35">
      <c r="A385" t="s">
        <v>19</v>
      </c>
      <c r="B385">
        <v>196</v>
      </c>
    </row>
    <row r="386" spans="1:2" x14ac:dyDescent="0.35">
      <c r="A386" t="s">
        <v>19</v>
      </c>
      <c r="B386">
        <v>7295</v>
      </c>
    </row>
    <row r="387" spans="1:2" x14ac:dyDescent="0.35">
      <c r="A387" t="s">
        <v>19</v>
      </c>
      <c r="B387">
        <v>2893</v>
      </c>
    </row>
    <row r="388" spans="1:2" x14ac:dyDescent="0.35">
      <c r="A388" t="s">
        <v>19</v>
      </c>
      <c r="B388">
        <v>820</v>
      </c>
    </row>
    <row r="389" spans="1:2" x14ac:dyDescent="0.35">
      <c r="A389" t="s">
        <v>19</v>
      </c>
      <c r="B389">
        <v>2038</v>
      </c>
    </row>
    <row r="390" spans="1:2" x14ac:dyDescent="0.35">
      <c r="A390" t="s">
        <v>19</v>
      </c>
      <c r="B390">
        <v>116</v>
      </c>
    </row>
    <row r="391" spans="1:2" x14ac:dyDescent="0.35">
      <c r="A391" t="s">
        <v>19</v>
      </c>
      <c r="B391">
        <v>1345</v>
      </c>
    </row>
    <row r="392" spans="1:2" x14ac:dyDescent="0.35">
      <c r="A392" t="s">
        <v>19</v>
      </c>
      <c r="B392">
        <v>168</v>
      </c>
    </row>
    <row r="393" spans="1:2" x14ac:dyDescent="0.35">
      <c r="A393" t="s">
        <v>19</v>
      </c>
      <c r="B393">
        <v>137</v>
      </c>
    </row>
    <row r="394" spans="1:2" x14ac:dyDescent="0.35">
      <c r="A394" t="s">
        <v>19</v>
      </c>
      <c r="B394">
        <v>186</v>
      </c>
    </row>
    <row r="395" spans="1:2" x14ac:dyDescent="0.35">
      <c r="A395" t="s">
        <v>19</v>
      </c>
      <c r="B395">
        <v>125</v>
      </c>
    </row>
    <row r="396" spans="1:2" x14ac:dyDescent="0.35">
      <c r="A396" t="s">
        <v>19</v>
      </c>
      <c r="B396">
        <v>202</v>
      </c>
    </row>
    <row r="397" spans="1:2" x14ac:dyDescent="0.35">
      <c r="A397" t="s">
        <v>19</v>
      </c>
      <c r="B397">
        <v>103</v>
      </c>
    </row>
    <row r="398" spans="1:2" x14ac:dyDescent="0.35">
      <c r="A398" t="s">
        <v>19</v>
      </c>
      <c r="B398">
        <v>1785</v>
      </c>
    </row>
    <row r="399" spans="1:2" x14ac:dyDescent="0.35">
      <c r="A399" t="s">
        <v>19</v>
      </c>
      <c r="B399">
        <v>157</v>
      </c>
    </row>
    <row r="400" spans="1:2" x14ac:dyDescent="0.35">
      <c r="A400" t="s">
        <v>19</v>
      </c>
      <c r="B400">
        <v>555</v>
      </c>
    </row>
    <row r="401" spans="1:2" x14ac:dyDescent="0.35">
      <c r="A401" t="s">
        <v>19</v>
      </c>
      <c r="B401">
        <v>297</v>
      </c>
    </row>
    <row r="402" spans="1:2" x14ac:dyDescent="0.35">
      <c r="A402" t="s">
        <v>19</v>
      </c>
      <c r="B402">
        <v>123</v>
      </c>
    </row>
    <row r="403" spans="1:2" x14ac:dyDescent="0.35">
      <c r="A403" t="s">
        <v>19</v>
      </c>
      <c r="B403">
        <v>3036</v>
      </c>
    </row>
    <row r="404" spans="1:2" x14ac:dyDescent="0.35">
      <c r="A404" t="s">
        <v>19</v>
      </c>
      <c r="B404">
        <v>144</v>
      </c>
    </row>
    <row r="405" spans="1:2" x14ac:dyDescent="0.35">
      <c r="A405" t="s">
        <v>19</v>
      </c>
      <c r="B405">
        <v>121</v>
      </c>
    </row>
    <row r="406" spans="1:2" x14ac:dyDescent="0.35">
      <c r="A406" t="s">
        <v>19</v>
      </c>
      <c r="B406">
        <v>181</v>
      </c>
    </row>
    <row r="407" spans="1:2" x14ac:dyDescent="0.35">
      <c r="A407" t="s">
        <v>19</v>
      </c>
      <c r="B407">
        <v>122</v>
      </c>
    </row>
    <row r="408" spans="1:2" x14ac:dyDescent="0.35">
      <c r="A408" t="s">
        <v>19</v>
      </c>
      <c r="B408">
        <v>1071</v>
      </c>
    </row>
    <row r="409" spans="1:2" x14ac:dyDescent="0.35">
      <c r="A409" t="s">
        <v>19</v>
      </c>
      <c r="B409">
        <v>980</v>
      </c>
    </row>
    <row r="410" spans="1:2" x14ac:dyDescent="0.35">
      <c r="A410" t="s">
        <v>19</v>
      </c>
      <c r="B410">
        <v>536</v>
      </c>
    </row>
    <row r="411" spans="1:2" x14ac:dyDescent="0.35">
      <c r="A411" t="s">
        <v>19</v>
      </c>
      <c r="B411">
        <v>1991</v>
      </c>
    </row>
    <row r="412" spans="1:2" x14ac:dyDescent="0.35">
      <c r="A412" t="s">
        <v>19</v>
      </c>
      <c r="B412">
        <v>180</v>
      </c>
    </row>
    <row r="413" spans="1:2" x14ac:dyDescent="0.35">
      <c r="A413" t="s">
        <v>19</v>
      </c>
      <c r="B413">
        <v>130</v>
      </c>
    </row>
    <row r="414" spans="1:2" x14ac:dyDescent="0.35">
      <c r="A414" t="s">
        <v>19</v>
      </c>
      <c r="B414">
        <v>122</v>
      </c>
    </row>
    <row r="415" spans="1:2" x14ac:dyDescent="0.35">
      <c r="A415" t="s">
        <v>19</v>
      </c>
      <c r="B415">
        <v>140</v>
      </c>
    </row>
    <row r="416" spans="1:2" x14ac:dyDescent="0.35">
      <c r="A416" t="s">
        <v>19</v>
      </c>
      <c r="B416">
        <v>3388</v>
      </c>
    </row>
    <row r="417" spans="1:2" x14ac:dyDescent="0.35">
      <c r="A417" t="s">
        <v>19</v>
      </c>
      <c r="B417">
        <v>280</v>
      </c>
    </row>
    <row r="418" spans="1:2" x14ac:dyDescent="0.35">
      <c r="A418" t="s">
        <v>19</v>
      </c>
      <c r="B418">
        <v>366</v>
      </c>
    </row>
    <row r="419" spans="1:2" x14ac:dyDescent="0.35">
      <c r="A419" t="s">
        <v>19</v>
      </c>
      <c r="B419">
        <v>270</v>
      </c>
    </row>
    <row r="420" spans="1:2" x14ac:dyDescent="0.35">
      <c r="A420" t="s">
        <v>19</v>
      </c>
      <c r="B420">
        <v>137</v>
      </c>
    </row>
    <row r="421" spans="1:2" x14ac:dyDescent="0.35">
      <c r="A421" t="s">
        <v>19</v>
      </c>
      <c r="B421">
        <v>3205</v>
      </c>
    </row>
    <row r="422" spans="1:2" x14ac:dyDescent="0.35">
      <c r="A422" t="s">
        <v>19</v>
      </c>
      <c r="B422">
        <v>288</v>
      </c>
    </row>
    <row r="423" spans="1:2" x14ac:dyDescent="0.35">
      <c r="A423" t="s">
        <v>19</v>
      </c>
      <c r="B423">
        <v>148</v>
      </c>
    </row>
    <row r="424" spans="1:2" x14ac:dyDescent="0.35">
      <c r="A424" t="s">
        <v>19</v>
      </c>
      <c r="B424">
        <v>114</v>
      </c>
    </row>
    <row r="425" spans="1:2" x14ac:dyDescent="0.35">
      <c r="A425" t="s">
        <v>19</v>
      </c>
      <c r="B425">
        <v>1518</v>
      </c>
    </row>
    <row r="426" spans="1:2" x14ac:dyDescent="0.35">
      <c r="A426" t="s">
        <v>19</v>
      </c>
      <c r="B426">
        <v>166</v>
      </c>
    </row>
    <row r="427" spans="1:2" x14ac:dyDescent="0.35">
      <c r="A427" t="s">
        <v>19</v>
      </c>
      <c r="B427">
        <v>100</v>
      </c>
    </row>
    <row r="428" spans="1:2" x14ac:dyDescent="0.35">
      <c r="A428" t="s">
        <v>19</v>
      </c>
      <c r="B428">
        <v>235</v>
      </c>
    </row>
    <row r="429" spans="1:2" x14ac:dyDescent="0.35">
      <c r="A429" t="s">
        <v>19</v>
      </c>
      <c r="B429">
        <v>148</v>
      </c>
    </row>
    <row r="430" spans="1:2" x14ac:dyDescent="0.35">
      <c r="A430" t="s">
        <v>19</v>
      </c>
      <c r="B430">
        <v>198</v>
      </c>
    </row>
    <row r="431" spans="1:2" x14ac:dyDescent="0.35">
      <c r="A431" t="s">
        <v>19</v>
      </c>
      <c r="B431">
        <v>150</v>
      </c>
    </row>
    <row r="432" spans="1:2" x14ac:dyDescent="0.35">
      <c r="A432" t="s">
        <v>19</v>
      </c>
      <c r="B432">
        <v>216</v>
      </c>
    </row>
    <row r="433" spans="1:2" x14ac:dyDescent="0.35">
      <c r="A433" t="s">
        <v>19</v>
      </c>
      <c r="B433">
        <v>5139</v>
      </c>
    </row>
    <row r="434" spans="1:2" x14ac:dyDescent="0.35">
      <c r="A434" t="s">
        <v>19</v>
      </c>
      <c r="B434">
        <v>2353</v>
      </c>
    </row>
    <row r="435" spans="1:2" x14ac:dyDescent="0.35">
      <c r="A435" t="s">
        <v>19</v>
      </c>
      <c r="B435">
        <v>78</v>
      </c>
    </row>
    <row r="436" spans="1:2" x14ac:dyDescent="0.35">
      <c r="A436" t="s">
        <v>19</v>
      </c>
      <c r="B436">
        <v>174</v>
      </c>
    </row>
    <row r="437" spans="1:2" x14ac:dyDescent="0.35">
      <c r="A437" t="s">
        <v>19</v>
      </c>
      <c r="B437">
        <v>164</v>
      </c>
    </row>
    <row r="438" spans="1:2" x14ac:dyDescent="0.35">
      <c r="A438" t="s">
        <v>19</v>
      </c>
      <c r="B438">
        <v>161</v>
      </c>
    </row>
    <row r="439" spans="1:2" x14ac:dyDescent="0.35">
      <c r="A439" t="s">
        <v>19</v>
      </c>
      <c r="B439">
        <v>138</v>
      </c>
    </row>
    <row r="440" spans="1:2" x14ac:dyDescent="0.35">
      <c r="A440" t="s">
        <v>19</v>
      </c>
      <c r="B440">
        <v>3308</v>
      </c>
    </row>
    <row r="441" spans="1:2" x14ac:dyDescent="0.35">
      <c r="A441" t="s">
        <v>19</v>
      </c>
      <c r="B441">
        <v>127</v>
      </c>
    </row>
    <row r="442" spans="1:2" x14ac:dyDescent="0.35">
      <c r="A442" t="s">
        <v>19</v>
      </c>
      <c r="B442">
        <v>207</v>
      </c>
    </row>
    <row r="443" spans="1:2" x14ac:dyDescent="0.35">
      <c r="A443" t="s">
        <v>19</v>
      </c>
      <c r="B443">
        <v>181</v>
      </c>
    </row>
    <row r="444" spans="1:2" x14ac:dyDescent="0.35">
      <c r="A444" t="s">
        <v>19</v>
      </c>
      <c r="B444">
        <v>110</v>
      </c>
    </row>
    <row r="445" spans="1:2" x14ac:dyDescent="0.35">
      <c r="A445" t="s">
        <v>19</v>
      </c>
      <c r="B445">
        <v>185</v>
      </c>
    </row>
    <row r="446" spans="1:2" x14ac:dyDescent="0.35">
      <c r="A446" t="s">
        <v>19</v>
      </c>
      <c r="B446">
        <v>121</v>
      </c>
    </row>
    <row r="447" spans="1:2" x14ac:dyDescent="0.35">
      <c r="A447" t="s">
        <v>19</v>
      </c>
      <c r="B447">
        <v>106</v>
      </c>
    </row>
    <row r="448" spans="1:2" x14ac:dyDescent="0.35">
      <c r="A448" t="s">
        <v>19</v>
      </c>
      <c r="B448">
        <v>142</v>
      </c>
    </row>
    <row r="449" spans="1:2" x14ac:dyDescent="0.35">
      <c r="A449" t="s">
        <v>19</v>
      </c>
      <c r="B449">
        <v>233</v>
      </c>
    </row>
    <row r="450" spans="1:2" x14ac:dyDescent="0.35">
      <c r="A450" t="s">
        <v>19</v>
      </c>
      <c r="B450">
        <v>218</v>
      </c>
    </row>
    <row r="451" spans="1:2" x14ac:dyDescent="0.35">
      <c r="A451" t="s">
        <v>19</v>
      </c>
      <c r="B451">
        <v>76</v>
      </c>
    </row>
    <row r="452" spans="1:2" x14ac:dyDescent="0.35">
      <c r="A452" t="s">
        <v>19</v>
      </c>
      <c r="B452">
        <v>43</v>
      </c>
    </row>
    <row r="453" spans="1:2" x14ac:dyDescent="0.35">
      <c r="A453" t="s">
        <v>19</v>
      </c>
      <c r="B453">
        <v>221</v>
      </c>
    </row>
    <row r="454" spans="1:2" x14ac:dyDescent="0.35">
      <c r="A454" t="s">
        <v>19</v>
      </c>
      <c r="B454">
        <v>2805</v>
      </c>
    </row>
    <row r="455" spans="1:2" x14ac:dyDescent="0.35">
      <c r="A455" t="s">
        <v>19</v>
      </c>
      <c r="B455">
        <v>68</v>
      </c>
    </row>
    <row r="456" spans="1:2" x14ac:dyDescent="0.35">
      <c r="A456" t="s">
        <v>19</v>
      </c>
      <c r="B456">
        <v>183</v>
      </c>
    </row>
    <row r="457" spans="1:2" x14ac:dyDescent="0.35">
      <c r="A457" t="s">
        <v>19</v>
      </c>
      <c r="B457">
        <v>133</v>
      </c>
    </row>
    <row r="458" spans="1:2" x14ac:dyDescent="0.35">
      <c r="A458" t="s">
        <v>19</v>
      </c>
      <c r="B458">
        <v>2489</v>
      </c>
    </row>
    <row r="459" spans="1:2" x14ac:dyDescent="0.35">
      <c r="A459" t="s">
        <v>19</v>
      </c>
      <c r="B459">
        <v>69</v>
      </c>
    </row>
    <row r="460" spans="1:2" x14ac:dyDescent="0.35">
      <c r="A460" t="s">
        <v>19</v>
      </c>
      <c r="B460">
        <v>279</v>
      </c>
    </row>
    <row r="461" spans="1:2" x14ac:dyDescent="0.35">
      <c r="A461" t="s">
        <v>19</v>
      </c>
      <c r="B461">
        <v>210</v>
      </c>
    </row>
    <row r="462" spans="1:2" x14ac:dyDescent="0.35">
      <c r="A462" t="s">
        <v>19</v>
      </c>
      <c r="B462">
        <v>2100</v>
      </c>
    </row>
    <row r="463" spans="1:2" x14ac:dyDescent="0.35">
      <c r="A463" t="s">
        <v>19</v>
      </c>
      <c r="B463">
        <v>252</v>
      </c>
    </row>
    <row r="464" spans="1:2" x14ac:dyDescent="0.35">
      <c r="A464" t="s">
        <v>19</v>
      </c>
      <c r="B464">
        <v>1280</v>
      </c>
    </row>
    <row r="465" spans="1:2" x14ac:dyDescent="0.35">
      <c r="A465" t="s">
        <v>19</v>
      </c>
      <c r="B465">
        <v>157</v>
      </c>
    </row>
    <row r="466" spans="1:2" x14ac:dyDescent="0.35">
      <c r="A466" t="s">
        <v>19</v>
      </c>
      <c r="B466">
        <v>194</v>
      </c>
    </row>
    <row r="467" spans="1:2" x14ac:dyDescent="0.35">
      <c r="A467" t="s">
        <v>19</v>
      </c>
      <c r="B467">
        <v>82</v>
      </c>
    </row>
    <row r="468" spans="1:2" x14ac:dyDescent="0.35">
      <c r="A468" t="s">
        <v>19</v>
      </c>
      <c r="B468">
        <v>4233</v>
      </c>
    </row>
    <row r="469" spans="1:2" x14ac:dyDescent="0.35">
      <c r="A469" t="s">
        <v>19</v>
      </c>
      <c r="B469">
        <v>1297</v>
      </c>
    </row>
    <row r="470" spans="1:2" x14ac:dyDescent="0.35">
      <c r="A470" t="s">
        <v>19</v>
      </c>
      <c r="B470">
        <v>165</v>
      </c>
    </row>
    <row r="471" spans="1:2" x14ac:dyDescent="0.35">
      <c r="A471" t="s">
        <v>19</v>
      </c>
      <c r="B471">
        <v>119</v>
      </c>
    </row>
    <row r="472" spans="1:2" x14ac:dyDescent="0.35">
      <c r="A472" t="s">
        <v>19</v>
      </c>
      <c r="B472">
        <v>1797</v>
      </c>
    </row>
    <row r="473" spans="1:2" x14ac:dyDescent="0.35">
      <c r="A473" t="s">
        <v>19</v>
      </c>
      <c r="B473">
        <v>261</v>
      </c>
    </row>
    <row r="474" spans="1:2" x14ac:dyDescent="0.35">
      <c r="A474" t="s">
        <v>19</v>
      </c>
      <c r="B474">
        <v>157</v>
      </c>
    </row>
    <row r="475" spans="1:2" x14ac:dyDescent="0.35">
      <c r="A475" t="s">
        <v>19</v>
      </c>
      <c r="B475">
        <v>3533</v>
      </c>
    </row>
    <row r="476" spans="1:2" x14ac:dyDescent="0.35">
      <c r="A476" t="s">
        <v>19</v>
      </c>
      <c r="B476">
        <v>155</v>
      </c>
    </row>
    <row r="477" spans="1:2" x14ac:dyDescent="0.35">
      <c r="A477" t="s">
        <v>19</v>
      </c>
      <c r="B477">
        <v>132</v>
      </c>
    </row>
    <row r="478" spans="1:2" x14ac:dyDescent="0.35">
      <c r="A478" t="s">
        <v>19</v>
      </c>
      <c r="B478">
        <v>1354</v>
      </c>
    </row>
    <row r="479" spans="1:2" x14ac:dyDescent="0.35">
      <c r="A479" t="s">
        <v>19</v>
      </c>
      <c r="B479">
        <v>48</v>
      </c>
    </row>
    <row r="480" spans="1:2" x14ac:dyDescent="0.35">
      <c r="A480" t="s">
        <v>19</v>
      </c>
      <c r="B480">
        <v>110</v>
      </c>
    </row>
    <row r="481" spans="1:2" x14ac:dyDescent="0.35">
      <c r="A481" t="s">
        <v>19</v>
      </c>
      <c r="B481">
        <v>172</v>
      </c>
    </row>
    <row r="482" spans="1:2" x14ac:dyDescent="0.35">
      <c r="A482" t="s">
        <v>19</v>
      </c>
      <c r="B482">
        <v>307</v>
      </c>
    </row>
    <row r="483" spans="1:2" x14ac:dyDescent="0.35">
      <c r="A483" t="s">
        <v>19</v>
      </c>
      <c r="B483">
        <v>160</v>
      </c>
    </row>
    <row r="484" spans="1:2" x14ac:dyDescent="0.35">
      <c r="A484" t="s">
        <v>19</v>
      </c>
      <c r="B484">
        <v>1467</v>
      </c>
    </row>
    <row r="485" spans="1:2" x14ac:dyDescent="0.35">
      <c r="A485" t="s">
        <v>19</v>
      </c>
      <c r="B485">
        <v>2662</v>
      </c>
    </row>
    <row r="486" spans="1:2" x14ac:dyDescent="0.35">
      <c r="A486" t="s">
        <v>19</v>
      </c>
      <c r="B486">
        <v>452</v>
      </c>
    </row>
    <row r="487" spans="1:2" x14ac:dyDescent="0.35">
      <c r="A487" t="s">
        <v>19</v>
      </c>
      <c r="B487">
        <v>158</v>
      </c>
    </row>
    <row r="488" spans="1:2" x14ac:dyDescent="0.35">
      <c r="A488" t="s">
        <v>19</v>
      </c>
      <c r="B488">
        <v>225</v>
      </c>
    </row>
    <row r="489" spans="1:2" x14ac:dyDescent="0.35">
      <c r="A489" t="s">
        <v>19</v>
      </c>
      <c r="B489">
        <v>65</v>
      </c>
    </row>
    <row r="490" spans="1:2" x14ac:dyDescent="0.35">
      <c r="A490" t="s">
        <v>19</v>
      </c>
      <c r="B490">
        <v>163</v>
      </c>
    </row>
    <row r="491" spans="1:2" x14ac:dyDescent="0.35">
      <c r="A491" t="s">
        <v>19</v>
      </c>
      <c r="B491">
        <v>85</v>
      </c>
    </row>
    <row r="492" spans="1:2" x14ac:dyDescent="0.35">
      <c r="A492" t="s">
        <v>19</v>
      </c>
      <c r="B492">
        <v>217</v>
      </c>
    </row>
    <row r="493" spans="1:2" x14ac:dyDescent="0.35">
      <c r="A493" t="s">
        <v>19</v>
      </c>
      <c r="B493">
        <v>150</v>
      </c>
    </row>
    <row r="494" spans="1:2" x14ac:dyDescent="0.35">
      <c r="A494" t="s">
        <v>19</v>
      </c>
      <c r="B494">
        <v>3272</v>
      </c>
    </row>
    <row r="495" spans="1:2" x14ac:dyDescent="0.35">
      <c r="A495" t="s">
        <v>19</v>
      </c>
      <c r="B495">
        <v>300</v>
      </c>
    </row>
    <row r="496" spans="1:2" x14ac:dyDescent="0.35">
      <c r="A496" t="s">
        <v>19</v>
      </c>
      <c r="B496">
        <v>126</v>
      </c>
    </row>
    <row r="497" spans="1:2" x14ac:dyDescent="0.35">
      <c r="A497" t="s">
        <v>19</v>
      </c>
      <c r="B497">
        <v>2320</v>
      </c>
    </row>
    <row r="498" spans="1:2" x14ac:dyDescent="0.35">
      <c r="A498" t="s">
        <v>19</v>
      </c>
      <c r="B498">
        <v>81</v>
      </c>
    </row>
    <row r="499" spans="1:2" x14ac:dyDescent="0.35">
      <c r="A499" t="s">
        <v>19</v>
      </c>
      <c r="B499">
        <v>1887</v>
      </c>
    </row>
    <row r="500" spans="1:2" x14ac:dyDescent="0.35">
      <c r="A500" t="s">
        <v>19</v>
      </c>
      <c r="B500">
        <v>4358</v>
      </c>
    </row>
    <row r="501" spans="1:2" x14ac:dyDescent="0.35">
      <c r="A501" t="s">
        <v>19</v>
      </c>
      <c r="B501">
        <v>53</v>
      </c>
    </row>
    <row r="502" spans="1:2" x14ac:dyDescent="0.35">
      <c r="A502" t="s">
        <v>19</v>
      </c>
      <c r="B502">
        <v>2414</v>
      </c>
    </row>
    <row r="503" spans="1:2" x14ac:dyDescent="0.35">
      <c r="A503" t="s">
        <v>19</v>
      </c>
      <c r="B503">
        <v>80</v>
      </c>
    </row>
    <row r="504" spans="1:2" x14ac:dyDescent="0.35">
      <c r="A504" t="s">
        <v>19</v>
      </c>
      <c r="B504">
        <v>193</v>
      </c>
    </row>
    <row r="505" spans="1:2" x14ac:dyDescent="0.35">
      <c r="A505" t="s">
        <v>19</v>
      </c>
      <c r="B505">
        <v>52</v>
      </c>
    </row>
    <row r="506" spans="1:2" x14ac:dyDescent="0.35">
      <c r="A506" t="s">
        <v>19</v>
      </c>
      <c r="B506">
        <v>290</v>
      </c>
    </row>
    <row r="507" spans="1:2" x14ac:dyDescent="0.35">
      <c r="A507" t="s">
        <v>19</v>
      </c>
      <c r="B507">
        <v>122</v>
      </c>
    </row>
    <row r="508" spans="1:2" x14ac:dyDescent="0.35">
      <c r="A508" t="s">
        <v>19</v>
      </c>
      <c r="B508">
        <v>1470</v>
      </c>
    </row>
    <row r="509" spans="1:2" x14ac:dyDescent="0.35">
      <c r="A509" t="s">
        <v>19</v>
      </c>
      <c r="B509">
        <v>165</v>
      </c>
    </row>
    <row r="510" spans="1:2" x14ac:dyDescent="0.35">
      <c r="A510" t="s">
        <v>19</v>
      </c>
      <c r="B510">
        <v>182</v>
      </c>
    </row>
    <row r="511" spans="1:2" x14ac:dyDescent="0.35">
      <c r="A511" t="s">
        <v>19</v>
      </c>
      <c r="B511">
        <v>199</v>
      </c>
    </row>
    <row r="512" spans="1:2" x14ac:dyDescent="0.35">
      <c r="A512" t="s">
        <v>19</v>
      </c>
      <c r="B512">
        <v>56</v>
      </c>
    </row>
    <row r="513" spans="1:2" x14ac:dyDescent="0.35">
      <c r="A513" t="s">
        <v>19</v>
      </c>
      <c r="B513">
        <v>1460</v>
      </c>
    </row>
    <row r="514" spans="1:2" x14ac:dyDescent="0.35">
      <c r="A514" t="s">
        <v>19</v>
      </c>
      <c r="B514">
        <v>123</v>
      </c>
    </row>
    <row r="515" spans="1:2" x14ac:dyDescent="0.35">
      <c r="A515" t="s">
        <v>19</v>
      </c>
      <c r="B515">
        <v>159</v>
      </c>
    </row>
    <row r="516" spans="1:2" x14ac:dyDescent="0.35">
      <c r="A516" t="s">
        <v>19</v>
      </c>
      <c r="B516">
        <v>110</v>
      </c>
    </row>
    <row r="517" spans="1:2" x14ac:dyDescent="0.35">
      <c r="A517" t="s">
        <v>19</v>
      </c>
      <c r="B517">
        <v>236</v>
      </c>
    </row>
    <row r="518" spans="1:2" x14ac:dyDescent="0.35">
      <c r="A518" t="s">
        <v>19</v>
      </c>
      <c r="B518">
        <v>191</v>
      </c>
    </row>
    <row r="519" spans="1:2" x14ac:dyDescent="0.35">
      <c r="A519" t="s">
        <v>19</v>
      </c>
      <c r="B519">
        <v>3934</v>
      </c>
    </row>
    <row r="520" spans="1:2" x14ac:dyDescent="0.35">
      <c r="A520" t="s">
        <v>19</v>
      </c>
      <c r="B520">
        <v>80</v>
      </c>
    </row>
    <row r="521" spans="1:2" x14ac:dyDescent="0.35">
      <c r="A521" t="s">
        <v>19</v>
      </c>
      <c r="B521">
        <v>462</v>
      </c>
    </row>
    <row r="522" spans="1:2" x14ac:dyDescent="0.35">
      <c r="A522" t="s">
        <v>19</v>
      </c>
      <c r="B522">
        <v>179</v>
      </c>
    </row>
    <row r="523" spans="1:2" x14ac:dyDescent="0.35">
      <c r="A523" t="s">
        <v>19</v>
      </c>
      <c r="B523">
        <v>1866</v>
      </c>
    </row>
    <row r="524" spans="1:2" x14ac:dyDescent="0.35">
      <c r="A524" t="s">
        <v>19</v>
      </c>
      <c r="B524">
        <v>156</v>
      </c>
    </row>
    <row r="525" spans="1:2" x14ac:dyDescent="0.35">
      <c r="A525" t="s">
        <v>19</v>
      </c>
      <c r="B525">
        <v>255</v>
      </c>
    </row>
    <row r="526" spans="1:2" x14ac:dyDescent="0.35">
      <c r="A526" t="s">
        <v>19</v>
      </c>
      <c r="B526">
        <v>2261</v>
      </c>
    </row>
    <row r="527" spans="1:2" x14ac:dyDescent="0.35">
      <c r="A527" t="s">
        <v>19</v>
      </c>
      <c r="B527">
        <v>40</v>
      </c>
    </row>
    <row r="528" spans="1:2" x14ac:dyDescent="0.35">
      <c r="A528" t="s">
        <v>19</v>
      </c>
      <c r="B528">
        <v>2289</v>
      </c>
    </row>
    <row r="529" spans="1:2" x14ac:dyDescent="0.35">
      <c r="A529" t="s">
        <v>19</v>
      </c>
      <c r="B529">
        <v>65</v>
      </c>
    </row>
    <row r="530" spans="1:2" x14ac:dyDescent="0.35">
      <c r="A530" t="s">
        <v>19</v>
      </c>
      <c r="B530">
        <v>3777</v>
      </c>
    </row>
    <row r="531" spans="1:2" x14ac:dyDescent="0.35">
      <c r="A531" t="s">
        <v>19</v>
      </c>
      <c r="B531">
        <v>184</v>
      </c>
    </row>
    <row r="532" spans="1:2" x14ac:dyDescent="0.35">
      <c r="A532" t="s">
        <v>19</v>
      </c>
      <c r="B532">
        <v>85</v>
      </c>
    </row>
    <row r="533" spans="1:2" x14ac:dyDescent="0.35">
      <c r="A533" t="s">
        <v>19</v>
      </c>
      <c r="B533">
        <v>144</v>
      </c>
    </row>
    <row r="534" spans="1:2" x14ac:dyDescent="0.35">
      <c r="A534" t="s">
        <v>19</v>
      </c>
      <c r="B534">
        <v>1902</v>
      </c>
    </row>
    <row r="535" spans="1:2" x14ac:dyDescent="0.35">
      <c r="A535" t="s">
        <v>19</v>
      </c>
      <c r="B535">
        <v>105</v>
      </c>
    </row>
    <row r="536" spans="1:2" x14ac:dyDescent="0.35">
      <c r="A536" t="s">
        <v>19</v>
      </c>
      <c r="B536">
        <v>132</v>
      </c>
    </row>
    <row r="537" spans="1:2" x14ac:dyDescent="0.35">
      <c r="A537" t="s">
        <v>19</v>
      </c>
      <c r="B537">
        <v>96</v>
      </c>
    </row>
    <row r="538" spans="1:2" x14ac:dyDescent="0.35">
      <c r="A538" t="s">
        <v>19</v>
      </c>
      <c r="B538">
        <v>114</v>
      </c>
    </row>
    <row r="539" spans="1:2" x14ac:dyDescent="0.35">
      <c r="A539" t="s">
        <v>19</v>
      </c>
      <c r="B539">
        <v>203</v>
      </c>
    </row>
    <row r="540" spans="1:2" x14ac:dyDescent="0.35">
      <c r="A540" t="s">
        <v>19</v>
      </c>
      <c r="B540">
        <v>1559</v>
      </c>
    </row>
    <row r="541" spans="1:2" x14ac:dyDescent="0.35">
      <c r="A541" t="s">
        <v>19</v>
      </c>
      <c r="B541">
        <v>1548</v>
      </c>
    </row>
    <row r="542" spans="1:2" x14ac:dyDescent="0.35">
      <c r="A542" t="s">
        <v>19</v>
      </c>
      <c r="B542">
        <v>80</v>
      </c>
    </row>
    <row r="543" spans="1:2" x14ac:dyDescent="0.35">
      <c r="A543" t="s">
        <v>19</v>
      </c>
      <c r="B543">
        <v>131</v>
      </c>
    </row>
    <row r="544" spans="1:2" x14ac:dyDescent="0.35">
      <c r="A544" t="s">
        <v>19</v>
      </c>
      <c r="B544">
        <v>112</v>
      </c>
    </row>
    <row r="545" spans="1:2" x14ac:dyDescent="0.35">
      <c r="A545" t="s">
        <v>19</v>
      </c>
      <c r="B545">
        <v>155</v>
      </c>
    </row>
    <row r="546" spans="1:2" x14ac:dyDescent="0.35">
      <c r="A546" t="s">
        <v>19</v>
      </c>
      <c r="B546">
        <v>266</v>
      </c>
    </row>
    <row r="547" spans="1:2" x14ac:dyDescent="0.35">
      <c r="A547" t="s">
        <v>19</v>
      </c>
      <c r="B547">
        <v>155</v>
      </c>
    </row>
    <row r="548" spans="1:2" x14ac:dyDescent="0.35">
      <c r="A548" t="s">
        <v>19</v>
      </c>
      <c r="B548">
        <v>207</v>
      </c>
    </row>
    <row r="549" spans="1:2" x14ac:dyDescent="0.35">
      <c r="A549" t="s">
        <v>19</v>
      </c>
      <c r="B549">
        <v>245</v>
      </c>
    </row>
    <row r="550" spans="1:2" x14ac:dyDescent="0.35">
      <c r="A550" t="s">
        <v>19</v>
      </c>
      <c r="B550">
        <v>1573</v>
      </c>
    </row>
    <row r="551" spans="1:2" x14ac:dyDescent="0.35">
      <c r="A551" t="s">
        <v>19</v>
      </c>
      <c r="B551">
        <v>114</v>
      </c>
    </row>
    <row r="552" spans="1:2" x14ac:dyDescent="0.35">
      <c r="A552" t="s">
        <v>19</v>
      </c>
      <c r="B552">
        <v>93</v>
      </c>
    </row>
    <row r="553" spans="1:2" x14ac:dyDescent="0.35">
      <c r="A553" t="s">
        <v>19</v>
      </c>
      <c r="B553">
        <v>1681</v>
      </c>
    </row>
    <row r="554" spans="1:2" x14ac:dyDescent="0.35">
      <c r="A554" t="s">
        <v>19</v>
      </c>
      <c r="B554">
        <v>32</v>
      </c>
    </row>
    <row r="555" spans="1:2" x14ac:dyDescent="0.35">
      <c r="A555" t="s">
        <v>19</v>
      </c>
      <c r="B555">
        <v>135</v>
      </c>
    </row>
    <row r="556" spans="1:2" x14ac:dyDescent="0.35">
      <c r="A556" t="s">
        <v>19</v>
      </c>
      <c r="B556">
        <v>140</v>
      </c>
    </row>
    <row r="557" spans="1:2" x14ac:dyDescent="0.35">
      <c r="A557" t="s">
        <v>19</v>
      </c>
      <c r="B557">
        <v>92</v>
      </c>
    </row>
    <row r="558" spans="1:2" x14ac:dyDescent="0.35">
      <c r="A558" t="s">
        <v>19</v>
      </c>
      <c r="B558">
        <v>1015</v>
      </c>
    </row>
    <row r="559" spans="1:2" x14ac:dyDescent="0.35">
      <c r="A559" t="s">
        <v>19</v>
      </c>
      <c r="B559">
        <v>323</v>
      </c>
    </row>
    <row r="560" spans="1:2" x14ac:dyDescent="0.35">
      <c r="A560" t="s">
        <v>19</v>
      </c>
      <c r="B560">
        <v>2326</v>
      </c>
    </row>
    <row r="561" spans="1:16" x14ac:dyDescent="0.35">
      <c r="A561" t="s">
        <v>19</v>
      </c>
      <c r="B561">
        <v>381</v>
      </c>
    </row>
    <row r="562" spans="1:16" x14ac:dyDescent="0.35">
      <c r="A562" t="s">
        <v>19</v>
      </c>
      <c r="B562">
        <v>480</v>
      </c>
    </row>
    <row r="563" spans="1:16" x14ac:dyDescent="0.35">
      <c r="A563" t="s">
        <v>19</v>
      </c>
      <c r="B563">
        <v>226</v>
      </c>
    </row>
    <row r="564" spans="1:16" x14ac:dyDescent="0.35">
      <c r="A564" t="s">
        <v>19</v>
      </c>
      <c r="B564">
        <v>241</v>
      </c>
    </row>
    <row r="565" spans="1:16" x14ac:dyDescent="0.35">
      <c r="A565" t="s">
        <v>19</v>
      </c>
      <c r="B565">
        <v>132</v>
      </c>
    </row>
    <row r="566" spans="1:16" x14ac:dyDescent="0.35">
      <c r="A566" t="s">
        <v>19</v>
      </c>
      <c r="B566">
        <v>2043</v>
      </c>
    </row>
    <row r="568" spans="1:16" x14ac:dyDescent="0.35">
      <c r="A568" t="s">
        <v>2106</v>
      </c>
      <c r="B568">
        <f>AVERAGE(B1:B566)</f>
        <v>851.14690265486729</v>
      </c>
      <c r="E568" t="s">
        <v>2106</v>
      </c>
      <c r="F568">
        <f>AVERAGE(E1:E365)</f>
        <v>585.61538461538464</v>
      </c>
    </row>
    <row r="569" spans="1:16" x14ac:dyDescent="0.35">
      <c r="A569" t="s">
        <v>2107</v>
      </c>
      <c r="B569">
        <f>MEDIAN(B1:B566)</f>
        <v>201</v>
      </c>
      <c r="E569" t="s">
        <v>2107</v>
      </c>
      <c r="F569">
        <f>MEDIAN(E1:E365)</f>
        <v>114.5</v>
      </c>
    </row>
    <row r="570" spans="1:16" x14ac:dyDescent="0.35">
      <c r="A570" t="s">
        <v>2108</v>
      </c>
      <c r="B570">
        <f>MIN(B1:B566)</f>
        <v>16</v>
      </c>
      <c r="E570" t="s">
        <v>2108</v>
      </c>
      <c r="F570">
        <f>MIN(E1:E365)</f>
        <v>0</v>
      </c>
    </row>
    <row r="571" spans="1:16" x14ac:dyDescent="0.35">
      <c r="A571" t="s">
        <v>2109</v>
      </c>
      <c r="B571">
        <f>MAX(B1:B566)</f>
        <v>7295</v>
      </c>
      <c r="E571" t="s">
        <v>2109</v>
      </c>
      <c r="F571">
        <f>MAX(E1:E365)</f>
        <v>6080</v>
      </c>
    </row>
    <row r="572" spans="1:16" x14ac:dyDescent="0.35">
      <c r="A572" t="s">
        <v>2110</v>
      </c>
      <c r="B572">
        <f>VAR(B1:B566)</f>
        <v>1606216.5936295739</v>
      </c>
      <c r="E572" t="s">
        <v>2110</v>
      </c>
      <c r="F572">
        <f>_xlfn.VAR.P(E1:E365)</f>
        <v>921574.68174133555</v>
      </c>
    </row>
    <row r="573" spans="1:16" x14ac:dyDescent="0.35">
      <c r="A573" t="s">
        <v>2111</v>
      </c>
      <c r="B573">
        <f>_xlfn.STDEV.P(B1:B566)</f>
        <v>1266.2439466397898</v>
      </c>
      <c r="E573" t="s">
        <v>2111</v>
      </c>
      <c r="F573">
        <f>_xlfn.STDEV.P(E1:E365)</f>
        <v>959.98681331637863</v>
      </c>
    </row>
    <row r="574" spans="1:16" x14ac:dyDescent="0.35">
      <c r="A574" t="s">
        <v>2112</v>
      </c>
      <c r="B574">
        <f>B571-B570</f>
        <v>7279</v>
      </c>
      <c r="E574" t="s">
        <v>2112</v>
      </c>
      <c r="F574">
        <f>F571-F570</f>
        <v>6080</v>
      </c>
    </row>
    <row r="576" spans="1:16" x14ac:dyDescent="0.35">
      <c r="A576" s="12" t="s">
        <v>2116</v>
      </c>
      <c r="B576" s="12"/>
      <c r="C576" s="12"/>
      <c r="D576" s="12"/>
      <c r="E576" s="12"/>
      <c r="F576" s="12"/>
      <c r="G576" s="12"/>
      <c r="H576" s="12"/>
      <c r="I576" s="10"/>
      <c r="J576" s="10"/>
      <c r="K576" s="10"/>
      <c r="L576" s="10"/>
      <c r="M576" s="10"/>
      <c r="N576" s="10"/>
      <c r="O576" s="10"/>
      <c r="P576" s="10"/>
    </row>
    <row r="577" spans="1:16" x14ac:dyDescent="0.35">
      <c r="A577" s="12" t="s">
        <v>2117</v>
      </c>
      <c r="B577" s="12"/>
      <c r="C577" s="12"/>
      <c r="D577" s="12"/>
      <c r="E577" s="12"/>
      <c r="F577" s="12"/>
      <c r="G577" s="12"/>
      <c r="H577" s="12"/>
      <c r="I577" s="10"/>
      <c r="J577" s="10"/>
      <c r="K577" s="10"/>
      <c r="L577" s="10"/>
      <c r="M577" s="10"/>
      <c r="N577" s="10"/>
      <c r="O577" s="10"/>
      <c r="P577" s="10"/>
    </row>
    <row r="578" spans="1:16" x14ac:dyDescent="0.35">
      <c r="A578" s="12" t="s">
        <v>2114</v>
      </c>
      <c r="B578" s="12"/>
      <c r="C578" s="12"/>
      <c r="D578" s="12"/>
      <c r="E578" s="12"/>
      <c r="F578" s="12"/>
      <c r="G578" s="12"/>
      <c r="H578" s="12"/>
      <c r="I578" s="10"/>
      <c r="J578" s="10"/>
      <c r="K578" s="10"/>
      <c r="L578" s="10"/>
      <c r="M578" s="10"/>
      <c r="N578" s="10"/>
      <c r="O578" s="10"/>
      <c r="P578" s="10"/>
    </row>
    <row r="579" spans="1:16" x14ac:dyDescent="0.35">
      <c r="A579" s="12" t="s">
        <v>2115</v>
      </c>
      <c r="B579" s="12"/>
      <c r="C579" s="12"/>
      <c r="D579" s="12"/>
      <c r="E579" s="12"/>
      <c r="F579" s="12"/>
      <c r="G579" s="12"/>
      <c r="H579" s="12"/>
    </row>
    <row r="581" spans="1:16" x14ac:dyDescent="0.35">
      <c r="A581" s="12" t="s">
        <v>2118</v>
      </c>
    </row>
    <row r="582" spans="1:16" x14ac:dyDescent="0.35">
      <c r="A582" s="11" t="s">
        <v>2119</v>
      </c>
    </row>
    <row r="583" spans="1:16" x14ac:dyDescent="0.35">
      <c r="A583" s="11" t="s">
        <v>2120</v>
      </c>
    </row>
  </sheetData>
  <conditionalFormatting sqref="A1:A566 A568:A574">
    <cfRule type="containsText" dxfId="11" priority="9" stopIfTrue="1" operator="containsText" text="live">
      <formula>NOT(ISERROR(SEARCH("live",A1)))</formula>
    </cfRule>
    <cfRule type="containsText" dxfId="10" priority="10" stopIfTrue="1" operator="containsText" text="failed">
      <formula>NOT(ISERROR(SEARCH("failed",A1)))</formula>
    </cfRule>
    <cfRule type="containsText" dxfId="9" priority="11" stopIfTrue="1" operator="containsText" text="successful">
      <formula>NOT(ISERROR(SEARCH("successful",A1)))</formula>
    </cfRule>
    <cfRule type="containsText" dxfId="8" priority="12" stopIfTrue="1" operator="containsText" text="canceled">
      <formula>NOT(ISERROR(SEARCH("canceled",A1)))</formula>
    </cfRule>
  </conditionalFormatting>
  <conditionalFormatting sqref="D1:D365">
    <cfRule type="containsText" dxfId="7" priority="5" stopIfTrue="1" operator="containsText" text="live">
      <formula>NOT(ISERROR(SEARCH("live",D1)))</formula>
    </cfRule>
    <cfRule type="containsText" dxfId="6" priority="6" stopIfTrue="1" operator="containsText" text="failed">
      <formula>NOT(ISERROR(SEARCH("failed",D1)))</formula>
    </cfRule>
    <cfRule type="containsText" dxfId="5" priority="7" stopIfTrue="1" operator="containsText" text="successful">
      <formula>NOT(ISERROR(SEARCH("successful",D1)))</formula>
    </cfRule>
    <cfRule type="containsText" dxfId="4" priority="8" stopIfTrue="1" operator="containsText" text="canceled">
      <formula>NOT(ISERROR(SEARCH("canceled",D1)))</formula>
    </cfRule>
  </conditionalFormatting>
  <conditionalFormatting sqref="E568:E574">
    <cfRule type="containsText" dxfId="3" priority="1" stopIfTrue="1" operator="containsText" text="live">
      <formula>NOT(ISERROR(SEARCH("live",E568)))</formula>
    </cfRule>
    <cfRule type="containsText" dxfId="2" priority="2" stopIfTrue="1" operator="containsText" text="failed">
      <formula>NOT(ISERROR(SEARCH("failed",E568)))</formula>
    </cfRule>
    <cfRule type="containsText" dxfId="1" priority="3" stopIfTrue="1" operator="containsText" text="successful">
      <formula>NOT(ISERROR(SEARCH("successful",E568)))</formula>
    </cfRule>
    <cfRule type="containsText" dxfId="0" priority="4" stopIfTrue="1" operator="containsText" text="canceled">
      <formula>NOT(ISERROR(SEARCH("canceled",E568)))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Table-Category</vt:lpstr>
      <vt:lpstr>Pivot Table-Subcategory</vt:lpstr>
      <vt:lpstr>Pivot Table-Date creation</vt:lpstr>
      <vt:lpstr>Graph-Goal</vt:lpstr>
      <vt:lpstr>Variablity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Mandeep Kaur</cp:lastModifiedBy>
  <dcterms:created xsi:type="dcterms:W3CDTF">2021-09-29T18:52:28Z</dcterms:created>
  <dcterms:modified xsi:type="dcterms:W3CDTF">2023-02-27T01:53:00Z</dcterms:modified>
</cp:coreProperties>
</file>