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epani Desktop 3\Documents\Vision_Hit\Whatsapp_Sequencer\"/>
    </mc:Choice>
  </mc:AlternateContent>
  <bookViews>
    <workbookView xWindow="-105" yWindow="-105" windowWidth="20715" windowHeight="13425" tabRatio="638"/>
  </bookViews>
  <sheets>
    <sheet name="MESSAGES" sheetId="1" r:id="rId1"/>
    <sheet name="Greeting Selection" sheetId="2" r:id="rId2"/>
  </sheets>
  <definedNames>
    <definedName name="_xlnm._FilterDatabase" localSheetId="0" hidden="1">MESSAGES!$A$1:$AC$217</definedName>
    <definedName name="A1andA2" localSheetId="0">MESSAGES!$A$1:$A$1</definedName>
    <definedName name="all">MESSAGES!$1:$1048576</definedName>
    <definedName name="CopyText">#REF!</definedName>
  </definedNames>
  <calcPr calcId="152511"/>
</workbook>
</file>

<file path=xl/calcChain.xml><?xml version="1.0" encoding="utf-8"?>
<calcChain xmlns="http://schemas.openxmlformats.org/spreadsheetml/2006/main">
  <c r="V214" i="1" l="1"/>
  <c r="V206" i="1"/>
  <c r="V205" i="1"/>
  <c r="V204" i="1"/>
  <c r="V203" i="1"/>
  <c r="V202" i="1"/>
  <c r="V201" i="1"/>
  <c r="V200" i="1"/>
  <c r="V199" i="1"/>
  <c r="V198" i="1"/>
  <c r="V197" i="1"/>
  <c r="V196" i="1"/>
  <c r="V195" i="1"/>
  <c r="V194" i="1"/>
  <c r="V193" i="1"/>
  <c r="V192" i="1"/>
  <c r="V191" i="1"/>
  <c r="V190" i="1"/>
  <c r="V189" i="1"/>
  <c r="V188" i="1"/>
  <c r="V187" i="1"/>
  <c r="V186" i="1"/>
  <c r="V185" i="1"/>
  <c r="V184" i="1"/>
  <c r="S129" i="1"/>
  <c r="S126" i="1"/>
  <c r="E158" i="1"/>
  <c r="U158" i="1"/>
  <c r="V158" i="1"/>
  <c r="X158" i="1"/>
  <c r="Y158" i="1"/>
  <c r="Z158" i="1"/>
  <c r="W158" i="1" l="1"/>
  <c r="A158" i="1" s="1"/>
  <c r="S150" i="1"/>
  <c r="V213" i="1" l="1"/>
  <c r="V212" i="1"/>
  <c r="V211" i="1"/>
  <c r="V210" i="1"/>
  <c r="V209" i="1"/>
  <c r="V208" i="1"/>
  <c r="V207" i="1"/>
  <c r="V137" i="1"/>
  <c r="V136" i="1"/>
  <c r="V135" i="1"/>
  <c r="V134" i="1"/>
  <c r="V133" i="1"/>
  <c r="V132" i="1"/>
  <c r="V131" i="1"/>
  <c r="S149" i="1" l="1"/>
  <c r="Z217" i="1"/>
  <c r="Y217" i="1"/>
  <c r="X217" i="1"/>
  <c r="V217" i="1"/>
  <c r="U217" i="1"/>
  <c r="E217" i="1"/>
  <c r="S182" i="1"/>
  <c r="W217" i="1" l="1"/>
  <c r="A217" i="1" s="1"/>
  <c r="S147" i="1"/>
  <c r="R137" i="1" l="1"/>
  <c r="S216" i="1" l="1"/>
  <c r="Z216" i="1"/>
  <c r="Y216" i="1"/>
  <c r="X216" i="1"/>
  <c r="V216" i="1"/>
  <c r="U216" i="1"/>
  <c r="E216" i="1"/>
  <c r="S215" i="1"/>
  <c r="Z215" i="1"/>
  <c r="Y215" i="1"/>
  <c r="X215" i="1"/>
  <c r="V215" i="1"/>
  <c r="U215" i="1"/>
  <c r="E215" i="1"/>
  <c r="W216" i="1" l="1"/>
  <c r="A216" i="1" s="1"/>
  <c r="W215" i="1"/>
  <c r="A215" i="1" s="1"/>
  <c r="S165" i="1"/>
  <c r="S167" i="1"/>
  <c r="E167" i="1"/>
  <c r="U167" i="1"/>
  <c r="V167" i="1"/>
  <c r="X167" i="1"/>
  <c r="Y167" i="1"/>
  <c r="Z167" i="1"/>
  <c r="E150" i="1"/>
  <c r="U150" i="1"/>
  <c r="V150" i="1"/>
  <c r="X150" i="1"/>
  <c r="Y150" i="1"/>
  <c r="Z150" i="1"/>
  <c r="S164" i="1"/>
  <c r="S148" i="1"/>
  <c r="W167" i="1" l="1"/>
  <c r="A167" i="1" s="1"/>
  <c r="W150" i="1"/>
  <c r="A150" i="1" s="1"/>
  <c r="AB214" i="1"/>
  <c r="AA214" i="1"/>
  <c r="Z214" i="1"/>
  <c r="Y214" i="1"/>
  <c r="W214" i="1"/>
  <c r="U214" i="1"/>
  <c r="E214" i="1"/>
  <c r="X214" i="1" l="1"/>
  <c r="A214" i="1" s="1"/>
  <c r="U208" i="1"/>
  <c r="E209" i="1"/>
  <c r="E210" i="1"/>
  <c r="E211" i="1"/>
  <c r="E212" i="1"/>
  <c r="E213" i="1"/>
  <c r="E207" i="1"/>
  <c r="AB213" i="1"/>
  <c r="AA213" i="1"/>
  <c r="Z213" i="1"/>
  <c r="Y213" i="1"/>
  <c r="W213" i="1"/>
  <c r="R213" i="1"/>
  <c r="M213" i="1"/>
  <c r="AB212" i="1"/>
  <c r="AA212" i="1"/>
  <c r="Z212" i="1"/>
  <c r="Y212" i="1"/>
  <c r="W212" i="1"/>
  <c r="R212" i="1"/>
  <c r="M212" i="1"/>
  <c r="AB211" i="1"/>
  <c r="AA211" i="1"/>
  <c r="Z211" i="1"/>
  <c r="Y211" i="1"/>
  <c r="W211" i="1"/>
  <c r="R211" i="1"/>
  <c r="M211" i="1"/>
  <c r="AB210" i="1"/>
  <c r="AA210" i="1"/>
  <c r="Z210" i="1"/>
  <c r="Y210" i="1"/>
  <c r="W210" i="1"/>
  <c r="R210" i="1"/>
  <c r="M210" i="1"/>
  <c r="AB209" i="1"/>
  <c r="AA209" i="1"/>
  <c r="Z209" i="1"/>
  <c r="Y209" i="1"/>
  <c r="W209" i="1"/>
  <c r="R209" i="1"/>
  <c r="M209" i="1"/>
  <c r="AB208" i="1"/>
  <c r="AA208" i="1"/>
  <c r="Z208" i="1"/>
  <c r="Y208" i="1"/>
  <c r="W208" i="1"/>
  <c r="R208" i="1"/>
  <c r="M208" i="1"/>
  <c r="AB207" i="1"/>
  <c r="AA207" i="1"/>
  <c r="Z207" i="1"/>
  <c r="Y207" i="1"/>
  <c r="W207" i="1"/>
  <c r="R207" i="1"/>
  <c r="M207" i="1"/>
  <c r="X207" i="1" l="1"/>
  <c r="X208" i="1"/>
  <c r="A208" i="1" s="1"/>
  <c r="X209" i="1"/>
  <c r="X210" i="1"/>
  <c r="X211" i="1"/>
  <c r="X212" i="1"/>
  <c r="X213" i="1"/>
  <c r="U213" i="1"/>
  <c r="U209" i="1"/>
  <c r="U212" i="1"/>
  <c r="E208" i="1"/>
  <c r="U210" i="1"/>
  <c r="U207" i="1"/>
  <c r="U211" i="1"/>
  <c r="AB206" i="1"/>
  <c r="S206" i="1"/>
  <c r="AA206" i="1"/>
  <c r="Z206" i="1"/>
  <c r="Y206" i="1"/>
  <c r="W206" i="1"/>
  <c r="U206" i="1"/>
  <c r="E206" i="1"/>
  <c r="A212" i="1" l="1"/>
  <c r="A207" i="1"/>
  <c r="A210" i="1"/>
  <c r="A211" i="1"/>
  <c r="A213" i="1"/>
  <c r="X206" i="1"/>
  <c r="A206" i="1" s="1"/>
  <c r="A209" i="1"/>
  <c r="M130" i="1" l="1"/>
  <c r="AB205" i="1" l="1"/>
  <c r="AA205" i="1"/>
  <c r="Z205" i="1"/>
  <c r="Y205" i="1"/>
  <c r="W205" i="1"/>
  <c r="U205" i="1"/>
  <c r="S205" i="1"/>
  <c r="E205" i="1"/>
  <c r="X205" i="1" l="1"/>
  <c r="A205" i="1" s="1"/>
  <c r="AB204" i="1"/>
  <c r="S204" i="1" l="1"/>
  <c r="AA204" i="1"/>
  <c r="Z204" i="1"/>
  <c r="Y204" i="1"/>
  <c r="W204" i="1"/>
  <c r="U204" i="1"/>
  <c r="E204" i="1"/>
  <c r="X204" i="1" l="1"/>
  <c r="A204" i="1" s="1"/>
  <c r="M137" i="1"/>
  <c r="M136" i="1"/>
  <c r="M135" i="1"/>
  <c r="M134" i="1"/>
  <c r="M133" i="1"/>
  <c r="M132" i="1"/>
  <c r="M131" i="1"/>
  <c r="U137" i="1" l="1"/>
  <c r="U136" i="1"/>
  <c r="U135" i="1"/>
  <c r="U134" i="1"/>
  <c r="U133" i="1"/>
  <c r="U132" i="1"/>
  <c r="U131" i="1"/>
  <c r="R135" i="1" l="1"/>
  <c r="AB203" i="1" l="1"/>
  <c r="AA203" i="1"/>
  <c r="Z203" i="1"/>
  <c r="Y203" i="1"/>
  <c r="W203" i="1"/>
  <c r="U203" i="1"/>
  <c r="E203" i="1"/>
  <c r="AB202" i="1"/>
  <c r="AA202" i="1"/>
  <c r="Z202" i="1"/>
  <c r="Y202" i="1"/>
  <c r="W202" i="1"/>
  <c r="U202" i="1"/>
  <c r="E202" i="1"/>
  <c r="AB201" i="1"/>
  <c r="AA201" i="1"/>
  <c r="Z201" i="1"/>
  <c r="Y201" i="1"/>
  <c r="W201" i="1"/>
  <c r="U201" i="1"/>
  <c r="E201" i="1"/>
  <c r="AB200" i="1"/>
  <c r="AA200" i="1"/>
  <c r="Z200" i="1"/>
  <c r="Y200" i="1"/>
  <c r="W200" i="1"/>
  <c r="U200" i="1"/>
  <c r="E200" i="1"/>
  <c r="AB199" i="1"/>
  <c r="AA199" i="1"/>
  <c r="Z199" i="1"/>
  <c r="Y199" i="1"/>
  <c r="W199" i="1"/>
  <c r="U199" i="1"/>
  <c r="E199" i="1"/>
  <c r="AB198" i="1"/>
  <c r="AA198" i="1"/>
  <c r="Z198" i="1"/>
  <c r="Y198" i="1"/>
  <c r="W198" i="1"/>
  <c r="U198" i="1"/>
  <c r="E198" i="1"/>
  <c r="AB197" i="1"/>
  <c r="AA197" i="1"/>
  <c r="Z197" i="1"/>
  <c r="Y197" i="1"/>
  <c r="W197" i="1"/>
  <c r="U197" i="1"/>
  <c r="E197" i="1"/>
  <c r="AB196" i="1"/>
  <c r="AA196" i="1"/>
  <c r="Z196" i="1"/>
  <c r="Y196" i="1"/>
  <c r="W196" i="1"/>
  <c r="U196" i="1"/>
  <c r="E196" i="1"/>
  <c r="AB195" i="1"/>
  <c r="AA195" i="1"/>
  <c r="Z195" i="1"/>
  <c r="Y195" i="1"/>
  <c r="W195" i="1"/>
  <c r="U195" i="1"/>
  <c r="E195" i="1"/>
  <c r="AB194" i="1"/>
  <c r="AA194" i="1"/>
  <c r="Z194" i="1"/>
  <c r="Y194" i="1"/>
  <c r="W194" i="1"/>
  <c r="U194" i="1"/>
  <c r="E194" i="1"/>
  <c r="AB193" i="1"/>
  <c r="AA193" i="1"/>
  <c r="Z193" i="1"/>
  <c r="Y193" i="1"/>
  <c r="W193" i="1"/>
  <c r="U193" i="1"/>
  <c r="E193" i="1"/>
  <c r="AB192" i="1"/>
  <c r="AA192" i="1"/>
  <c r="Z192" i="1"/>
  <c r="Y192" i="1"/>
  <c r="W192" i="1"/>
  <c r="U192" i="1"/>
  <c r="E192" i="1"/>
  <c r="AB191" i="1"/>
  <c r="AA191" i="1"/>
  <c r="Z191" i="1"/>
  <c r="Y191" i="1"/>
  <c r="W191" i="1"/>
  <c r="U191" i="1"/>
  <c r="S191" i="1"/>
  <c r="E191" i="1"/>
  <c r="AB190" i="1"/>
  <c r="AA190" i="1"/>
  <c r="Z190" i="1"/>
  <c r="Y190" i="1"/>
  <c r="W190" i="1"/>
  <c r="U190" i="1"/>
  <c r="S190" i="1"/>
  <c r="E190" i="1"/>
  <c r="AB189" i="1"/>
  <c r="AA189" i="1"/>
  <c r="Z189" i="1"/>
  <c r="Y189" i="1"/>
  <c r="W189" i="1"/>
  <c r="U189" i="1"/>
  <c r="S189" i="1"/>
  <c r="E189" i="1"/>
  <c r="AB188" i="1"/>
  <c r="AA188" i="1"/>
  <c r="Z188" i="1"/>
  <c r="Y188" i="1"/>
  <c r="W188" i="1"/>
  <c r="U188" i="1"/>
  <c r="S188" i="1"/>
  <c r="E188" i="1"/>
  <c r="AB187" i="1"/>
  <c r="AA187" i="1"/>
  <c r="Z187" i="1"/>
  <c r="Y187" i="1"/>
  <c r="W187" i="1"/>
  <c r="U187" i="1"/>
  <c r="S187" i="1"/>
  <c r="E187" i="1"/>
  <c r="AB186" i="1"/>
  <c r="AA186" i="1"/>
  <c r="Z186" i="1"/>
  <c r="Y186" i="1"/>
  <c r="W186" i="1"/>
  <c r="U186" i="1"/>
  <c r="S186" i="1"/>
  <c r="E186" i="1"/>
  <c r="AB185" i="1"/>
  <c r="AA185" i="1"/>
  <c r="Z185" i="1"/>
  <c r="Y185" i="1"/>
  <c r="W185" i="1"/>
  <c r="U185" i="1"/>
  <c r="S185" i="1"/>
  <c r="E185" i="1"/>
  <c r="AB184" i="1"/>
  <c r="AA184" i="1"/>
  <c r="Z184" i="1"/>
  <c r="Y184" i="1"/>
  <c r="W184" i="1"/>
  <c r="U184" i="1"/>
  <c r="S184" i="1"/>
  <c r="E184" i="1"/>
  <c r="Z183" i="1"/>
  <c r="Y183" i="1"/>
  <c r="X183" i="1"/>
  <c r="V183" i="1"/>
  <c r="U183" i="1"/>
  <c r="E183" i="1"/>
  <c r="Z182" i="1"/>
  <c r="Y182" i="1"/>
  <c r="X182" i="1"/>
  <c r="V182" i="1"/>
  <c r="U182" i="1"/>
  <c r="E182" i="1"/>
  <c r="Z181" i="1"/>
  <c r="Y181" i="1"/>
  <c r="X181" i="1"/>
  <c r="V181" i="1"/>
  <c r="S181" i="1"/>
  <c r="B181" i="1"/>
  <c r="E181" i="1" s="1"/>
  <c r="Z180" i="1"/>
  <c r="Y180" i="1"/>
  <c r="X180" i="1"/>
  <c r="V180" i="1"/>
  <c r="U180" i="1"/>
  <c r="S180" i="1"/>
  <c r="E180" i="1"/>
  <c r="Z179" i="1"/>
  <c r="Y179" i="1"/>
  <c r="X179" i="1"/>
  <c r="V179" i="1"/>
  <c r="U179" i="1"/>
  <c r="E179" i="1"/>
  <c r="Z178" i="1"/>
  <c r="Y178" i="1"/>
  <c r="X178" i="1"/>
  <c r="V178" i="1"/>
  <c r="U178" i="1"/>
  <c r="E178" i="1"/>
  <c r="Z177" i="1"/>
  <c r="Y177" i="1"/>
  <c r="X177" i="1"/>
  <c r="V177" i="1"/>
  <c r="U177" i="1"/>
  <c r="E177" i="1"/>
  <c r="Z176" i="1"/>
  <c r="Y176" i="1"/>
  <c r="X176" i="1"/>
  <c r="V176" i="1"/>
  <c r="U176" i="1"/>
  <c r="E176" i="1"/>
  <c r="Z175" i="1"/>
  <c r="Y175" i="1"/>
  <c r="X175" i="1"/>
  <c r="V175" i="1"/>
  <c r="U175" i="1"/>
  <c r="E175" i="1"/>
  <c r="AA174" i="1"/>
  <c r="Z174" i="1"/>
  <c r="Y174" i="1"/>
  <c r="X174" i="1"/>
  <c r="V174" i="1"/>
  <c r="U174" i="1"/>
  <c r="E174" i="1"/>
  <c r="AA173" i="1"/>
  <c r="Z173" i="1"/>
  <c r="Y173" i="1"/>
  <c r="X173" i="1"/>
  <c r="V173" i="1"/>
  <c r="U173" i="1"/>
  <c r="E173" i="1"/>
  <c r="Z172" i="1"/>
  <c r="Y172" i="1"/>
  <c r="X172" i="1"/>
  <c r="V172" i="1"/>
  <c r="U172" i="1"/>
  <c r="E172" i="1"/>
  <c r="Z171" i="1"/>
  <c r="Y171" i="1"/>
  <c r="X171" i="1"/>
  <c r="V171" i="1"/>
  <c r="U171" i="1"/>
  <c r="S171" i="1"/>
  <c r="E171" i="1"/>
  <c r="Z170" i="1"/>
  <c r="Y170" i="1"/>
  <c r="X170" i="1"/>
  <c r="V170" i="1"/>
  <c r="U170" i="1"/>
  <c r="S170" i="1"/>
  <c r="E170" i="1"/>
  <c r="Z169" i="1"/>
  <c r="Y169" i="1"/>
  <c r="X169" i="1"/>
  <c r="V169" i="1"/>
  <c r="U169" i="1"/>
  <c r="S169" i="1"/>
  <c r="E169" i="1"/>
  <c r="Z168" i="1"/>
  <c r="Y168" i="1"/>
  <c r="X168" i="1"/>
  <c r="V168" i="1"/>
  <c r="U168" i="1"/>
  <c r="S168" i="1"/>
  <c r="E168" i="1"/>
  <c r="Z166" i="1"/>
  <c r="Y166" i="1"/>
  <c r="X166" i="1"/>
  <c r="V166" i="1"/>
  <c r="U166" i="1"/>
  <c r="S166" i="1"/>
  <c r="E166" i="1"/>
  <c r="Z165" i="1"/>
  <c r="Y165" i="1"/>
  <c r="X165" i="1"/>
  <c r="V165" i="1"/>
  <c r="U165" i="1"/>
  <c r="E165" i="1"/>
  <c r="Z164" i="1"/>
  <c r="Y164" i="1"/>
  <c r="X164" i="1"/>
  <c r="V164" i="1"/>
  <c r="U164" i="1"/>
  <c r="E164" i="1"/>
  <c r="Z163" i="1"/>
  <c r="Y163" i="1"/>
  <c r="X163" i="1"/>
  <c r="V163" i="1"/>
  <c r="U163" i="1"/>
  <c r="S163" i="1"/>
  <c r="E163" i="1"/>
  <c r="Z162" i="1"/>
  <c r="Y162" i="1"/>
  <c r="X162" i="1"/>
  <c r="V162" i="1"/>
  <c r="U162" i="1"/>
  <c r="E162" i="1"/>
  <c r="Z161" i="1"/>
  <c r="Y161" i="1"/>
  <c r="X161" i="1"/>
  <c r="V161" i="1"/>
  <c r="U161" i="1"/>
  <c r="E161" i="1"/>
  <c r="Z160" i="1"/>
  <c r="Y160" i="1"/>
  <c r="X160" i="1"/>
  <c r="V160" i="1"/>
  <c r="U160" i="1"/>
  <c r="E160" i="1"/>
  <c r="Z159" i="1"/>
  <c r="Y159" i="1"/>
  <c r="X159" i="1"/>
  <c r="V159" i="1"/>
  <c r="U159" i="1"/>
  <c r="E159" i="1"/>
  <c r="Z157" i="1"/>
  <c r="Y157" i="1"/>
  <c r="X157" i="1"/>
  <c r="V157" i="1"/>
  <c r="U157" i="1"/>
  <c r="E157" i="1"/>
  <c r="Z156" i="1"/>
  <c r="Y156" i="1"/>
  <c r="X156" i="1"/>
  <c r="V156" i="1"/>
  <c r="U156" i="1"/>
  <c r="E156" i="1"/>
  <c r="Z155" i="1"/>
  <c r="Y155" i="1"/>
  <c r="X155" i="1"/>
  <c r="V155" i="1"/>
  <c r="U155" i="1"/>
  <c r="E155" i="1"/>
  <c r="Z154" i="1"/>
  <c r="Y154" i="1"/>
  <c r="X154" i="1"/>
  <c r="V154" i="1"/>
  <c r="U154" i="1"/>
  <c r="E154" i="1"/>
  <c r="Z153" i="1"/>
  <c r="Y153" i="1"/>
  <c r="X153" i="1"/>
  <c r="V153" i="1"/>
  <c r="U153" i="1"/>
  <c r="E153" i="1"/>
  <c r="Z152" i="1"/>
  <c r="Y152" i="1"/>
  <c r="X152" i="1"/>
  <c r="V152" i="1"/>
  <c r="U152" i="1"/>
  <c r="E152" i="1"/>
  <c r="Z151" i="1"/>
  <c r="Y151" i="1"/>
  <c r="X151" i="1"/>
  <c r="V151" i="1"/>
  <c r="U151" i="1"/>
  <c r="E151" i="1"/>
  <c r="Z149" i="1"/>
  <c r="Y149" i="1"/>
  <c r="X149" i="1"/>
  <c r="V149" i="1"/>
  <c r="U149" i="1"/>
  <c r="E149" i="1"/>
  <c r="Z148" i="1"/>
  <c r="Y148" i="1"/>
  <c r="X148" i="1"/>
  <c r="V148" i="1"/>
  <c r="U148" i="1"/>
  <c r="E148" i="1"/>
  <c r="Z147" i="1"/>
  <c r="Y147" i="1"/>
  <c r="X147" i="1"/>
  <c r="V147" i="1"/>
  <c r="U147" i="1"/>
  <c r="E147" i="1"/>
  <c r="Z146" i="1"/>
  <c r="Y146" i="1"/>
  <c r="X146" i="1"/>
  <c r="V146" i="1"/>
  <c r="U146" i="1"/>
  <c r="S146" i="1"/>
  <c r="E146" i="1"/>
  <c r="Z145" i="1"/>
  <c r="Y145" i="1"/>
  <c r="X145" i="1"/>
  <c r="V145" i="1"/>
  <c r="U145" i="1"/>
  <c r="S145" i="1"/>
  <c r="E145" i="1"/>
  <c r="Z144" i="1"/>
  <c r="Y144" i="1"/>
  <c r="X144" i="1"/>
  <c r="V144" i="1"/>
  <c r="U144" i="1"/>
  <c r="S144" i="1"/>
  <c r="E144" i="1"/>
  <c r="Z143" i="1"/>
  <c r="Y143" i="1"/>
  <c r="X143" i="1"/>
  <c r="V143" i="1"/>
  <c r="U143" i="1"/>
  <c r="S143" i="1"/>
  <c r="E143" i="1"/>
  <c r="Z142" i="1"/>
  <c r="Y142" i="1"/>
  <c r="X142" i="1"/>
  <c r="V142" i="1"/>
  <c r="U142" i="1"/>
  <c r="S142" i="1"/>
  <c r="E142" i="1"/>
  <c r="Z141" i="1"/>
  <c r="Y141" i="1"/>
  <c r="X141" i="1"/>
  <c r="V141" i="1"/>
  <c r="U141" i="1"/>
  <c r="E141" i="1"/>
  <c r="Z140" i="1"/>
  <c r="Y140" i="1"/>
  <c r="X140" i="1"/>
  <c r="V140" i="1"/>
  <c r="U140" i="1"/>
  <c r="S140" i="1"/>
  <c r="E140" i="1"/>
  <c r="Z139" i="1"/>
  <c r="Y139" i="1"/>
  <c r="X139" i="1"/>
  <c r="V139" i="1"/>
  <c r="U139" i="1"/>
  <c r="S139" i="1"/>
  <c r="E139" i="1"/>
  <c r="Z138" i="1"/>
  <c r="Y138" i="1"/>
  <c r="X138" i="1"/>
  <c r="V138" i="1"/>
  <c r="U138" i="1"/>
  <c r="E138" i="1"/>
  <c r="AB137" i="1"/>
  <c r="AA137" i="1"/>
  <c r="Z137" i="1"/>
  <c r="Y137" i="1"/>
  <c r="W137" i="1"/>
  <c r="E137" i="1"/>
  <c r="AB136" i="1"/>
  <c r="AA136" i="1"/>
  <c r="Z136" i="1"/>
  <c r="Y136" i="1"/>
  <c r="W136" i="1"/>
  <c r="R136" i="1"/>
  <c r="E136" i="1"/>
  <c r="AB135" i="1"/>
  <c r="AA135" i="1"/>
  <c r="Z135" i="1"/>
  <c r="Y135" i="1"/>
  <c r="W135" i="1"/>
  <c r="E135" i="1"/>
  <c r="AB134" i="1"/>
  <c r="AA134" i="1"/>
  <c r="Z134" i="1"/>
  <c r="Y134" i="1"/>
  <c r="W134" i="1"/>
  <c r="R134" i="1"/>
  <c r="E134" i="1"/>
  <c r="AB133" i="1"/>
  <c r="AA133" i="1"/>
  <c r="Z133" i="1"/>
  <c r="Y133" i="1"/>
  <c r="W133" i="1"/>
  <c r="R133" i="1"/>
  <c r="E133" i="1"/>
  <c r="AB132" i="1"/>
  <c r="AA132" i="1"/>
  <c r="Z132" i="1"/>
  <c r="Y132" i="1"/>
  <c r="W132" i="1"/>
  <c r="R132" i="1"/>
  <c r="E132" i="1"/>
  <c r="AB131" i="1"/>
  <c r="AA131" i="1"/>
  <c r="Z131" i="1"/>
  <c r="Y131" i="1"/>
  <c r="W131" i="1"/>
  <c r="R131" i="1"/>
  <c r="E131" i="1"/>
  <c r="Z130" i="1"/>
  <c r="Y130" i="1"/>
  <c r="X130" i="1"/>
  <c r="V130" i="1"/>
  <c r="U130" i="1"/>
  <c r="E130" i="1"/>
  <c r="Z129" i="1"/>
  <c r="Y129" i="1"/>
  <c r="X129" i="1"/>
  <c r="V129" i="1"/>
  <c r="U129" i="1"/>
  <c r="E129" i="1"/>
  <c r="Z128" i="1"/>
  <c r="Y128" i="1"/>
  <c r="X128" i="1"/>
  <c r="V128" i="1"/>
  <c r="U128" i="1"/>
  <c r="S128" i="1"/>
  <c r="E128" i="1"/>
  <c r="Z127" i="1"/>
  <c r="Y127" i="1"/>
  <c r="X127" i="1"/>
  <c r="V127" i="1"/>
  <c r="U127" i="1"/>
  <c r="S127" i="1"/>
  <c r="E127" i="1"/>
  <c r="Z126" i="1"/>
  <c r="Y126" i="1"/>
  <c r="X126" i="1"/>
  <c r="V126" i="1"/>
  <c r="U126" i="1"/>
  <c r="E126" i="1"/>
  <c r="Z125" i="1"/>
  <c r="Y125" i="1"/>
  <c r="X125" i="1"/>
  <c r="V125" i="1"/>
  <c r="U125" i="1"/>
  <c r="S125" i="1"/>
  <c r="E125" i="1"/>
  <c r="Z124" i="1"/>
  <c r="Y124" i="1"/>
  <c r="X124" i="1"/>
  <c r="V124" i="1"/>
  <c r="U124" i="1"/>
  <c r="E124" i="1"/>
  <c r="Z123" i="1"/>
  <c r="Y123" i="1"/>
  <c r="X123" i="1"/>
  <c r="V123" i="1"/>
  <c r="U123" i="1"/>
  <c r="S123" i="1"/>
  <c r="E123" i="1"/>
  <c r="Z122" i="1"/>
  <c r="Y122" i="1"/>
  <c r="X122" i="1"/>
  <c r="V122" i="1"/>
  <c r="U122" i="1"/>
  <c r="S122" i="1"/>
  <c r="E122" i="1"/>
  <c r="Z121" i="1"/>
  <c r="Y121" i="1"/>
  <c r="X121" i="1"/>
  <c r="V121" i="1"/>
  <c r="U121" i="1"/>
  <c r="E121" i="1"/>
  <c r="Z120" i="1"/>
  <c r="Y120" i="1"/>
  <c r="X120" i="1"/>
  <c r="V120" i="1"/>
  <c r="U120" i="1"/>
  <c r="E120" i="1"/>
  <c r="Z119" i="1"/>
  <c r="Y119" i="1"/>
  <c r="X119" i="1"/>
  <c r="V119" i="1"/>
  <c r="U119" i="1"/>
  <c r="E119" i="1"/>
  <c r="Z118" i="1"/>
  <c r="Y118" i="1"/>
  <c r="X118" i="1"/>
  <c r="V118" i="1"/>
  <c r="U118" i="1"/>
  <c r="E118" i="1"/>
  <c r="Z117" i="1"/>
  <c r="Y117" i="1"/>
  <c r="X117" i="1"/>
  <c r="V117" i="1"/>
  <c r="U117" i="1"/>
  <c r="E117" i="1"/>
  <c r="Z116" i="1"/>
  <c r="Y116" i="1"/>
  <c r="X116" i="1"/>
  <c r="V116" i="1"/>
  <c r="U116" i="1"/>
  <c r="E116" i="1"/>
  <c r="Z115" i="1"/>
  <c r="Y115" i="1"/>
  <c r="X115" i="1"/>
  <c r="V115" i="1"/>
  <c r="U115" i="1"/>
  <c r="E115" i="1"/>
  <c r="Z114" i="1"/>
  <c r="Y114" i="1"/>
  <c r="X114" i="1"/>
  <c r="V114" i="1"/>
  <c r="U114" i="1"/>
  <c r="E114" i="1"/>
  <c r="Z113" i="1"/>
  <c r="Y113" i="1"/>
  <c r="X113" i="1"/>
  <c r="V113" i="1"/>
  <c r="U113" i="1"/>
  <c r="E113" i="1"/>
  <c r="Z112" i="1"/>
  <c r="Y112" i="1"/>
  <c r="X112" i="1"/>
  <c r="V112" i="1"/>
  <c r="U112" i="1"/>
  <c r="E112" i="1"/>
  <c r="Z111" i="1"/>
  <c r="Y111" i="1"/>
  <c r="X111" i="1"/>
  <c r="V111" i="1"/>
  <c r="U111" i="1"/>
  <c r="E111" i="1"/>
  <c r="Z110" i="1"/>
  <c r="Y110" i="1"/>
  <c r="X110" i="1"/>
  <c r="V110" i="1"/>
  <c r="U110" i="1"/>
  <c r="E110" i="1"/>
  <c r="Z109" i="1"/>
  <c r="Y109" i="1"/>
  <c r="X109" i="1"/>
  <c r="V109" i="1"/>
  <c r="U109" i="1"/>
  <c r="E109" i="1"/>
  <c r="Z108" i="1"/>
  <c r="Y108" i="1"/>
  <c r="X108" i="1"/>
  <c r="V108" i="1"/>
  <c r="U108" i="1"/>
  <c r="E108" i="1"/>
  <c r="Z107" i="1"/>
  <c r="Y107" i="1"/>
  <c r="X107" i="1"/>
  <c r="V107" i="1"/>
  <c r="U107" i="1"/>
  <c r="E107" i="1"/>
  <c r="Z106" i="1"/>
  <c r="Y106" i="1"/>
  <c r="X106" i="1"/>
  <c r="V106" i="1"/>
  <c r="U106" i="1"/>
  <c r="E106" i="1"/>
  <c r="Z105" i="1"/>
  <c r="Y105" i="1"/>
  <c r="X105" i="1"/>
  <c r="V105" i="1"/>
  <c r="U105" i="1"/>
  <c r="E105" i="1"/>
  <c r="Z104" i="1"/>
  <c r="Y104" i="1"/>
  <c r="X104" i="1"/>
  <c r="V104" i="1"/>
  <c r="U104" i="1"/>
  <c r="E104" i="1"/>
  <c r="Z103" i="1"/>
  <c r="Y103" i="1"/>
  <c r="X103" i="1"/>
  <c r="V103" i="1"/>
  <c r="U103" i="1"/>
  <c r="E103" i="1"/>
  <c r="Z102" i="1"/>
  <c r="Y102" i="1"/>
  <c r="X102" i="1"/>
  <c r="V102" i="1"/>
  <c r="U102" i="1"/>
  <c r="E102" i="1"/>
  <c r="Z101" i="1"/>
  <c r="Y101" i="1"/>
  <c r="X101" i="1"/>
  <c r="V101" i="1"/>
  <c r="U101" i="1"/>
  <c r="E101" i="1"/>
  <c r="Z100" i="1"/>
  <c r="Y100" i="1"/>
  <c r="X100" i="1"/>
  <c r="V100" i="1"/>
  <c r="U100" i="1"/>
  <c r="E100" i="1"/>
  <c r="Z99" i="1"/>
  <c r="Y99" i="1"/>
  <c r="X99" i="1"/>
  <c r="V99" i="1"/>
  <c r="U99" i="1"/>
  <c r="E99" i="1"/>
  <c r="Z98" i="1"/>
  <c r="Y98" i="1"/>
  <c r="X98" i="1"/>
  <c r="V98" i="1"/>
  <c r="U98" i="1"/>
  <c r="E98" i="1"/>
  <c r="Z97" i="1"/>
  <c r="Y97" i="1"/>
  <c r="X97" i="1"/>
  <c r="V97" i="1"/>
  <c r="U97" i="1"/>
  <c r="E97" i="1"/>
  <c r="Z96" i="1"/>
  <c r="Y96" i="1"/>
  <c r="X96" i="1"/>
  <c r="V96" i="1"/>
  <c r="U96" i="1"/>
  <c r="E96" i="1"/>
  <c r="Z95" i="1"/>
  <c r="Y95" i="1"/>
  <c r="X95" i="1"/>
  <c r="V95" i="1"/>
  <c r="U95" i="1"/>
  <c r="E95" i="1"/>
  <c r="Z94" i="1"/>
  <c r="Y94" i="1"/>
  <c r="X94" i="1"/>
  <c r="V94" i="1"/>
  <c r="U94" i="1"/>
  <c r="E94" i="1"/>
  <c r="Z93" i="1"/>
  <c r="Y93" i="1"/>
  <c r="X93" i="1"/>
  <c r="V93" i="1"/>
  <c r="U93" i="1"/>
  <c r="E93" i="1"/>
  <c r="Z92" i="1"/>
  <c r="Y92" i="1"/>
  <c r="X92" i="1"/>
  <c r="V92" i="1"/>
  <c r="U92" i="1"/>
  <c r="E92" i="1"/>
  <c r="Z91" i="1"/>
  <c r="Y91" i="1"/>
  <c r="X91" i="1"/>
  <c r="V91" i="1"/>
  <c r="U91" i="1"/>
  <c r="E91" i="1"/>
  <c r="Z90" i="1"/>
  <c r="Y90" i="1"/>
  <c r="X90" i="1"/>
  <c r="V90" i="1"/>
  <c r="U90" i="1"/>
  <c r="E90" i="1"/>
  <c r="Z89" i="1"/>
  <c r="Y89" i="1"/>
  <c r="X89" i="1"/>
  <c r="V89" i="1"/>
  <c r="U89" i="1"/>
  <c r="E89" i="1"/>
  <c r="Z88" i="1"/>
  <c r="Y88" i="1"/>
  <c r="X88" i="1"/>
  <c r="V88" i="1"/>
  <c r="U88" i="1"/>
  <c r="E88" i="1"/>
  <c r="Z87" i="1"/>
  <c r="Y87" i="1"/>
  <c r="X87" i="1"/>
  <c r="V87" i="1"/>
  <c r="U87" i="1"/>
  <c r="E87" i="1"/>
  <c r="Z86" i="1"/>
  <c r="Y86" i="1"/>
  <c r="X86" i="1"/>
  <c r="V86" i="1"/>
  <c r="U86" i="1"/>
  <c r="E86" i="1"/>
  <c r="Z85" i="1"/>
  <c r="Y85" i="1"/>
  <c r="X85" i="1"/>
  <c r="V85" i="1"/>
  <c r="U85" i="1"/>
  <c r="E85" i="1"/>
  <c r="Z84" i="1"/>
  <c r="Y84" i="1"/>
  <c r="X84" i="1"/>
  <c r="V84" i="1"/>
  <c r="U84" i="1"/>
  <c r="E84" i="1"/>
  <c r="Z83" i="1"/>
  <c r="Y83" i="1"/>
  <c r="X83" i="1"/>
  <c r="V83" i="1"/>
  <c r="U83" i="1"/>
  <c r="E83" i="1"/>
  <c r="Z82" i="1"/>
  <c r="Y82" i="1"/>
  <c r="X82" i="1"/>
  <c r="V82" i="1"/>
  <c r="U82" i="1"/>
  <c r="E82" i="1"/>
  <c r="Z81" i="1"/>
  <c r="Y81" i="1"/>
  <c r="X81" i="1"/>
  <c r="V81" i="1"/>
  <c r="U81" i="1"/>
  <c r="E81" i="1"/>
  <c r="Z80" i="1"/>
  <c r="Y80" i="1"/>
  <c r="X80" i="1"/>
  <c r="V80" i="1"/>
  <c r="U80" i="1"/>
  <c r="E80" i="1"/>
  <c r="Z79" i="1"/>
  <c r="Y79" i="1"/>
  <c r="X79" i="1"/>
  <c r="V79" i="1"/>
  <c r="U79" i="1"/>
  <c r="E79" i="1"/>
  <c r="Z78" i="1"/>
  <c r="Y78" i="1"/>
  <c r="X78" i="1"/>
  <c r="V78" i="1"/>
  <c r="U78" i="1"/>
  <c r="E78" i="1"/>
  <c r="Z77" i="1"/>
  <c r="Y77" i="1"/>
  <c r="X77" i="1"/>
  <c r="V77" i="1"/>
  <c r="U77" i="1"/>
  <c r="E77" i="1"/>
  <c r="Z76" i="1"/>
  <c r="Y76" i="1"/>
  <c r="X76" i="1"/>
  <c r="V76" i="1"/>
  <c r="U76" i="1"/>
  <c r="E76" i="1"/>
  <c r="Z75" i="1"/>
  <c r="Y75" i="1"/>
  <c r="X75" i="1"/>
  <c r="V75" i="1"/>
  <c r="U75" i="1"/>
  <c r="E75" i="1"/>
  <c r="Z74" i="1"/>
  <c r="Y74" i="1"/>
  <c r="X74" i="1"/>
  <c r="V74" i="1"/>
  <c r="U74" i="1"/>
  <c r="E74" i="1"/>
  <c r="Z73" i="1"/>
  <c r="Y73" i="1"/>
  <c r="X73" i="1"/>
  <c r="V73" i="1"/>
  <c r="U73" i="1"/>
  <c r="E73" i="1"/>
  <c r="Z72" i="1"/>
  <c r="Y72" i="1"/>
  <c r="X72" i="1"/>
  <c r="V72" i="1"/>
  <c r="U72" i="1"/>
  <c r="E72" i="1"/>
  <c r="Z71" i="1"/>
  <c r="Y71" i="1"/>
  <c r="X71" i="1"/>
  <c r="V71" i="1"/>
  <c r="U71" i="1"/>
  <c r="E71" i="1"/>
  <c r="Z70" i="1"/>
  <c r="Y70" i="1"/>
  <c r="X70" i="1"/>
  <c r="V70" i="1"/>
  <c r="U70" i="1"/>
  <c r="E70" i="1"/>
  <c r="Z69" i="1"/>
  <c r="Y69" i="1"/>
  <c r="X69" i="1"/>
  <c r="V69" i="1"/>
  <c r="U69" i="1"/>
  <c r="E69" i="1"/>
  <c r="Z68" i="1"/>
  <c r="Y68" i="1"/>
  <c r="X68" i="1"/>
  <c r="V68" i="1"/>
  <c r="U68" i="1"/>
  <c r="E68" i="1"/>
  <c r="Z67" i="1"/>
  <c r="Y67" i="1"/>
  <c r="X67" i="1"/>
  <c r="V67" i="1"/>
  <c r="U67" i="1"/>
  <c r="E67" i="1"/>
  <c r="Z66" i="1"/>
  <c r="Y66" i="1"/>
  <c r="X66" i="1"/>
  <c r="V66" i="1"/>
  <c r="U66" i="1"/>
  <c r="E66" i="1"/>
  <c r="Z65" i="1"/>
  <c r="Y65" i="1"/>
  <c r="X65" i="1"/>
  <c r="V65" i="1"/>
  <c r="U65" i="1"/>
  <c r="E65" i="1"/>
  <c r="Z64" i="1"/>
  <c r="Y64" i="1"/>
  <c r="X64" i="1"/>
  <c r="V64" i="1"/>
  <c r="U64" i="1"/>
  <c r="E64" i="1"/>
  <c r="Z63" i="1"/>
  <c r="Y63" i="1"/>
  <c r="X63" i="1"/>
  <c r="V63" i="1"/>
  <c r="U63" i="1"/>
  <c r="E63" i="1"/>
  <c r="Z62" i="1"/>
  <c r="Y62" i="1"/>
  <c r="X62" i="1"/>
  <c r="V62" i="1"/>
  <c r="U62" i="1"/>
  <c r="E62" i="1"/>
  <c r="Z61" i="1"/>
  <c r="Y61" i="1"/>
  <c r="X61" i="1"/>
  <c r="V61" i="1"/>
  <c r="U61" i="1"/>
  <c r="E61" i="1"/>
  <c r="Z60" i="1"/>
  <c r="Y60" i="1"/>
  <c r="X60" i="1"/>
  <c r="V60" i="1"/>
  <c r="U60" i="1"/>
  <c r="E60" i="1"/>
  <c r="Z59" i="1"/>
  <c r="Y59" i="1"/>
  <c r="X59" i="1"/>
  <c r="V59" i="1"/>
  <c r="U59" i="1"/>
  <c r="E59" i="1"/>
  <c r="Z58" i="1"/>
  <c r="Y58" i="1"/>
  <c r="X58" i="1"/>
  <c r="V58" i="1"/>
  <c r="U58" i="1"/>
  <c r="E58" i="1"/>
  <c r="Z57" i="1"/>
  <c r="Y57" i="1"/>
  <c r="X57" i="1"/>
  <c r="V57" i="1"/>
  <c r="U57" i="1"/>
  <c r="E57" i="1"/>
  <c r="Z56" i="1"/>
  <c r="Y56" i="1"/>
  <c r="X56" i="1"/>
  <c r="V56" i="1"/>
  <c r="U56" i="1"/>
  <c r="E56" i="1"/>
  <c r="Z55" i="1"/>
  <c r="Y55" i="1"/>
  <c r="X55" i="1"/>
  <c r="V55" i="1"/>
  <c r="U55" i="1"/>
  <c r="E55" i="1"/>
  <c r="Z54" i="1"/>
  <c r="Y54" i="1"/>
  <c r="X54" i="1"/>
  <c r="V54" i="1"/>
  <c r="U54" i="1"/>
  <c r="E54" i="1"/>
  <c r="Z53" i="1"/>
  <c r="Y53" i="1"/>
  <c r="X53" i="1"/>
  <c r="V53" i="1"/>
  <c r="U53" i="1"/>
  <c r="E53" i="1"/>
  <c r="Z52" i="1"/>
  <c r="Y52" i="1"/>
  <c r="X52" i="1"/>
  <c r="V52" i="1"/>
  <c r="U52" i="1"/>
  <c r="E52" i="1"/>
  <c r="Z51" i="1"/>
  <c r="Y51" i="1"/>
  <c r="X51" i="1"/>
  <c r="V51" i="1"/>
  <c r="U51" i="1"/>
  <c r="E51" i="1"/>
  <c r="Z50" i="1"/>
  <c r="Y50" i="1"/>
  <c r="X50" i="1"/>
  <c r="V50" i="1"/>
  <c r="U50" i="1"/>
  <c r="E50" i="1"/>
  <c r="Z49" i="1"/>
  <c r="Y49" i="1"/>
  <c r="X49" i="1"/>
  <c r="V49" i="1"/>
  <c r="U49" i="1"/>
  <c r="E49" i="1"/>
  <c r="Z48" i="1"/>
  <c r="Y48" i="1"/>
  <c r="X48" i="1"/>
  <c r="V48" i="1"/>
  <c r="U48" i="1"/>
  <c r="E48" i="1"/>
  <c r="Z47" i="1"/>
  <c r="Y47" i="1"/>
  <c r="X47" i="1"/>
  <c r="V47" i="1"/>
  <c r="U47" i="1"/>
  <c r="E47" i="1"/>
  <c r="Z46" i="1"/>
  <c r="Y46" i="1"/>
  <c r="X46" i="1"/>
  <c r="V46" i="1"/>
  <c r="U46" i="1"/>
  <c r="E46" i="1"/>
  <c r="Z45" i="1"/>
  <c r="Y45" i="1"/>
  <c r="X45" i="1"/>
  <c r="V45" i="1"/>
  <c r="U45" i="1"/>
  <c r="E45" i="1"/>
  <c r="Z44" i="1"/>
  <c r="Y44" i="1"/>
  <c r="X44" i="1"/>
  <c r="V44" i="1"/>
  <c r="U44" i="1"/>
  <c r="E44" i="1"/>
  <c r="Z43" i="1"/>
  <c r="Y43" i="1"/>
  <c r="X43" i="1"/>
  <c r="V43" i="1"/>
  <c r="U43" i="1"/>
  <c r="E43" i="1"/>
  <c r="Z42" i="1"/>
  <c r="Y42" i="1"/>
  <c r="X42" i="1"/>
  <c r="V42" i="1"/>
  <c r="U42" i="1"/>
  <c r="E42" i="1"/>
  <c r="Z41" i="1"/>
  <c r="Y41" i="1"/>
  <c r="X41" i="1"/>
  <c r="V41" i="1"/>
  <c r="U41" i="1"/>
  <c r="E41" i="1"/>
  <c r="Z40" i="1"/>
  <c r="Y40" i="1"/>
  <c r="X40" i="1"/>
  <c r="V40" i="1"/>
  <c r="U40" i="1"/>
  <c r="E40" i="1"/>
  <c r="Z39" i="1"/>
  <c r="Y39" i="1"/>
  <c r="X39" i="1"/>
  <c r="V39" i="1"/>
  <c r="U39" i="1"/>
  <c r="E39" i="1"/>
  <c r="Z38" i="1"/>
  <c r="Y38" i="1"/>
  <c r="X38" i="1"/>
  <c r="V38" i="1"/>
  <c r="U38" i="1"/>
  <c r="E38" i="1"/>
  <c r="Z37" i="1"/>
  <c r="Y37" i="1"/>
  <c r="X37" i="1"/>
  <c r="V37" i="1"/>
  <c r="U37" i="1"/>
  <c r="E37" i="1"/>
  <c r="Z36" i="1"/>
  <c r="Y36" i="1"/>
  <c r="X36" i="1"/>
  <c r="V36" i="1"/>
  <c r="U36" i="1"/>
  <c r="E36" i="1"/>
  <c r="Z35" i="1"/>
  <c r="Y35" i="1"/>
  <c r="X35" i="1"/>
  <c r="V35" i="1"/>
  <c r="U35" i="1"/>
  <c r="E35" i="1"/>
  <c r="Z34" i="1"/>
  <c r="Y34" i="1"/>
  <c r="X34" i="1"/>
  <c r="V34" i="1"/>
  <c r="U34" i="1"/>
  <c r="E34" i="1"/>
  <c r="Z33" i="1"/>
  <c r="Y33" i="1"/>
  <c r="X33" i="1"/>
  <c r="V33" i="1"/>
  <c r="U33" i="1"/>
  <c r="E33" i="1"/>
  <c r="Z32" i="1"/>
  <c r="Y32" i="1"/>
  <c r="X32" i="1"/>
  <c r="V32" i="1"/>
  <c r="U32" i="1"/>
  <c r="E32" i="1"/>
  <c r="Z31" i="1"/>
  <c r="Y31" i="1"/>
  <c r="X31" i="1"/>
  <c r="V31" i="1"/>
  <c r="U31" i="1"/>
  <c r="E31" i="1"/>
  <c r="Z30" i="1"/>
  <c r="Y30" i="1"/>
  <c r="X30" i="1"/>
  <c r="V30" i="1"/>
  <c r="U30" i="1"/>
  <c r="E30" i="1"/>
  <c r="Z29" i="1"/>
  <c r="Y29" i="1"/>
  <c r="X29" i="1"/>
  <c r="V29" i="1"/>
  <c r="U29" i="1"/>
  <c r="E29" i="1"/>
  <c r="Z28" i="1"/>
  <c r="Y28" i="1"/>
  <c r="X28" i="1"/>
  <c r="V28" i="1"/>
  <c r="U28" i="1"/>
  <c r="E28" i="1"/>
  <c r="Z27" i="1"/>
  <c r="Y27" i="1"/>
  <c r="X27" i="1"/>
  <c r="V27" i="1"/>
  <c r="U27" i="1"/>
  <c r="E27" i="1"/>
  <c r="Z26" i="1"/>
  <c r="Y26" i="1"/>
  <c r="X26" i="1"/>
  <c r="V26" i="1"/>
  <c r="U26" i="1"/>
  <c r="E26" i="1"/>
  <c r="Z25" i="1"/>
  <c r="Y25" i="1"/>
  <c r="X25" i="1"/>
  <c r="V25" i="1"/>
  <c r="U25" i="1"/>
  <c r="E25" i="1"/>
  <c r="Z24" i="1"/>
  <c r="Y24" i="1"/>
  <c r="X24" i="1"/>
  <c r="V24" i="1"/>
  <c r="U24" i="1"/>
  <c r="E24" i="1"/>
  <c r="Z23" i="1"/>
  <c r="Y23" i="1"/>
  <c r="X23" i="1"/>
  <c r="V23" i="1"/>
  <c r="U23" i="1"/>
  <c r="E23" i="1"/>
  <c r="Z22" i="1"/>
  <c r="Y22" i="1"/>
  <c r="X22" i="1"/>
  <c r="V22" i="1"/>
  <c r="U22" i="1"/>
  <c r="S22" i="1"/>
  <c r="E22" i="1"/>
  <c r="Z21" i="1"/>
  <c r="Y21" i="1"/>
  <c r="X21" i="1"/>
  <c r="V21" i="1"/>
  <c r="U21" i="1"/>
  <c r="S21" i="1"/>
  <c r="E21" i="1"/>
  <c r="Z20" i="1"/>
  <c r="Y20" i="1"/>
  <c r="X20" i="1"/>
  <c r="V20" i="1"/>
  <c r="U20" i="1"/>
  <c r="S20" i="1"/>
  <c r="E20" i="1"/>
  <c r="Z19" i="1"/>
  <c r="Y19" i="1"/>
  <c r="X19" i="1"/>
  <c r="V19" i="1"/>
  <c r="U19" i="1"/>
  <c r="S19" i="1"/>
  <c r="E19" i="1"/>
  <c r="Z18" i="1"/>
  <c r="Y18" i="1"/>
  <c r="X18" i="1"/>
  <c r="V18" i="1"/>
  <c r="U18" i="1"/>
  <c r="S18" i="1"/>
  <c r="E18" i="1"/>
  <c r="Z17" i="1"/>
  <c r="Y17" i="1"/>
  <c r="X17" i="1"/>
  <c r="V17" i="1"/>
  <c r="U17" i="1"/>
  <c r="S17" i="1"/>
  <c r="E17" i="1"/>
  <c r="Z16" i="1"/>
  <c r="Y16" i="1"/>
  <c r="X16" i="1"/>
  <c r="V16" i="1"/>
  <c r="U16" i="1"/>
  <c r="S16" i="1"/>
  <c r="E16" i="1"/>
  <c r="Z15" i="1"/>
  <c r="Y15" i="1"/>
  <c r="X15" i="1"/>
  <c r="V15" i="1"/>
  <c r="U15" i="1"/>
  <c r="S15" i="1"/>
  <c r="E15" i="1"/>
  <c r="Z14" i="1"/>
  <c r="Y14" i="1"/>
  <c r="X14" i="1"/>
  <c r="V14" i="1"/>
  <c r="U14" i="1"/>
  <c r="S14" i="1"/>
  <c r="E14" i="1"/>
  <c r="Z13" i="1"/>
  <c r="Y13" i="1"/>
  <c r="X13" i="1"/>
  <c r="V13" i="1"/>
  <c r="U13" i="1"/>
  <c r="E13" i="1"/>
  <c r="Z12" i="1"/>
  <c r="Y12" i="1"/>
  <c r="X12" i="1"/>
  <c r="V12" i="1"/>
  <c r="U12" i="1"/>
  <c r="E12" i="1"/>
  <c r="Z11" i="1"/>
  <c r="Y11" i="1"/>
  <c r="X11" i="1"/>
  <c r="V11" i="1"/>
  <c r="U11" i="1"/>
  <c r="E11" i="1"/>
  <c r="Z10" i="1"/>
  <c r="Y10" i="1"/>
  <c r="X10" i="1"/>
  <c r="V10" i="1"/>
  <c r="U10" i="1"/>
  <c r="E10" i="1"/>
  <c r="Z9" i="1"/>
  <c r="Y9" i="1"/>
  <c r="X9" i="1"/>
  <c r="V9" i="1"/>
  <c r="U9" i="1"/>
  <c r="E9" i="1"/>
  <c r="Z8" i="1"/>
  <c r="Y8" i="1"/>
  <c r="X8" i="1"/>
  <c r="V8" i="1"/>
  <c r="U8" i="1"/>
  <c r="E8" i="1"/>
  <c r="Z7" i="1"/>
  <c r="Y7" i="1"/>
  <c r="X7" i="1"/>
  <c r="V7" i="1"/>
  <c r="U7" i="1"/>
  <c r="E7" i="1"/>
  <c r="Z6" i="1"/>
  <c r="Y6" i="1"/>
  <c r="X6" i="1"/>
  <c r="V6" i="1"/>
  <c r="U6" i="1"/>
  <c r="E6" i="1"/>
  <c r="Z5" i="1"/>
  <c r="Y5" i="1"/>
  <c r="X5" i="1"/>
  <c r="V5" i="1"/>
  <c r="U5" i="1"/>
  <c r="E5" i="1"/>
  <c r="Z4" i="1"/>
  <c r="Y4" i="1"/>
  <c r="X4" i="1"/>
  <c r="V4" i="1"/>
  <c r="U4" i="1"/>
  <c r="E4" i="1"/>
  <c r="AA3" i="1"/>
  <c r="Z3" i="1"/>
  <c r="Y3" i="1"/>
  <c r="X3" i="1"/>
  <c r="V3" i="1"/>
  <c r="U3" i="1"/>
  <c r="E3" i="1"/>
  <c r="Z2" i="1"/>
  <c r="Y2" i="1"/>
  <c r="X2" i="1"/>
  <c r="V2" i="1"/>
  <c r="U2" i="1"/>
  <c r="E2" i="1"/>
  <c r="A1" i="1"/>
  <c r="W14" i="1" l="1"/>
  <c r="A14" i="1" s="1"/>
  <c r="W18" i="1"/>
  <c r="A18" i="1" s="1"/>
  <c r="W22" i="1"/>
  <c r="A22" i="1" s="1"/>
  <c r="W24" i="1"/>
  <c r="A24" i="1" s="1"/>
  <c r="W97" i="1"/>
  <c r="A97" i="1" s="1"/>
  <c r="W99" i="1"/>
  <c r="A99" i="1" s="1"/>
  <c r="W101" i="1"/>
  <c r="A101" i="1" s="1"/>
  <c r="W103" i="1"/>
  <c r="A103" i="1" s="1"/>
  <c r="W105" i="1"/>
  <c r="A105" i="1" s="1"/>
  <c r="W107" i="1"/>
  <c r="A107" i="1" s="1"/>
  <c r="W109" i="1"/>
  <c r="A109" i="1" s="1"/>
  <c r="W111" i="1"/>
  <c r="A111" i="1" s="1"/>
  <c r="W113" i="1"/>
  <c r="A113" i="1" s="1"/>
  <c r="W115" i="1"/>
  <c r="A115" i="1" s="1"/>
  <c r="W117" i="1"/>
  <c r="A117" i="1" s="1"/>
  <c r="W119" i="1"/>
  <c r="A119" i="1" s="1"/>
  <c r="W121" i="1"/>
  <c r="A121" i="1" s="1"/>
  <c r="W183" i="1"/>
  <c r="A183" i="1" s="1"/>
  <c r="W3" i="1"/>
  <c r="A3" i="1" s="1"/>
  <c r="W145" i="1"/>
  <c r="A145" i="1" s="1"/>
  <c r="W170" i="1"/>
  <c r="A170" i="1" s="1"/>
  <c r="W180" i="1"/>
  <c r="A180" i="1" s="1"/>
  <c r="X185" i="1"/>
  <c r="A185" i="1" s="1"/>
  <c r="X199" i="1"/>
  <c r="A199" i="1" s="1"/>
  <c r="X200" i="1"/>
  <c r="A200" i="1" s="1"/>
  <c r="X201" i="1"/>
  <c r="A201" i="1" s="1"/>
  <c r="W153" i="1"/>
  <c r="W156" i="1"/>
  <c r="A156" i="1" s="1"/>
  <c r="W160" i="1"/>
  <c r="A160" i="1" s="1"/>
  <c r="W162" i="1"/>
  <c r="A162" i="1" s="1"/>
  <c r="W165" i="1"/>
  <c r="A165" i="1" s="1"/>
  <c r="W147" i="1"/>
  <c r="A147" i="1" s="1"/>
  <c r="X189" i="1"/>
  <c r="A189" i="1" s="1"/>
  <c r="W8" i="1"/>
  <c r="A8" i="1" s="1"/>
  <c r="W10" i="1"/>
  <c r="A10" i="1" s="1"/>
  <c r="W12" i="1"/>
  <c r="A12" i="1" s="1"/>
  <c r="W4" i="1"/>
  <c r="A4" i="1" s="1"/>
  <c r="X193" i="1"/>
  <c r="A193" i="1" s="1"/>
  <c r="W6" i="1"/>
  <c r="A6" i="1" s="1"/>
  <c r="U181" i="1"/>
  <c r="X190" i="1"/>
  <c r="A190" i="1" s="1"/>
  <c r="W127" i="1"/>
  <c r="A127" i="1" s="1"/>
  <c r="W130" i="1"/>
  <c r="A130" i="1" s="1"/>
  <c r="X136" i="1"/>
  <c r="A136" i="1" s="1"/>
  <c r="W138" i="1"/>
  <c r="A138" i="1" s="1"/>
  <c r="W141" i="1"/>
  <c r="A141" i="1" s="1"/>
  <c r="W142" i="1"/>
  <c r="A142" i="1" s="1"/>
  <c r="W151" i="1"/>
  <c r="A151" i="1" s="1"/>
  <c r="W179" i="1"/>
  <c r="A179" i="1" s="1"/>
  <c r="X202" i="1"/>
  <c r="A202" i="1" s="1"/>
  <c r="W16" i="1"/>
  <c r="A16" i="1" s="1"/>
  <c r="W20" i="1"/>
  <c r="A20" i="1" s="1"/>
  <c r="W23" i="1"/>
  <c r="A23" i="1" s="1"/>
  <c r="W98" i="1"/>
  <c r="A98" i="1" s="1"/>
  <c r="W100" i="1"/>
  <c r="A100" i="1" s="1"/>
  <c r="W102" i="1"/>
  <c r="A102" i="1" s="1"/>
  <c r="W104" i="1"/>
  <c r="A104" i="1" s="1"/>
  <c r="W106" i="1"/>
  <c r="A106" i="1" s="1"/>
  <c r="W108" i="1"/>
  <c r="A108" i="1" s="1"/>
  <c r="W110" i="1"/>
  <c r="A110" i="1" s="1"/>
  <c r="W112" i="1"/>
  <c r="A112" i="1" s="1"/>
  <c r="W114" i="1"/>
  <c r="A114" i="1" s="1"/>
  <c r="W116" i="1"/>
  <c r="A116" i="1" s="1"/>
  <c r="W118" i="1"/>
  <c r="A118" i="1" s="1"/>
  <c r="W120" i="1"/>
  <c r="A120" i="1" s="1"/>
  <c r="W123" i="1"/>
  <c r="A123" i="1" s="1"/>
  <c r="W126" i="1"/>
  <c r="A126" i="1" s="1"/>
  <c r="W144" i="1"/>
  <c r="A144" i="1" s="1"/>
  <c r="W154" i="1"/>
  <c r="W155" i="1"/>
  <c r="A155" i="1" s="1"/>
  <c r="W157" i="1"/>
  <c r="A157" i="1" s="1"/>
  <c r="W159" i="1"/>
  <c r="A159" i="1" s="1"/>
  <c r="W161" i="1"/>
  <c r="A161" i="1" s="1"/>
  <c r="W168" i="1"/>
  <c r="A168" i="1" s="1"/>
  <c r="W172" i="1"/>
  <c r="A172" i="1" s="1"/>
  <c r="W174" i="1"/>
  <c r="A174" i="1" s="1"/>
  <c r="W182" i="1"/>
  <c r="A182" i="1" s="1"/>
  <c r="X187" i="1"/>
  <c r="A187" i="1" s="1"/>
  <c r="X191" i="1"/>
  <c r="A191" i="1" s="1"/>
  <c r="X192" i="1"/>
  <c r="A192" i="1" s="1"/>
  <c r="W128" i="1"/>
  <c r="A128" i="1" s="1"/>
  <c r="X131" i="1"/>
  <c r="A131" i="1" s="1"/>
  <c r="W164" i="1"/>
  <c r="A164" i="1" s="1"/>
  <c r="W169" i="1"/>
  <c r="A169" i="1" s="1"/>
  <c r="W175" i="1"/>
  <c r="A175" i="1" s="1"/>
  <c r="W177" i="1"/>
  <c r="A177" i="1" s="1"/>
  <c r="X203" i="1"/>
  <c r="A203" i="1" s="1"/>
  <c r="W2" i="1"/>
  <c r="A2" i="1" s="1"/>
  <c r="W15" i="1"/>
  <c r="A15" i="1" s="1"/>
  <c r="W122" i="1"/>
  <c r="A122" i="1" s="1"/>
  <c r="W129" i="1"/>
  <c r="A129" i="1" s="1"/>
  <c r="X133" i="1"/>
  <c r="A133" i="1" s="1"/>
  <c r="W140" i="1"/>
  <c r="A140" i="1" s="1"/>
  <c r="W143" i="1"/>
  <c r="A143" i="1" s="1"/>
  <c r="W148" i="1"/>
  <c r="A148" i="1" s="1"/>
  <c r="W163" i="1"/>
  <c r="A163" i="1" s="1"/>
  <c r="W176" i="1"/>
  <c r="A176" i="1" s="1"/>
  <c r="W178" i="1"/>
  <c r="A178" i="1" s="1"/>
  <c r="W181" i="1"/>
  <c r="X186" i="1"/>
  <c r="A186" i="1" s="1"/>
  <c r="X188" i="1"/>
  <c r="A188" i="1" s="1"/>
  <c r="X194" i="1"/>
  <c r="A194" i="1" s="1"/>
  <c r="X195" i="1"/>
  <c r="A195" i="1" s="1"/>
  <c r="X196" i="1"/>
  <c r="A196" i="1" s="1"/>
  <c r="X197" i="1"/>
  <c r="A197" i="1" s="1"/>
  <c r="X198" i="1"/>
  <c r="A198" i="1" s="1"/>
  <c r="W7" i="1"/>
  <c r="A7" i="1" s="1"/>
  <c r="W11" i="1"/>
  <c r="A11" i="1" s="1"/>
  <c r="W5" i="1"/>
  <c r="A5" i="1" s="1"/>
  <c r="W9" i="1"/>
  <c r="A9" i="1" s="1"/>
  <c r="W13" i="1"/>
  <c r="A13" i="1" s="1"/>
  <c r="W21" i="1"/>
  <c r="A21" i="1" s="1"/>
  <c r="X137" i="1"/>
  <c r="A137" i="1" s="1"/>
  <c r="W17" i="1"/>
  <c r="A17" i="1" s="1"/>
  <c r="W149" i="1"/>
  <c r="A149" i="1" s="1"/>
  <c r="W152" i="1"/>
  <c r="A152" i="1" s="1"/>
  <c r="W171" i="1"/>
  <c r="A171" i="1" s="1"/>
  <c r="W173" i="1"/>
  <c r="A173" i="1" s="1"/>
  <c r="W26" i="1"/>
  <c r="A26" i="1" s="1"/>
  <c r="W28" i="1"/>
  <c r="A28" i="1" s="1"/>
  <c r="W30" i="1"/>
  <c r="A30" i="1" s="1"/>
  <c r="W32" i="1"/>
  <c r="A32" i="1" s="1"/>
  <c r="W34" i="1"/>
  <c r="A34" i="1" s="1"/>
  <c r="W36" i="1"/>
  <c r="A36" i="1" s="1"/>
  <c r="W38" i="1"/>
  <c r="A38" i="1" s="1"/>
  <c r="W40" i="1"/>
  <c r="A40" i="1" s="1"/>
  <c r="W42" i="1"/>
  <c r="A42" i="1" s="1"/>
  <c r="W44" i="1"/>
  <c r="A44" i="1" s="1"/>
  <c r="W46" i="1"/>
  <c r="A46" i="1" s="1"/>
  <c r="W48" i="1"/>
  <c r="A48" i="1" s="1"/>
  <c r="W50" i="1"/>
  <c r="A50" i="1" s="1"/>
  <c r="W52" i="1"/>
  <c r="A52" i="1" s="1"/>
  <c r="W54" i="1"/>
  <c r="A54" i="1" s="1"/>
  <c r="W56" i="1"/>
  <c r="A56" i="1" s="1"/>
  <c r="W58" i="1"/>
  <c r="A58" i="1" s="1"/>
  <c r="W61" i="1"/>
  <c r="A61" i="1" s="1"/>
  <c r="W63" i="1"/>
  <c r="A63" i="1" s="1"/>
  <c r="W65" i="1"/>
  <c r="A65" i="1" s="1"/>
  <c r="W67" i="1"/>
  <c r="A67" i="1" s="1"/>
  <c r="W69" i="1"/>
  <c r="A69" i="1" s="1"/>
  <c r="W71" i="1"/>
  <c r="A71" i="1" s="1"/>
  <c r="W73" i="1"/>
  <c r="A73" i="1" s="1"/>
  <c r="W75" i="1"/>
  <c r="A75" i="1" s="1"/>
  <c r="W77" i="1"/>
  <c r="A77" i="1" s="1"/>
  <c r="W79" i="1"/>
  <c r="A79" i="1" s="1"/>
  <c r="W81" i="1"/>
  <c r="A81" i="1" s="1"/>
  <c r="W83" i="1"/>
  <c r="A83" i="1" s="1"/>
  <c r="W85" i="1"/>
  <c r="A85" i="1" s="1"/>
  <c r="W87" i="1"/>
  <c r="A87" i="1" s="1"/>
  <c r="W89" i="1"/>
  <c r="A89" i="1" s="1"/>
  <c r="W91" i="1"/>
  <c r="A91" i="1" s="1"/>
  <c r="W93" i="1"/>
  <c r="A93" i="1" s="1"/>
  <c r="W95" i="1"/>
  <c r="A95" i="1" s="1"/>
  <c r="X184" i="1"/>
  <c r="A184" i="1" s="1"/>
  <c r="W25" i="1"/>
  <c r="A25" i="1" s="1"/>
  <c r="W27" i="1"/>
  <c r="A27" i="1" s="1"/>
  <c r="W29" i="1"/>
  <c r="A29" i="1" s="1"/>
  <c r="W31" i="1"/>
  <c r="A31" i="1" s="1"/>
  <c r="W33" i="1"/>
  <c r="A33" i="1" s="1"/>
  <c r="W35" i="1"/>
  <c r="A35" i="1" s="1"/>
  <c r="W37" i="1"/>
  <c r="A37" i="1" s="1"/>
  <c r="W39" i="1"/>
  <c r="A39" i="1" s="1"/>
  <c r="W41" i="1"/>
  <c r="A41" i="1" s="1"/>
  <c r="W43" i="1"/>
  <c r="A43" i="1" s="1"/>
  <c r="W45" i="1"/>
  <c r="A45" i="1" s="1"/>
  <c r="W47" i="1"/>
  <c r="A47" i="1" s="1"/>
  <c r="W49" i="1"/>
  <c r="A49" i="1" s="1"/>
  <c r="W51" i="1"/>
  <c r="A51" i="1" s="1"/>
  <c r="W53" i="1"/>
  <c r="A53" i="1" s="1"/>
  <c r="W55" i="1"/>
  <c r="A55" i="1" s="1"/>
  <c r="W57" i="1"/>
  <c r="A57" i="1" s="1"/>
  <c r="W59" i="1"/>
  <c r="A59" i="1" s="1"/>
  <c r="W60" i="1"/>
  <c r="A60" i="1" s="1"/>
  <c r="W62" i="1"/>
  <c r="A62" i="1" s="1"/>
  <c r="W64" i="1"/>
  <c r="A64" i="1" s="1"/>
  <c r="W66" i="1"/>
  <c r="A66" i="1" s="1"/>
  <c r="W68" i="1"/>
  <c r="A68" i="1" s="1"/>
  <c r="W70" i="1"/>
  <c r="A70" i="1" s="1"/>
  <c r="W72" i="1"/>
  <c r="A72" i="1" s="1"/>
  <c r="W74" i="1"/>
  <c r="A74" i="1" s="1"/>
  <c r="W76" i="1"/>
  <c r="A76" i="1" s="1"/>
  <c r="W78" i="1"/>
  <c r="A78" i="1" s="1"/>
  <c r="W80" i="1"/>
  <c r="A80" i="1" s="1"/>
  <c r="W82" i="1"/>
  <c r="A82" i="1" s="1"/>
  <c r="W84" i="1"/>
  <c r="A84" i="1" s="1"/>
  <c r="W86" i="1"/>
  <c r="A86" i="1" s="1"/>
  <c r="W88" i="1"/>
  <c r="A88" i="1" s="1"/>
  <c r="W90" i="1"/>
  <c r="A90" i="1" s="1"/>
  <c r="W92" i="1"/>
  <c r="A92" i="1" s="1"/>
  <c r="W94" i="1"/>
  <c r="A94" i="1" s="1"/>
  <c r="W96" i="1"/>
  <c r="A96" i="1" s="1"/>
  <c r="X134" i="1"/>
  <c r="A134" i="1" s="1"/>
  <c r="W146" i="1"/>
  <c r="A146" i="1" s="1"/>
  <c r="W166" i="1"/>
  <c r="A166" i="1" s="1"/>
  <c r="W19" i="1"/>
  <c r="A19" i="1" s="1"/>
  <c r="W125" i="1"/>
  <c r="A125" i="1" s="1"/>
  <c r="W124" i="1"/>
  <c r="A124" i="1" s="1"/>
  <c r="X135" i="1"/>
  <c r="A135" i="1" s="1"/>
  <c r="X132" i="1"/>
  <c r="A132" i="1" s="1"/>
  <c r="W139" i="1"/>
  <c r="A139" i="1" s="1"/>
  <c r="A181" i="1" l="1"/>
</calcChain>
</file>

<file path=xl/sharedStrings.xml><?xml version="1.0" encoding="utf-8"?>
<sst xmlns="http://schemas.openxmlformats.org/spreadsheetml/2006/main" count="1301" uniqueCount="591">
  <si>
    <t>Time after which task can be executed</t>
  </si>
  <si>
    <t>Category</t>
  </si>
  <si>
    <t>Sub-Category</t>
  </si>
  <si>
    <t>Time of next message</t>
  </si>
  <si>
    <t>Time Increment</t>
  </si>
  <si>
    <t>From Hour</t>
  </si>
  <si>
    <t>Till Hour</t>
  </si>
  <si>
    <t>Year
(starts at 0)</t>
  </si>
  <si>
    <t>Months
(starts at 1)</t>
  </si>
  <si>
    <t>Days</t>
  </si>
  <si>
    <t>Hours</t>
  </si>
  <si>
    <t>Minutes</t>
  </si>
  <si>
    <t>Seconds</t>
  </si>
  <si>
    <t>time of next message</t>
  </si>
  <si>
    <t>Group Name</t>
  </si>
  <si>
    <t>Attachment Type</t>
  </si>
  <si>
    <t>Whatsapp Filename</t>
  </si>
  <si>
    <t>Type a message</t>
  </si>
  <si>
    <t>Timestamp Once Actioned</t>
  </si>
  <si>
    <t>Is it time to send the message?</t>
  </si>
  <si>
    <t>Send if deadline not passed</t>
  </si>
  <si>
    <t>Within Min and Max Time?</t>
  </si>
  <si>
    <t>Minimum Time to Send Message</t>
  </si>
  <si>
    <t>Time to send message</t>
  </si>
  <si>
    <t>Maximum Time to Send Message</t>
  </si>
  <si>
    <t>Specific Conditions</t>
  </si>
  <si>
    <t>Akash</t>
  </si>
  <si>
    <t>akash savani architect </t>
  </si>
  <si>
    <t>None</t>
  </si>
  <si>
    <t>Hi Akash, 
Please can you delete any task which you have completed more than 6 months ago from your trello (apart from my group, do not delete my tasks).</t>
  </si>
  <si>
    <t>Amazon Invoices</t>
  </si>
  <si>
    <t>Mummy</t>
  </si>
  <si>
    <t>Pinks, 
please can you download and email 
Amazon invoices
Opus
Fuel Genie
TFL
which used the debit card ending *8379 to accounts@mepanielectrical.com
if the invoice is not available to download, you need to "request an invoice". Send an email from Amazon (there will be a button to say Request Invoice) and paste the following text to the supplier:
Please can you send 
A VAT Invoice (if you are VAT registered)
OR
A Receipt (if you are not VAT registered)
to my email address,
Many thanks.</t>
  </si>
  <si>
    <t>Anniversary</t>
  </si>
  <si>
    <t>Trushar &amp; fam</t>
  </si>
  <si>
    <t>Happy Anniversary
🎉🎉🎉🎂🎂🎂🎉🎉🎉</t>
  </si>
  <si>
    <t>00000000</t>
  </si>
  <si>
    <t>Dada's Passing Anniversary today</t>
  </si>
  <si>
    <t>Dadi's passing anniversary</t>
  </si>
  <si>
    <t>Gift</t>
  </si>
  <si>
    <t>Happy Anniversary Pinkee!!!
🎉🎉🎉🎂🎂🎂🎉🎉🎉
Buy Pinkee a gift</t>
  </si>
  <si>
    <t>Dipu Mob India.</t>
  </si>
  <si>
    <t>Happy Anniversary!!!
🎉🎉🎉🎂🎂🎂🎉🎉🎉</t>
  </si>
  <si>
    <t>Hari Fua</t>
  </si>
  <si>
    <t>Hitubhai</t>
  </si>
  <si>
    <t>Manish Bhudia</t>
  </si>
  <si>
    <t>Raxa Ind Mob</t>
  </si>
  <si>
    <t>Assured Short Term Tenancy</t>
  </si>
  <si>
    <t>91A Spencer Road</t>
  </si>
  <si>
    <t>25 Stirling Road</t>
  </si>
  <si>
    <t>Bank Statements</t>
  </si>
  <si>
    <t>Lloyds MEL Petty Cash</t>
  </si>
  <si>
    <t>Lloyds MP TP</t>
  </si>
  <si>
    <t>Halifax MP TP</t>
  </si>
  <si>
    <t>Halifax TP PT</t>
  </si>
  <si>
    <t>Lloyds MEL Commercial Call</t>
  </si>
  <si>
    <t>Lloyds MEL Current</t>
  </si>
  <si>
    <t>Lloyds MDL Current</t>
  </si>
  <si>
    <t>Birthday</t>
  </si>
  <si>
    <t>Jyotiben Carmelite</t>
  </si>
  <si>
    <t>Happy Birthday Jyotiben!!!
🎉🎉🎉🎂🎂🎂🎉🎉🎉</t>
  </si>
  <si>
    <t>Happy Birthday Vanshi!!!
🎉🎉🎉🎂🎂🎂🎉🎉🎉
Buy Vanshi a gift</t>
  </si>
  <si>
    <t>Happy Birthday Vedi!!!
🎉🎉🎉🎂🎂🎂🎉🎉🎉
Buy Vedi a gift</t>
  </si>
  <si>
    <t>Happy Birthday Jeevan!!!
🎉🎉🎉🎂🎂🎂🎉🎉🎉
Buy Jeevan a gift</t>
  </si>
  <si>
    <t>Happy Birthday Pinkee!!!
🎉🎉🎉🎂🎂🎂🎉🎉🎉
Buy Pinkee a gift</t>
  </si>
  <si>
    <t>Happy Birthday Harshini!!!
🎉🎉🎉🎂🎂🎂🎉🎉🎉
Buy Harshini a gift</t>
  </si>
  <si>
    <t>20. 05. 13 Ramesh Mama</t>
  </si>
  <si>
    <t>Happy Birthday Mama!!!
🎉🎉🎉🎂🎂🎂🎉🎉🎉</t>
  </si>
  <si>
    <t>20. 08. 03 Jayantibhai</t>
  </si>
  <si>
    <t>Happy Birthday Shania!!!
🎉🎉🎉🎂🎂🎂🎉🎉🎉</t>
  </si>
  <si>
    <t>Happy Birthday Bro!!!
🎉🎉🎉🎂🎂🎂🎉🎉🎉</t>
  </si>
  <si>
    <t>21. 01. 24 Hinaben</t>
  </si>
  <si>
    <t>Happy Birthday Hinaben!!!
🎉🎉🎉🎂🎂🎂🎉🎉🎉</t>
  </si>
  <si>
    <t>23. 07. 17 Rajen Raghwani</t>
  </si>
  <si>
    <t>Happy Birthday Rajen!!!
🎉🎉🎉🎂🎂🎂🎉🎉🎉</t>
  </si>
  <si>
    <t>Happy Birthday Aishwariya!!!
🎉🎉🎉🎂🎂🎂🎉🎉🎉</t>
  </si>
  <si>
    <t>Happy Birthday Akash!!!
🎉🎉🎉🎂🎂🎂🎉🎉🎉</t>
  </si>
  <si>
    <t>Akash Savani Whatsapp</t>
  </si>
  <si>
    <t>Happy Birthday Chotu 🙂!!!
🎉🎉🎉🎂🎂🎂🎉🎉🎉</t>
  </si>
  <si>
    <t>Alban Temp</t>
  </si>
  <si>
    <t>Happy Birthday Alban!!!
🎉🎉🎉🎂🎂🎂🎉🎉🎉</t>
  </si>
  <si>
    <t>Anand</t>
  </si>
  <si>
    <t>Happy Birthday Buddy!!!
🎉🎉🎉🎂🎂🎂🎉🎉🎉</t>
  </si>
  <si>
    <t>Anil Harish Brixton</t>
  </si>
  <si>
    <t>Happy Birthday to Anil!!!
🎉🎉🎉🎂🎂🎂🎉🎉🎉</t>
  </si>
  <si>
    <t>Avi Hitubhai</t>
  </si>
  <si>
    <t>Happy Birthday Avi!!!
🎉🎉🎉🎂🎂🎂🎉🎉🎉</t>
  </si>
  <si>
    <t>Avni Esha Aunty</t>
  </si>
  <si>
    <t>Happy Birthday Avni!!!
🎉🎉🎉🎂🎂🎂🎉🎉🎉</t>
  </si>
  <si>
    <t>Bharat Jyotica</t>
  </si>
  <si>
    <t>Happy Birthday Young Man!!!
🎉🎉🎉🎂🎂🎂🎉🎉🎉</t>
  </si>
  <si>
    <t>Bhavnaben Mama</t>
  </si>
  <si>
    <t>Happy Birthday Ben!!!
🎉🎉🎉🎂🎂🎂🎉🎉🎉</t>
  </si>
  <si>
    <t>Happy Birthday Fai-Ji!!!
🎉🎉🎉🎂🎂🎂🎉🎉🎉</t>
  </si>
  <si>
    <t>Happy Birthday Mahi!!!
🎉🎉🎉🎂🎂🎂🎉🎉🎉</t>
  </si>
  <si>
    <t>Devi Ben</t>
  </si>
  <si>
    <t>Happy Birthday Devi!!!
🎉🎉🎉🎂🎂🎂🎉🎉🎉</t>
  </si>
  <si>
    <t>Happy Birthday Dipuben!!!
🎉🎉🎉🎂🎂🎂🎉🎉🎉</t>
  </si>
  <si>
    <t>Happy Birthday Jiju!!!
🎉🎉🎉🎂🎂🎂🎉🎉🎉</t>
  </si>
  <si>
    <t>Happy Birthday Sunil!!!
🎉🎉🎉🎂🎂🎂🎉🎉🎉</t>
  </si>
  <si>
    <t>Happy Birthday Sneha!!!
🎉🎉🎉🎂🎂🎂🎉🎉🎉</t>
  </si>
  <si>
    <t>esha's mummy bhopal india</t>
  </si>
  <si>
    <t>Happy Birthday!!!
🎉🎉🎉🎂🎂🎂🎉🎉🎉</t>
  </si>
  <si>
    <t>Family Carmelite Road</t>
  </si>
  <si>
    <t>Happy Birthday Ba!!!
🎉🎉🎉🎂🎂🎂🎉🎉🎉</t>
  </si>
  <si>
    <t>Happy Birthday Dada!!!
🎉🎉🎉🎂🎂🎂🎉🎉🎉</t>
  </si>
  <si>
    <t>Happy Birthday Hitesh
🎉🎉🎉🎂🎂🎂🎉🎉🎉</t>
  </si>
  <si>
    <t>Happy Birthday Hari!!!
🎉🎉🎉🎂🎂🎂🎉🎉🎉</t>
  </si>
  <si>
    <t>Happy Birthday Hitubhai!!!
🎉🎉🎉🎂🎂🎂🎉🎉🎉</t>
  </si>
  <si>
    <t>Hunny ben</t>
  </si>
  <si>
    <t>Happy Birthday Hunisha!!!
🎉🎉🎉🎂🎂🎂🎉🎉🎉</t>
  </si>
  <si>
    <t>I am assimilated !</t>
  </si>
  <si>
    <t>Happy Birthday Sunny!!!
🎉🎉🎉🎂🎂🎂🎉🎉🎉</t>
  </si>
  <si>
    <t>Happy Birthday Preet!!!
🎉🎉🎉🎂🎂🎂🎉🎉🎉</t>
  </si>
  <si>
    <t>Karishma Varshani</t>
  </si>
  <si>
    <t>Happy Birthday Karishma!!!
🎉🎉🎉🎂🎂🎂🎉🎉🎉</t>
  </si>
  <si>
    <t>Kunal Temp meghabhabhi</t>
  </si>
  <si>
    <t>Happy Birthday Bhabhi!!!
🎉🎉🎉🎂🎂🎂🎉🎉🎉</t>
  </si>
  <si>
    <t>Mepani at farm</t>
  </si>
  <si>
    <t>Happy Birthday Om!!!
🎉🎉🎉🎂🎂🎂🎉🎉🎉</t>
  </si>
  <si>
    <t>Happy Birthday Shri!!!
🎉🎉🎉🎂🎂🎂🎉🎉🎉</t>
  </si>
  <si>
    <t>Happy Birthday Nitika!!!
🎉🎉🎉🎂🎂🎂🎉🎉🎉</t>
  </si>
  <si>
    <t>Mother, Father, H&amp;V</t>
  </si>
  <si>
    <t>Happy Birthday Pinkee!!!
🎉🎉🎉🎂🎂🎂🎉🎉🎉</t>
  </si>
  <si>
    <t>Happy Birthday Bharat Banevi!!!
🎉🎉🎉🎂🎂🎂🎉🎉🎉</t>
  </si>
  <si>
    <t>Navin Jyotica</t>
  </si>
  <si>
    <t>Happy Birthday Navin!!!
🎉🎉🎉🎂🎂🎂🎉🎉🎉</t>
  </si>
  <si>
    <t>Picking up the Vava 💃🏽</t>
  </si>
  <si>
    <t>Happy Birthday Bapa!!!
🎉🎉🎉🎂🎂🎂🎉🎉🎉</t>
  </si>
  <si>
    <t>Happy Birthday Jayna!!!
🎉🎉🎉🎂🎂🎂🎉🎉🎉</t>
  </si>
  <si>
    <t>Pratik Ram Varbud</t>
  </si>
  <si>
    <t>Happy Birthday Pratik!!!
🎉🎉🎉🎂🎂🎂🎉🎉🎉</t>
  </si>
  <si>
    <t>Priti Kanji (Mama)</t>
  </si>
  <si>
    <t>Happy Birthday to your little Princess!!!
🎉🎉🎉🎂🎂🎂🎉🎉🎉</t>
  </si>
  <si>
    <t>Ramanbhai Mob</t>
  </si>
  <si>
    <t>Sasha Varshani</t>
  </si>
  <si>
    <t>Happy Birthday Sasha!!!
🎉🎉🎉🎂🎂🎂🎉🎉🎉</t>
  </si>
  <si>
    <t>Siddharth Chadda</t>
  </si>
  <si>
    <t>Happy Birthday Sidney!!!
🎉🎉🎉🎂🎂🎂🎉🎉🎉</t>
  </si>
  <si>
    <t>Stock@mepanielectrical</t>
  </si>
  <si>
    <t>Happy Birthday Pete!!!
🎉🎉🎉🎂🎂🎂🎉🎉🎉</t>
  </si>
  <si>
    <t>Happy Birthday Kunalbhai!!!
🎉🎉🎉🎂🎂🎂🎉🎉🎉</t>
  </si>
  <si>
    <t>Tarang Patel</t>
  </si>
  <si>
    <t>Happy Birthday Vanshi!!!
🎉🎉🎉🎂🎂🎂🎉🎉🎉</t>
  </si>
  <si>
    <t>Happy Birthday Mum!!!
🎉🎉🎉🎂🎂🎂🎉🎉🎉</t>
  </si>
  <si>
    <t>Happy Birthday Vedi!!!
🎉🎉🎉🎂🎂🎂🎉🎉🎉</t>
  </si>
  <si>
    <t>Happy Birthday Varsha
🎉🎉🎉🎂🎂🎂🎉🎉🎉</t>
  </si>
  <si>
    <t>Happy Birthday Jeevan!!!
🎉🎉🎉🎂🎂🎂🎉🎉🎉</t>
  </si>
  <si>
    <t>Happy Birthday Harshini!!!
🎉🎉🎉🎂🎂🎂🎉🎉🎉</t>
  </si>
  <si>
    <t>Happy Birthday Dad!!!
🎉🎉🎉🎂🎂🎂🎉🎉🎉</t>
  </si>
  <si>
    <t>Happy Birthday Reenal!!!
🎉🎉🎉🎂🎂🎂🎉🎉🎉</t>
  </si>
  <si>
    <t>Happy Birthday Roccol!!!
🎉🎉🎉🎂🎂🎂🎉🎉🎉</t>
  </si>
  <si>
    <t>Unnatiben</t>
  </si>
  <si>
    <t>Happy Birthday !!!
🎉🎉🎉🎂🎂🎂🎉🎉🎉</t>
  </si>
  <si>
    <t>Vijay divani</t>
  </si>
  <si>
    <t>Happy Birthday Ankit!!!
🎉🎉🎉🎂🎂🎂🎉🎉🎉</t>
  </si>
  <si>
    <t>Happy Birthday to Reyansh!!!
🎉🎉🎉🎂🎂🎂🎉🎉🎉</t>
  </si>
  <si>
    <t>Happy Birthday Sanketbhai!!!
🎉🎉🎉🎂🎂🎂🎉🎉🎉</t>
  </si>
  <si>
    <t>Happy Birthday Bhavita!!!
🎉🎉🎉🎂🎂🎂🎉🎉🎉</t>
  </si>
  <si>
    <t>Happy Birthday Jaypal!!!
🎉🎉🎉🎂🎂🎂🎉🎉🎉</t>
  </si>
  <si>
    <t>Happy Birthday Hardik!!!
🎉🎉🎉🎂🎂🎂🎉🎉🎉</t>
  </si>
  <si>
    <t>Happy Birthday Amil!!!
🎉🎉🎉🎂🎂🎂🎉🎉🎉</t>
  </si>
  <si>
    <t>Happy Birthday Diya!!!
🎉🎉🎉🎂🎂🎂🎉🎉🎉</t>
  </si>
  <si>
    <t>Happy Birthday Bindiya!!!
🎉🎉🎉🎂🎂🎂🎉🎉🎉</t>
  </si>
  <si>
    <t>Happy Birthday Manishbhai!!!
🎉🎉🎉🎂🎂🎂🎉🎉🎉</t>
  </si>
  <si>
    <t>Happy Birthday Keyur!!!
🎉🎉🎉🎂🎂🎂🎉🎉🎉</t>
  </si>
  <si>
    <t>Happy Birthday Rinkal!!!
🎉🎉🎉🎂🎂🎂🎉🎉🎉</t>
  </si>
  <si>
    <t>Confirmation</t>
  </si>
  <si>
    <t>UDP Confirmation</t>
  </si>
  <si>
    <t>00000001</t>
  </si>
  <si>
    <t>Corporation Tax</t>
  </si>
  <si>
    <t>Mepani Electrical Limited</t>
  </si>
  <si>
    <t>Download latest invoices</t>
  </si>
  <si>
    <t>MEPANI - DATA ENTRY 2</t>
  </si>
  <si>
    <t>Hi Anjali, 
Download the latest invoices from the websites provided, using the login details also provided.</t>
  </si>
  <si>
    <t>Driving Licence</t>
  </si>
  <si>
    <t>Dad</t>
  </si>
  <si>
    <t>Dada (1)</t>
  </si>
  <si>
    <t>Mum</t>
  </si>
  <si>
    <t>Pinkee</t>
  </si>
  <si>
    <t>Trushar</t>
  </si>
  <si>
    <t>Driving Licence (Indian)</t>
  </si>
  <si>
    <t>Frequent Greetings</t>
  </si>
  <si>
    <t>Pramodbhai</t>
  </si>
  <si>
    <t>Pramodbhai India 18. 04. 07</t>
  </si>
  <si>
    <t>JAI SHREE KRISHNA 🙏</t>
  </si>
  <si>
    <t>God Greeting</t>
  </si>
  <si>
    <t>Monday</t>
  </si>
  <si>
    <t>Photos and Videos</t>
  </si>
  <si>
    <t>Friday</t>
  </si>
  <si>
    <t>Thursday</t>
  </si>
  <si>
    <t>Wednesday</t>
  </si>
  <si>
    <t>Saturday</t>
  </si>
  <si>
    <t>C:\Dropbox\01\WHATSAPP MACRO\God\06 - Saturday\IMG-20190601-WA0000.jpg</t>
  </si>
  <si>
    <t>Tuesday</t>
  </si>
  <si>
    <t>Sunday</t>
  </si>
  <si>
    <t>Home security</t>
  </si>
  <si>
    <t>Guys, 
Check to see if both of the bathroom windows and upstairs passage big window is closed</t>
  </si>
  <si>
    <t>Landlords Insurance</t>
  </si>
  <si>
    <t>MDL Insurance</t>
  </si>
  <si>
    <t>91A Spencer Road - Building Insurance</t>
  </si>
  <si>
    <t>MEL Insurances</t>
  </si>
  <si>
    <t>Commercial Insurance</t>
  </si>
  <si>
    <t>Office Pending Works</t>
  </si>
  <si>
    <t>Hi,
Please can the commercial insurance renewal be conclude for Mepani Electrical asap, kindly let me know once done. Existing policy expires on 17/06/2024</t>
  </si>
  <si>
    <t>Monthly CIS PAYE Payments</t>
  </si>
  <si>
    <t>Mortgage Statement</t>
  </si>
  <si>
    <t>Halifax 11HS</t>
  </si>
  <si>
    <t>Halifax 25SR</t>
  </si>
  <si>
    <t>Halifax 57CR</t>
  </si>
  <si>
    <t>Lloyds Mortgage</t>
  </si>
  <si>
    <t>MOT</t>
  </si>
  <si>
    <t>GK14 PZV Merc</t>
  </si>
  <si>
    <t>Black Merc</t>
  </si>
  <si>
    <t>LO61 WOU Diesel Van</t>
  </si>
  <si>
    <t>Passports/OCI</t>
  </si>
  <si>
    <t>Mum your OCI will require updating once your new passport has arrived, the current one expires on 31/07/27, Varsha can you action the OCI application? Keep me updated on progress please.</t>
  </si>
  <si>
    <t>Mum your passport expires on 31/07/27 and must be renewed asap, Varsha can you action this? Keep me updated on progress please.</t>
  </si>
  <si>
    <t>Dad your passport expires on 02/03/33 and must be renewed asap, can you action this? Keep me updated on progress please.</t>
  </si>
  <si>
    <t>Dad your OCI will require updating once your new passport has arrived, the current one expires on 02/03/33, can you action the OCI application? Keep me updated on progress please.</t>
  </si>
  <si>
    <t>Vanshi</t>
  </si>
  <si>
    <t>Pinkee's passport expires on 14/12/25 and must be renewed asap Pinks, can you action this? Keep me updated on progress please.</t>
  </si>
  <si>
    <t>Pinkee's OCI will require updating once her new passport has arrived, the current one expires on 14/12/25, Pinks can you action the OCI application? Keep me updated on progress please.</t>
  </si>
  <si>
    <t>Harshini</t>
  </si>
  <si>
    <t>Harshini's OCI will require updating once her new passport has arrived, the current one expires on 11/08/27, Pinks can you action the OCI application? Keep me updated on progress please.</t>
  </si>
  <si>
    <t>Harshini's passport expires on 11/08/27 and must be renewed asap Pinks, can you action this? Keep me updated on progress please.</t>
  </si>
  <si>
    <t>My OCI will require updating once my new passport has arrived, the current one expires on 30/11/27 , Pinks can you action the OCI application? Keep me updated on progress please.</t>
  </si>
  <si>
    <t>My passport expires on 30/11/27 and must be renewed asap Pinks, can you action this? Keep me updated on progress please.</t>
  </si>
  <si>
    <t>Pinkee Insurance</t>
  </si>
  <si>
    <t>Pinks, you need renew your insurance, it expires on 01/06/2024</t>
  </si>
  <si>
    <t>Rented Property Mail Check</t>
  </si>
  <si>
    <t>56 Windsor Road - Weekly Mail Check</t>
  </si>
  <si>
    <t>Road Tax</t>
  </si>
  <si>
    <t>Silver Van</t>
  </si>
  <si>
    <t>Missed Calls and Messages</t>
  </si>
  <si>
    <t>Merc</t>
  </si>
  <si>
    <t>Self-Assessment</t>
  </si>
  <si>
    <t>Me &amp; Dad (Start of the year)</t>
  </si>
  <si>
    <t>Me &amp; Dad (Middle of the year)</t>
  </si>
  <si>
    <t>Short Term Lease Renewal</t>
  </si>
  <si>
    <t>Mepani Developments Limited</t>
  </si>
  <si>
    <t>Mepani Electrical Limited, expires on 14/07/23</t>
  </si>
  <si>
    <t>Solar Panel PV Readings</t>
  </si>
  <si>
    <t>Office</t>
  </si>
  <si>
    <t>Hi Pratik, just a reminder to process the solar panel meter reading for the office
Generation meter read in KWhs as displayed on your meter - 
Generation meter serial id - 
Date generation meter read taken - 
Opus Energy Customer ID - 
Let me know who will be actioning this task please.</t>
  </si>
  <si>
    <t>Home</t>
  </si>
  <si>
    <t>Hi Pinks, we need to apply to the government to obtain the 57 Carmelite Road Solar Panel FIT payback, look into this please.</t>
  </si>
  <si>
    <t>Stock Tidy Up</t>
  </si>
  <si>
    <t>*AUTOMATED REMINDER* 
Hi Pete and Pratik, please spend some time together weekly tidying up Unit 8 and 9. Thanks</t>
  </si>
  <si>
    <t>Suppliers Payments</t>
  </si>
  <si>
    <t>Suppliers payments</t>
  </si>
  <si>
    <t>Mepani Cashflow</t>
  </si>
  <si>
    <t>Gents, please have the suppliers payments ready asap</t>
  </si>
  <si>
    <t>Hi Kunalbhai, please let me know when suppliers payments are concluded in the cashflow</t>
  </si>
  <si>
    <t>Timesheet Chase</t>
  </si>
  <si>
    <t>Hi Kunalbhai, please let me know when CIS PAYE tax will be ready to pay</t>
  </si>
  <si>
    <t>Hi Anjali, 
chase timesheets on all groups which have not posted timesheets please</t>
  </si>
  <si>
    <t>VAT Payment</t>
  </si>
  <si>
    <t>Vehicle Insurance</t>
  </si>
  <si>
    <t>Toyota Yaris</t>
  </si>
  <si>
    <t>Shushila O2</t>
  </si>
  <si>
    <t>Commercial Fleet Policy</t>
  </si>
  <si>
    <t>Weekly Site Announcement</t>
  </si>
  <si>
    <t>360's, VIDEOS AND PHOTOS</t>
  </si>
  <si>
    <t>Marcin</t>
  </si>
  <si>
    <t>Sachin Mepani</t>
  </si>
  <si>
    <t>Rajesh Pandya Mepani</t>
  </si>
  <si>
    <t>Devchand Electrician</t>
  </si>
  <si>
    <t>Manish Pagani</t>
  </si>
  <si>
    <t>DELIVERY NOTE PHOTOS AS SOON AS YOU HAVE CHECKED THE DELIVERY WHEN IT ARRIVES</t>
  </si>
  <si>
    <t>*AUTOMATED REMINDER*
Hi, Please upload any delivery notes to the Dropbox link asap that you have. https://www.dropbox.com/request/SwdB9GOPRfarAedRxOkl
As a reminder, you need to flag up any errors between the delivery note and what you receive at the time you receive the delivery!</t>
  </si>
  <si>
    <t>Pete Mob</t>
  </si>
  <si>
    <t>*AUTOMATED REMINDER*
Hi, Please upload any delivery notes to the Dropbox link asap that you have. https://www.dropbox.com/request/SwdB9GOPRfarAedRxOkl</t>
  </si>
  <si>
    <t>*AUTOMATED REMINDER*
Hi Pete, 
keep passing the 360 camera around to all all site managers please. Then every Friday, send it back to me for off loading please.</t>
  </si>
  <si>
    <t>Bi Weekly Progress Reports</t>
  </si>
  <si>
    <t>*AUTOMATED REMINDER*
Hi Manish, please issue the two week progress reports asap for site (if you have not done so within the last two weeks)</t>
  </si>
  <si>
    <t>*AUTOMATED REMINDER*
Hi Pete, 
Please do a scrap copper collection on all sites. Please advise which sites are issuing the scrap and which are not on this group.</t>
  </si>
  <si>
    <t>Bhabhi1</t>
  </si>
  <si>
    <t>Bhabhi2</t>
  </si>
  <si>
    <t>Bhabhi3</t>
  </si>
  <si>
    <t>Jyoticaben1</t>
  </si>
  <si>
    <t>Jyoticaben2</t>
  </si>
  <si>
    <t>Jyoticaben3</t>
  </si>
  <si>
    <t>1LSPaymentChase1</t>
  </si>
  <si>
    <t>1LSPaymentChase2</t>
  </si>
  <si>
    <t>1LSPaymentChase3</t>
  </si>
  <si>
    <t>Jsk</t>
  </si>
  <si>
    <t>Bhabhi 🙂</t>
  </si>
  <si>
    <t>Maja Ma Chho?</t>
  </si>
  <si>
    <t>Ben</t>
  </si>
  <si>
    <t>How are you?</t>
  </si>
  <si>
    <t>Hi</t>
  </si>
  <si>
    <t>Manish</t>
  </si>
  <si>
    <t>Please can you advise how you are progressing with the 1LS payment approval?</t>
  </si>
  <si>
    <t>Kem Chho</t>
  </si>
  <si>
    <t>Bhabhi 😎</t>
  </si>
  <si>
    <t>Health barabar chhe?</t>
  </si>
  <si>
    <t>Hello</t>
  </si>
  <si>
    <t>You OK?</t>
  </si>
  <si>
    <t>Any updates on the  1LS payment yet?</t>
  </si>
  <si>
    <t>Bhabhi ☀️🙂☀️</t>
  </si>
  <si>
    <t>How's things?</t>
  </si>
  <si>
    <t>Jay Shree Swaminarayan</t>
  </si>
  <si>
    <t>Sorry to bother you but can you update me on the  1LS payment please?</t>
  </si>
  <si>
    <t>Ram Ram</t>
  </si>
  <si>
    <t>Bhabhi</t>
  </si>
  <si>
    <t>How is everyone?</t>
  </si>
  <si>
    <t>Greetings</t>
  </si>
  <si>
    <t>When will the payment for  1LS be approved please?</t>
  </si>
  <si>
    <t>CloseFriends1</t>
  </si>
  <si>
    <t>CloseFriends2</t>
  </si>
  <si>
    <t>CloseFriends3</t>
  </si>
  <si>
    <t>FriendlyClients1</t>
  </si>
  <si>
    <t>FriendlyClients2</t>
  </si>
  <si>
    <t>FriendlyClients3</t>
  </si>
  <si>
    <t>ExistingClientForemen1</t>
  </si>
  <si>
    <t>ExistingClientForemen2</t>
  </si>
  <si>
    <t>ExistingClientForemen3</t>
  </si>
  <si>
    <t>Hey</t>
  </si>
  <si>
    <t>Dude</t>
  </si>
  <si>
    <t>Hope you are keeping well.</t>
  </si>
  <si>
    <t>Hello,</t>
  </si>
  <si>
    <t>Just a quick message</t>
  </si>
  <si>
    <t>Please feel free to let me know of any urgent matters that me or my team can assist with</t>
  </si>
  <si>
    <t>Whats Up</t>
  </si>
  <si>
    <t>Buddy</t>
  </si>
  <si>
    <t>Hows things?</t>
  </si>
  <si>
    <t>Hi,</t>
  </si>
  <si>
    <t>Hope you are well.</t>
  </si>
  <si>
    <t>How's it going?</t>
  </si>
  <si>
    <t>If there is anything of any urgent concern, please feel free to contact me directly</t>
  </si>
  <si>
    <t>Yo</t>
  </si>
  <si>
    <t>Man</t>
  </si>
  <si>
    <t>How is the family?</t>
  </si>
  <si>
    <t>Hope you are healthy and well!</t>
  </si>
  <si>
    <t>At anytime, even on evenings or weekends, feel free to let me know of any urgent matters</t>
  </si>
  <si>
    <t>Easy</t>
  </si>
  <si>
    <t>Bro</t>
  </si>
  <si>
    <t>You well?</t>
  </si>
  <si>
    <t>Just touching base</t>
  </si>
  <si>
    <t>Have a great day!</t>
  </si>
  <si>
    <t>Please let me know if you need me to action any urgent topics on site</t>
  </si>
  <si>
    <t>RichClients1</t>
  </si>
  <si>
    <t>RichClients2</t>
  </si>
  <si>
    <t>RichClients3</t>
  </si>
  <si>
    <t>HarishbhaiPaymentChase1</t>
  </si>
  <si>
    <t>HarishbhaiPaymentChase2</t>
  </si>
  <si>
    <t>HarishbhaiPaymentChase3</t>
  </si>
  <si>
    <t>219AAPaymentChase1</t>
  </si>
  <si>
    <t>219AAPaymentChase2</t>
  </si>
  <si>
    <t>219AAPaymentChase3</t>
  </si>
  <si>
    <t>I hope you are well 😎</t>
  </si>
  <si>
    <t>Have a nice day</t>
  </si>
  <si>
    <t>Harishbhai</t>
  </si>
  <si>
    <t>Please can you advise how Kalyan kaka is progressing with the payment approval?
*41 Chapel Street*</t>
  </si>
  <si>
    <t>Please can you advise how you are progressing with the payment approval?
*219 Alexander Avenue*</t>
  </si>
  <si>
    <t>I hope you are well 🙂</t>
  </si>
  <si>
    <t>Have a nice day.</t>
  </si>
  <si>
    <t>Any updates with Kalyan kaka on the payment yet?
*41 Chapel Street*</t>
  </si>
  <si>
    <t>Any updates on the payment yet?
*219 Alexander Avenue*</t>
  </si>
  <si>
    <t>I hope you are well 😃</t>
  </si>
  <si>
    <t>Sorry to bother you but can you update me on the payment with Kalyan kaka please?
*41 Chapel Street*</t>
  </si>
  <si>
    <t>Sorry to bother you but can you update me on the payment please?
*219 Alexander Avenue*</t>
  </si>
  <si>
    <t>I hope you are well !</t>
  </si>
  <si>
    <t>have a nice day</t>
  </si>
  <si>
    <t>When will the payment with Kalyan kaka be approved please?
*41 Chapel Street*</t>
  </si>
  <si>
    <t>When will the payment be approved please?
*219 Alexander Avenue*</t>
  </si>
  <si>
    <t>01 - Monday</t>
  </si>
  <si>
    <t>HerbalifeNewMemberWelcome1</t>
  </si>
  <si>
    <t>HerbalifeNewMemberWelcome2</t>
  </si>
  <si>
    <t>C:\Dropbox\01\WHATSAPP MACRO\God\01 - Monday\FB_IMG_1468740328028.jpg</t>
  </si>
  <si>
    <t>A massive welcome to all  new members!!!</t>
  </si>
  <si>
    <t>💚🔥🎉🚀👊🚀🎉🔥💚</t>
  </si>
  <si>
    <t>C:\Dropbox\01\WHATSAPP MACRO\God\01 - Monday\IMG-20150831-WA0012.jpg</t>
  </si>
  <si>
    <t>Welcome all new members!!!</t>
  </si>
  <si>
    <t>💚👊🔥🎉🚀👊🚀🎉🔥💚</t>
  </si>
  <si>
    <t>C:\Dropbox\01\WHATSAPP MACRO\God\01 - Monday\IMG-20151211-WA0048.jpg</t>
  </si>
  <si>
    <t>Awesome to see all the new members on the group!!!</t>
  </si>
  <si>
    <t>💚🔥🎉🚀👊🚀🎉🔥🔥🎉💚</t>
  </si>
  <si>
    <t>C:\Dropbox\01\WHATSAPP MACRO\God\01 - Monday\IMG-20170403-WA0006.jpg</t>
  </si>
  <si>
    <t>Welcome to your healthy and nutritious future members!!!</t>
  </si>
  <si>
    <t>💚🚀👊🚀🔥🎉🚀👊🚀🎉🔥💚</t>
  </si>
  <si>
    <t>C:\Dropbox\01\WHATSAPP MACRO\God\01 - Monday\IMG-20170724-WA0018.jpg</t>
  </si>
  <si>
    <t>Welcome new members!!!</t>
  </si>
  <si>
    <t>💚🚀🎉🔥🎉🚀👊🚀🎉🔥💚</t>
  </si>
  <si>
    <t>C:\Dropbox\01\WHATSAPP MACRO\God\01 - Monday\IMG-20170807-WA0010.jpg</t>
  </si>
  <si>
    <t>Welcome to all the new people!!!</t>
  </si>
  <si>
    <t>💚🚀🎉🔥🔥🎉🚀👊🚀🎉🔥💚</t>
  </si>
  <si>
    <t>C:\Dropbox\01\WHATSAPP MACRO\God\01 - Monday\IMG-20180730-WA0016.jpg</t>
  </si>
  <si>
    <t>C:\Dropbox\01\WHATSAPP MACRO\God\01 - Monday\IMG-20190408-WA0006.jpg</t>
  </si>
  <si>
    <t>C:\Dropbox\01\WHATSAPP MACRO\God\01 - Monday\IMG-20190422-WA0006.jpg</t>
  </si>
  <si>
    <t>C:\Dropbox\01\WHATSAPP MACRO\God\01 - Monday\IMG-20190520-WA0004.jpg</t>
  </si>
  <si>
    <t>C:\Dropbox\01\WHATSAPP MACRO\God\01 - Monday\IMG-20190715-WA0023.jpg</t>
  </si>
  <si>
    <t>05 - Friday</t>
  </si>
  <si>
    <t>C:\Dropbox\01\WHATSAPP MACRO\God\05 - Friday\IMG-20151021-WA0004.jpg</t>
  </si>
  <si>
    <t>C:\Dropbox\01\WHATSAPP MACRO\God\05 - Friday\IMG-20151109-WA0005.jpg</t>
  </si>
  <si>
    <t>C:\Dropbox\01\WHATSAPP MACRO\God\05 - Friday\IMG-20151218-WA0000.jpg</t>
  </si>
  <si>
    <t>C:\Dropbox\01\WHATSAPP MACRO\God\05 - Friday\IMG-20160701-WA0000.jpg</t>
  </si>
  <si>
    <t>C:\Dropbox\01\WHATSAPP MACRO\God\05 - Friday\IMG-20180615-WA0042.jpg</t>
  </si>
  <si>
    <t>C:\Dropbox\01\WHATSAPP MACRO\God\05 - Friday\IMG-20181219-WA0010.jpg</t>
  </si>
  <si>
    <t>C:\Dropbox\01\WHATSAPP MACRO\God\05 - Friday\IMG-20190329-WA0004.jpg</t>
  </si>
  <si>
    <t>C:\Dropbox\01\WHATSAPP MACRO\God\05 - Friday\IMG-20190517-WA0012.jpg</t>
  </si>
  <si>
    <t>C:\Dropbox\01\WHATSAPP MACRO\God\05 - Friday\IMG-20190719-WA0007.jpg</t>
  </si>
  <si>
    <t>C:\Dropbox\01\WHATSAPP MACRO\God\05 - Friday\IMG-20190726-WA0011.jpg</t>
  </si>
  <si>
    <t>06 - Saturday</t>
  </si>
  <si>
    <t>C:\Dropbox\01\WHATSAPP MACRO\God\06 - Saturday\IMG-20190105-WA0000.jpg</t>
  </si>
  <si>
    <t>C:\Dropbox\01\WHATSAPP MACRO\God\06 - Saturday\IMG-20190112-WA0003.jpg</t>
  </si>
  <si>
    <t>C:\Dropbox\01\WHATSAPP MACRO\God\06 - Saturday\IMG-20190316-WA0006.jpg</t>
  </si>
  <si>
    <t>C:\Dropbox\01\WHATSAPP MACRO\God\06 - Saturday\IMG-20190406-WA0005.jpg</t>
  </si>
  <si>
    <t>C:\Dropbox\01\WHATSAPP MACRO\God\06 - Saturday\IMG-20190518-WA0002.jpg</t>
  </si>
  <si>
    <t>C:\Dropbox\01\WHATSAPP MACRO\God\06 - Saturday\IMG-20190525-WA0002.jpg</t>
  </si>
  <si>
    <t>C:\Dropbox\01\WHATSAPP MACRO\God\06 - Saturday\IMG-20190720-WA0003.jpg</t>
  </si>
  <si>
    <t>C:\Dropbox\01\WHATSAPP MACRO\God\06 - Saturday\IMG-20190720-WA0009.jpg</t>
  </si>
  <si>
    <t>C:\Dropbox\01\WHATSAPP MACRO\God\06 - Saturday\IMG-20190810-WA0008.jpg</t>
  </si>
  <si>
    <t>C:\Dropbox\01\WHATSAPP MACRO\God\06 - Saturday\IMG-20190817-WA0014.jpg</t>
  </si>
  <si>
    <t>C:\Dropbox\01\WHATSAPP MACRO\God\06 - Saturday\IMG-20190824-WA0001.jpg</t>
  </si>
  <si>
    <t>07 - Sunday</t>
  </si>
  <si>
    <t>C:\Dropbox\01\WHATSAPP MACRO\God\07 - Sunday\IMG-20180506-WA0003.jpg</t>
  </si>
  <si>
    <t>Dhanteras</t>
  </si>
  <si>
    <t>C:\Dropbox\01\WHATSAPP MACRO\God\Dhanteras\IMG-20171017-WA0094.jpg</t>
  </si>
  <si>
    <t>General</t>
  </si>
  <si>
    <t>C:\Dropbox\01\WHATSAPP MACRO\God\General\FB_IMG_1467180079799.jpg</t>
  </si>
  <si>
    <t>C:\Dropbox\01\WHATSAPP MACRO\God\General\FB_IMG_1468740328028.jpg</t>
  </si>
  <si>
    <t>C:\Dropbox\01\WHATSAPP MACRO\God\General\IMG-20140522-WA0010.jpg</t>
  </si>
  <si>
    <t>C:\Dropbox\01\WHATSAPP MACRO\God\General\IMG-20140526-WA0020.jpg</t>
  </si>
  <si>
    <t>C:\Dropbox\01\WHATSAPP MACRO\God\General\IMG-20140531-WA0001.jpg</t>
  </si>
  <si>
    <t>C:\Dropbox\01\WHATSAPP MACRO\God\General\IMG-20141111-WA0013.jpg</t>
  </si>
  <si>
    <t>C:\Dropbox\01\WHATSAPP MACRO\God\General\IMG-20150831-WA0012.jpg</t>
  </si>
  <si>
    <t>C:\Dropbox\01\WHATSAPP MACRO\God\General\IMG-20151211-WA0048.jpg</t>
  </si>
  <si>
    <t>C:\Dropbox\01\WHATSAPP MACRO\God\General\IMG-20160530-WA0001.jpg</t>
  </si>
  <si>
    <t>C:\Dropbox\01\WHATSAPP MACRO\God\General\IMG-20160716-WA0004.jpg</t>
  </si>
  <si>
    <t>C:\Dropbox\01\WHATSAPP MACRO\God\General\IMG-20160719-WA0000.jpg</t>
  </si>
  <si>
    <t>C:\Dropbox\01\WHATSAPP MACRO\God\General\IMG-20170301-WA0001.jpg</t>
  </si>
  <si>
    <t>C:\Dropbox\01\WHATSAPP MACRO\God\General\IMG-20170301-WA0005.jpg</t>
  </si>
  <si>
    <t>C:\Dropbox\01\WHATSAPP MACRO\God\General\IMG-20170724-WA0018.jpg</t>
  </si>
  <si>
    <t>C:\Dropbox\01\WHATSAPP MACRO\God\General\IMG-20180730-WA0015.jpg</t>
  </si>
  <si>
    <t>C:\Dropbox\01\WHATSAPP MACRO\God\General\IMG-20180730-WA0016.jpg</t>
  </si>
  <si>
    <t>C:\Dropbox\01\WHATSAPP MACRO\God\General\IMG-20180917-WA0012.jpg</t>
  </si>
  <si>
    <t>C:\Dropbox\01\WHATSAPP MACRO\God\General\IMG-20190101-WA0045.jpg</t>
  </si>
  <si>
    <t>C:\Dropbox\01\WHATSAPP MACRO\God\General\IMG-20190105-WA0002.jpg</t>
  </si>
  <si>
    <t>C:\Dropbox\01\WHATSAPP MACRO\God\General\IMG-20190203-WA0001.jpg</t>
  </si>
  <si>
    <t>C:\Dropbox\01\WHATSAPP MACRO\God\General\IMG-20190306-WA0002.jpg</t>
  </si>
  <si>
    <t>C:\Dropbox\01\WHATSAPP MACRO\God\General\IMG-20190307-WA0008.jpg</t>
  </si>
  <si>
    <t>C:\Dropbox\01\WHATSAPP MACRO\God\General\IMG-20190308-WA0002.jpg</t>
  </si>
  <si>
    <t>C:\Dropbox\01\WHATSAPP MACRO\God\General\IMG-20190309-WA0001.jpg</t>
  </si>
  <si>
    <t>C:\Dropbox\01\WHATSAPP MACRO\God\General\IMG-20190309-WA0002.jpg</t>
  </si>
  <si>
    <t>C:\Dropbox\01\WHATSAPP MACRO\God\General\IMG-20190311-WA0006.jpg</t>
  </si>
  <si>
    <t>C:\Dropbox\01\WHATSAPP MACRO\God\General\IMG-20190312-WA0004.jpg</t>
  </si>
  <si>
    <t>C:\Dropbox\01\WHATSAPP MACRO\God\General\IMG-20190312-WA0005.jpg</t>
  </si>
  <si>
    <t>C:\Dropbox\01\WHATSAPP MACRO\God\General\IMG-20190313-WA0002.jpg</t>
  </si>
  <si>
    <t>C:\Dropbox\01\WHATSAPP MACRO\God\General\IMG-20190314-WA0006.jpg</t>
  </si>
  <si>
    <t>C:\Dropbox\01\WHATSAPP MACRO\God\General\IMG-20190315-WA0003.jpg</t>
  </si>
  <si>
    <t>C:\Dropbox\01\WHATSAPP MACRO\God\General\IMG-20190315-WA0004.jpg</t>
  </si>
  <si>
    <t>C:\Dropbox\01\WHATSAPP MACRO\God\General\IMG-20190316-WA0007.jpg</t>
  </si>
  <si>
    <t>C:\Dropbox\01\WHATSAPP MACRO\God\General\IMG-20190317-WA0001.jpg</t>
  </si>
  <si>
    <t>C:\Dropbox\01\WHATSAPP MACRO\God\General\IMG-20190318-WA0002.jpg</t>
  </si>
  <si>
    <t>C:\Dropbox\01\WHATSAPP MACRO\God\General\IMG-20190320-WA0011.jpg</t>
  </si>
  <si>
    <t>C:\Dropbox\01\WHATSAPP MACRO\God\General\IMG-20190323-WA0000.jpg</t>
  </si>
  <si>
    <t>C:\Dropbox\01\WHATSAPP MACRO\God\General\IMG-20190325-WA0005.jpg</t>
  </si>
  <si>
    <t>C:\Dropbox\01\WHATSAPP MACRO\God\General\IMG-20190329-WA0005.jpg</t>
  </si>
  <si>
    <t>C:\Dropbox\01\WHATSAPP MACRO\God\General\IMG-20190329-WA0006.jpg</t>
  </si>
  <si>
    <t>C:\Dropbox\01\WHATSAPP MACRO\God\General\IMG-20190330-WA0002.jpg</t>
  </si>
  <si>
    <t>C:\Dropbox\01\WHATSAPP MACRO\God\General\IMG-20190331-WA0005.jpg</t>
  </si>
  <si>
    <t>C:\Dropbox\01\WHATSAPP MACRO\God\General\IMG-20190331-WA0006.jpg</t>
  </si>
  <si>
    <t>C:\Dropbox\01\WHATSAPP MACRO\God\General\IMG-20190402-WA0001.jpg</t>
  </si>
  <si>
    <t>C:\Dropbox\01\WHATSAPP MACRO\God\General\IMG-20190402-WA0002.jpg</t>
  </si>
  <si>
    <t>C:\Dropbox\01\WHATSAPP MACRO\God\General\IMG-20190403-WA0004.jpg</t>
  </si>
  <si>
    <t>C:\Dropbox\01\WHATSAPP MACRO\God\General\IMG-20190405-WA0002.jpg</t>
  </si>
  <si>
    <t>C:\Dropbox\01\WHATSAPP MACRO\God\General\IMG-20190405-WA0005.jpg</t>
  </si>
  <si>
    <t>C:\Dropbox\01\WHATSAPP MACRO\God\General\IMG-20190405-WA0006.jpg</t>
  </si>
  <si>
    <t>C:\Dropbox\01\WHATSAPP MACRO\God\General\IMG-20190406-WA0005.jpg</t>
  </si>
  <si>
    <t>C:\Dropbox\01\WHATSAPP MACRO\God\General\IMG-20190406-WA0006.jpg</t>
  </si>
  <si>
    <t>C:\Dropbox\01\WHATSAPP MACRO\God\General\IMG-20190407-WA0002.jpg</t>
  </si>
  <si>
    <t>C:\Dropbox\01\WHATSAPP MACRO\God\General\IMG-20190408-WA0006.jpg</t>
  </si>
  <si>
    <t>C:\Dropbox\01\WHATSAPP MACRO\God\General\IMG-20190408-WA0007.jpg</t>
  </si>
  <si>
    <t>C:\Dropbox\01\WHATSAPP MACRO\God\General\IMG-20190417-WA0004.jpg</t>
  </si>
  <si>
    <t>C:\Dropbox\01\WHATSAPP MACRO\God\General\IMG-20190419-WA0017.jpg</t>
  </si>
  <si>
    <t>C:\Dropbox\01\WHATSAPP MACRO\God\General\IMG-20190422-WA0006.jpg</t>
  </si>
  <si>
    <t>C:\Dropbox\01\WHATSAPP MACRO\God\General\IMG-20190422-WA0007.jpg</t>
  </si>
  <si>
    <t>C:\Dropbox\01\WHATSAPP MACRO\God\General\IMG-20190506-WA0001.jpg</t>
  </si>
  <si>
    <t>C:\Dropbox\01\WHATSAPP MACRO\God\General\IMG-20190514-WA0003.jpg</t>
  </si>
  <si>
    <t>C:\Dropbox\01\WHATSAPP MACRO\God\General\IMG-20190514-WA0004.jpg</t>
  </si>
  <si>
    <t>C:\Dropbox\01\WHATSAPP MACRO\God\General\IMG-20190518-WA0001.jpg</t>
  </si>
  <si>
    <t>C:\Dropbox\01\WHATSAPP MACRO\God\General\IMG-20190518-WA0002.jpg</t>
  </si>
  <si>
    <t>C:\Dropbox\01\WHATSAPP MACRO\God\General\IMG-20190520-WA0003.jpg</t>
  </si>
  <si>
    <t>C:\Dropbox\01\WHATSAPP MACRO\God\General\IMG-20190520-WA0004.jpg</t>
  </si>
  <si>
    <t>C:\Dropbox\01\WHATSAPP MACRO\God\General\IMG-20190523-WA0005.jpg</t>
  </si>
  <si>
    <t>C:\Dropbox\01\WHATSAPP MACRO\God\General\IMG-20190525-WA0002.jpg</t>
  </si>
  <si>
    <t>C:\Dropbox\01\WHATSAPP MACRO\God\General\IMG-20190613-WA0005.jpg</t>
  </si>
  <si>
    <t>C:\Dropbox\01\WHATSAPP MACRO\God\General\IMG-20190616-WA0001.jpg</t>
  </si>
  <si>
    <t>C:\Dropbox\01\WHATSAPP MACRO\God\General\IMG-20190704-WA0006.jpg</t>
  </si>
  <si>
    <t>C:\Dropbox\01\WHATSAPP MACRO\God\General\IMG-20190710-WA0002.jpg</t>
  </si>
  <si>
    <t>C:\Dropbox\01\WHATSAPP MACRO\God\General\IMG-20190715-WA0023.jpg</t>
  </si>
  <si>
    <t>C:\Dropbox\01\WHATSAPP MACRO\God\General\IMG-20190804-WA0000.jpg</t>
  </si>
  <si>
    <t>C:\Dropbox\01\WHATSAPP MACRO\God\General\IMG-20190806-WA0002.jpg</t>
  </si>
  <si>
    <t>C:\Dropbox\01\WHATSAPP MACRO\God\General\IMG-20190807-WA0003.jpg</t>
  </si>
  <si>
    <t>C:\Dropbox\01\WHATSAPP MACRO\God\General\IMG-20190809-WA0006.jpg</t>
  </si>
  <si>
    <t>C:\Dropbox\01\WHATSAPP MACRO\God\General\IMG-20190811-WA0005.jpg</t>
  </si>
  <si>
    <t>C:\Dropbox\01\WHATSAPP MACRO\God\General\IMG-20190813-WA0048.jpg</t>
  </si>
  <si>
    <t>C:\Dropbox\01\WHATSAPP MACRO\God\General\IMG-20190814-WA0009.jpg</t>
  </si>
  <si>
    <t>C:\Dropbox\01\WHATSAPP MACRO\God\General\IMG-20190815-WA0007.jpg</t>
  </si>
  <si>
    <t>C:\Dropbox\01\WHATSAPP MACRO\God\General\IMG-20190816-WA0018.jpg</t>
  </si>
  <si>
    <t>C:\Dropbox\01\WHATSAPP MACRO\God\General\IMG-20190817-WA0008.jpg</t>
  </si>
  <si>
    <t>C:\Dropbox\01\WHATSAPP MACRO\God\General\IMG-20190818-WA0019.jpg</t>
  </si>
  <si>
    <t>C:\Dropbox\01\WHATSAPP MACRO\God\General\IMG-20190819-WA0018.jpg</t>
  </si>
  <si>
    <t>C:\Dropbox\01\WHATSAPP MACRO\God\General\IMG-20190823-WA0016.jpg</t>
  </si>
  <si>
    <t>C:\Dropbox\01\WHATSAPP MACRO\God\General\IMG-20190825-WA0010.jpg</t>
  </si>
  <si>
    <t>C:\Dropbox\01\WHATSAPP MACRO\God\General\IMG-20190825-WA0013.jpg</t>
  </si>
  <si>
    <t>C:\Dropbox\01\WHATSAPP MACRO\God\General\IMG-20190830-WA0000.jpg</t>
  </si>
  <si>
    <t>C:\Dropbox\01\WHATSAPP MACRO\God\General\IMG-20190831-WA0007.jpg</t>
  </si>
  <si>
    <t>BAPS</t>
  </si>
  <si>
    <t>C:\Dropbox\01\WHATSAPP MACRO\God\BAPS\IMG-20180302-WA0000.jpg</t>
  </si>
  <si>
    <t>C:\Dropbox\01\WHATSAPP MACRO\God\BAPS\IMG-20180603-WA0008.jpg</t>
  </si>
  <si>
    <t>C:\Dropbox\01\WHATSAPP MACRO\God\BAPS\IMG-20180606-WA0003.jpg</t>
  </si>
  <si>
    <t>C:\Dropbox\01\WHATSAPP MACRO\God\BAPS\IMG-20180610-WA0001.jpg</t>
  </si>
  <si>
    <t>C:\Dropbox\01\WHATSAPP MACRO\God\BAPS\IMG-20180727-WA0003.jpg</t>
  </si>
  <si>
    <t>C:\Dropbox\01\WHATSAPP MACRO\God\BAPS\IMG-20180727-WA0004.jpg</t>
  </si>
  <si>
    <t>C:\Dropbox\01\WHATSAPP MACRO\God\BAPS\IMG-20180906-WA0002.jpg</t>
  </si>
  <si>
    <t>C:\Dropbox\01\WHATSAPP MACRO\God\BAPS\IMG-20180917-WA0001.jpg</t>
  </si>
  <si>
    <t>C:\Dropbox\01\WHATSAPP MACRO\God\BAPS\IMG-20181206-WA0002.jpg</t>
  </si>
  <si>
    <t>C:\Dropbox\01\WHATSAPP MACRO\God\BAPS\IMG-20181216-WA0015.jpg</t>
  </si>
  <si>
    <t>C:\Dropbox\01\WHATSAPP MACRO\God\BAPS\IMG-20190103-WA0003.jpg</t>
  </si>
  <si>
    <t>C:\Dropbox\01\WHATSAPP MACRO\God\BAPS\IMG-20190207-WA0001.jpg</t>
  </si>
  <si>
    <t>C:\Dropbox\01\WHATSAPP MACRO\God\BAPS\IMG-20190327-WA0025.jpg</t>
  </si>
  <si>
    <t>C:\Dropbox\01\WHATSAPP MACRO\God\BAPS\IMG-20190331-WA0004.jpg</t>
  </si>
  <si>
    <t>C:\Dropbox\01\WHATSAPP MACRO\God\BAPS\IMG-20190409-WA0002.jpg</t>
  </si>
  <si>
    <t>C:\Dropbox\01\WHATSAPP MACRO\God\BAPS\IMG-20190410-WA0106.jpg</t>
  </si>
  <si>
    <t>C:\Dropbox\01\WHATSAPP MACRO\God\BAPS\IMG-20190412-WA0003.jpg</t>
  </si>
  <si>
    <t>C:\Dropbox\01\WHATSAPP MACRO\God\BAPS\IMG-20190519-WA0001.jpg</t>
  </si>
  <si>
    <t>C:\Dropbox\01\WHATSAPP MACRO\God\BAPS\IMG-20190522-WA0001.jpg</t>
  </si>
  <si>
    <t>C:\Dropbox\01\WHATSAPP MACRO\God\BAPS\IMG-20190628-WA0007.jpg</t>
  </si>
  <si>
    <t>C:\Dropbox\01\WHATSAPP MACRO\God\BAPS\IMG-20190810-WA0001.jpg</t>
  </si>
  <si>
    <t>C:\Dropbox\01\WHATSAPP MACRO\God\BAPS\IMG-20190824-WA0005.jpg</t>
  </si>
  <si>
    <t>Hanuman Jayanti</t>
  </si>
  <si>
    <t>C:\Dropbox\01\WHATSAPP MACRO\God\Hanuman Jayanti\hanuman-jayanti_1.jpg</t>
  </si>
  <si>
    <t>C:\Dropbox\01\WHATSAPP MACRO\God\Hanuman Jayanti\IMG-20190419-WA0031.jpg</t>
  </si>
  <si>
    <t>Janamashtami</t>
  </si>
  <si>
    <t>C:\Dropbox\01\WHATSAPP MACRO\God\Janamashtami\IMG-20150905-WA0006.jpg</t>
  </si>
  <si>
    <t>C:\Dropbox\01\WHATSAPP MACRO\God\Janamashtami\IMG-20170814-WA0001.jpg</t>
  </si>
  <si>
    <t>Krishna Jayanti</t>
  </si>
  <si>
    <t>Navratri</t>
  </si>
  <si>
    <t>C:\Dropbox\01\WHATSAPP MACRO\God\Navratri\IMG-20151013-WA0012.jpg</t>
  </si>
  <si>
    <t>C:\Dropbox\01\WHATSAPP MACRO\God\Navratri\IMG-20151014-WA0001.jpg</t>
  </si>
  <si>
    <t>C:\Dropbox\01\WHATSAPP MACRO\God\Navratri\IMG-20190406-WA0000.jpg</t>
  </si>
  <si>
    <t>Ram Navmi</t>
  </si>
  <si>
    <t>C:\Dropbox\01\WHATSAPP MACRO\God\Ram Navmi\IMG-20190413-WA0008.jpg</t>
  </si>
  <si>
    <t>C:\Dropbox\01\WHATSAPP MACRO\God\Ram Navmi\IMG-20190414-WA0003.jpg</t>
  </si>
  <si>
    <t>C:\Dropbox\01\WHATSAPP MACRO\God\Ram Navmi\IMG-20190414-WA0013.jpg</t>
  </si>
  <si>
    <t>C:\Dropbox\01\WHATSAPP MACRO\God\Ram Navmi\IMG-20190414-WA0014.jpg</t>
  </si>
  <si>
    <t>C:\Dropbox\01\WHATSAPP MACRO\God\Ram Navmi\Wishing-You-A-Very-Happy-Ram-Navami.jpg</t>
  </si>
  <si>
    <t>Mahesh Jyoti Whatsapp</t>
  </si>
  <si>
    <t>Daily info (Small Works)</t>
  </si>
  <si>
    <t>Daily small work reminder</t>
  </si>
  <si>
    <t>Tuesday to Sunday</t>
  </si>
  <si>
    <t>Bull Hotel Testing</t>
  </si>
  <si>
    <t>Daily bull testing upload</t>
  </si>
  <si>
    <t>Monday to Friday</t>
  </si>
  <si>
    <t>Mitesh Mepani</t>
  </si>
  <si>
    <t>*AUTOMATED MESSAGE*
Hi Daksha Aunty, 
Please can you conclude on the commercial vehicle fleet renewal for Mepani Electrical asap, kindly let me know once done. Existing policy expires on 09/11/24</t>
  </si>
  <si>
    <t>Black Honda</t>
  </si>
  <si>
    <t>Vanshi's passport expires on 03/11/28 and must be renewed asap Pinks, can you action this? Keep me updated on progress please.</t>
  </si>
  <si>
    <t>White Toyota</t>
  </si>
  <si>
    <t>India Phone Recharge</t>
  </si>
  <si>
    <t>Pinks, give me your India mobile phone, I will recharge it for you</t>
  </si>
  <si>
    <t>13/03/2024 09:00:22</t>
  </si>
  <si>
    <t>16/03/2024 09:00:55</t>
  </si>
  <si>
    <t>Aghra Poriyaa 😎</t>
  </si>
  <si>
    <t>Happy families 🥳🤗💐🙏🏼</t>
  </si>
  <si>
    <t>Isle of Wight!!!</t>
  </si>
  <si>
    <t>Ame to kaka bapa na poyra</t>
  </si>
  <si>
    <t>17/03/2024 10:14:47</t>
  </si>
  <si>
    <t>23/03/2024 11:04:10</t>
  </si>
  <si>
    <t>13/04/2024 21:57:50</t>
  </si>
  <si>
    <t>14/04/2024 06:08:24</t>
  </si>
  <si>
    <t>15/04/2024 09:00:53</t>
  </si>
  <si>
    <t>16/04/2024 23:49:13</t>
  </si>
  <si>
    <t>18/04/2024 09:01:17</t>
  </si>
  <si>
    <t>18/04/2024 09:01:25</t>
  </si>
  <si>
    <t>Pritam Bhudia Mepani</t>
  </si>
  <si>
    <t>19/04/2024 06:03:42</t>
  </si>
  <si>
    <t>19/04/2024 08:18:56</t>
  </si>
  <si>
    <t>19/04/2024 09:01:03</t>
  </si>
  <si>
    <t>20/04/2024 11:56:21</t>
  </si>
  <si>
    <t>20/04/2024 12:02:20</t>
  </si>
  <si>
    <t>13/05/2024 11:38:19</t>
  </si>
  <si>
    <t>13/05/2024 11:38:29</t>
  </si>
  <si>
    <t>13/05/2024 11:38:38</t>
  </si>
  <si>
    <t>13/05/2024 11:38:47</t>
  </si>
  <si>
    <t>13/05/2024 11:38:56</t>
  </si>
  <si>
    <t>13/05/2024 11:39:04</t>
  </si>
  <si>
    <t>13/05/2024 11:39:12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</si>
</sst>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ddmm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50"/>
        <bgColor indexed="64"/>
      </patternFill>
    </fill>
  </fills>
  <borders count="1">
    <border>
      <left/>
      <right/>
      <top/>
      <bottom/>
      <diagonal/>
    </border>
  </borders>
  <cellStyleXfs count="2">
    <xf numFmtId="0" fontId="0" fillId="0" borderId="0"/>
    <xf numFmtId="164" fontId="2" fillId="0" borderId="0"/>
  </cellStyleXfs>
  <cellXfs count="26">
    <xf numFmtId="0" fontId="0" fillId="0" borderId="0" xfId="0"/>
    <xf numFmtId="22" fontId="1" fillId="0" borderId="0" xfId="0" applyNumberFormat="1"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applyFont="1" applyFill="1" applyAlignment="1">
      <alignment horizontal="left" vertical="top" wrapText="1"/>
    </xf>
    <xf numFmtId="0" fontId="0" fillId="4" borderId="0" xfId="0" applyFill="1" applyAlignment="1">
      <alignment horizontal="left" vertical="top" wrapText="1"/>
    </xf>
    <xf numFmtId="22" fontId="0" fillId="4" borderId="0" xfId="0" applyNumberFormat="1" applyFill="1" applyAlignment="1">
      <alignment horizontal="left" vertical="top" wrapText="1"/>
    </xf>
    <xf numFmtId="0" fontId="0" fillId="0" borderId="0" xfId="0" quotePrefix="1" applyAlignment="1">
      <alignment horizontal="left" vertical="top" wrapText="1"/>
    </xf>
    <xf numFmtId="0" fontId="1" fillId="4" borderId="0" xfId="0" applyFont="1" applyFill="1" applyAlignment="1">
      <alignment horizontal="left" vertical="top" wrapText="1"/>
    </xf>
    <xf numFmtId="20" fontId="0" fillId="2" borderId="0" xfId="0" applyNumberFormat="1" applyFill="1" applyAlignment="1">
      <alignment horizontal="left" vertical="top" wrapText="1"/>
    </xf>
    <xf numFmtId="0" fontId="0" fillId="2" borderId="0" xfId="0" applyFill="1" applyAlignment="1">
      <alignment horizontal="left" vertical="top" wrapText="1"/>
    </xf>
    <xf numFmtId="22" fontId="1" fillId="2" borderId="0" xfId="0" applyNumberFormat="1" applyFont="1" applyFill="1" applyAlignment="1">
      <alignment horizontal="left" vertical="top" wrapText="1"/>
    </xf>
    <xf numFmtId="22" fontId="0" fillId="2" borderId="0" xfId="0" applyNumberFormat="1" applyFill="1" applyAlignment="1">
      <alignment horizontal="left" vertical="top" wrapText="1"/>
    </xf>
    <xf numFmtId="22" fontId="0" fillId="0" borderId="0" xfId="0" applyNumberFormat="1" applyAlignment="1">
      <alignment horizontal="lef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0" fillId="6" borderId="0" xfId="0" applyFill="1" applyAlignment="1">
      <alignment horizontal="left" vertical="top" wrapText="1"/>
    </xf>
    <xf numFmtId="0" fontId="1" fillId="0" borderId="0" xfId="0" applyFont="1"/>
    <xf numFmtId="0" fontId="0" fillId="0" borderId="0" xfId="0" applyAlignment="1">
      <alignment wrapText="1"/>
    </xf>
    <xf numFmtId="0" fontId="0" fillId="0" borderId="0" xfId="0" applyAlignment="1">
      <alignment vertical="top"/>
    </xf>
    <xf numFmtId="8" fontId="0" fillId="0" borderId="0" xfId="0" applyNumberFormat="1"/>
    <xf numFmtId="8" fontId="1" fillId="0" borderId="0" xfId="0" applyNumberFormat="1" applyFont="1"/>
    <xf numFmtId="164" fontId="0" fillId="2" borderId="0" xfId="0" applyNumberFormat="1" applyFill="1" applyAlignment="1">
      <alignment horizontal="left" vertical="top" wrapText="1"/>
    </xf>
    <xf numFmtId="22" fontId="0" fillId="7" borderId="0" xfId="0" applyNumberFormat="1" applyFill="1" applyAlignment="1">
      <alignment horizontal="left" vertical="top" wrapText="1"/>
    </xf>
    <xf numFmtId="0" fontId="0" fillId="0" borderId="0" xfId="0" applyFill="1" applyAlignment="1">
      <alignment horizontal="left" vertical="top" wrapText="1"/>
    </xf>
  </cellXfs>
  <cellStyles count="2">
    <cellStyle name="ddmmyy"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217"/>
  <sheetViews>
    <sheetView tabSelected="1" zoomScale="70" zoomScaleNormal="70" workbookViewId="0">
      <pane ySplit="1" topLeftCell="A2" activePane="bottomLeft" state="frozen"/>
      <selection pane="bottomLeft" activeCell="D10" sqref="D10"/>
    </sheetView>
  </sheetViews>
  <sheetFormatPr defaultColWidth="10.7109375" defaultRowHeight="15" x14ac:dyDescent="0.25"/>
  <cols>
    <col min="1" max="1" width="22" style="15" bestFit="1" customWidth="1"/>
    <col min="2" max="2" width="46.28515625" style="15" bestFit="1" customWidth="1"/>
    <col min="3" max="3" width="35" style="15" customWidth="1"/>
    <col min="4" max="4" width="52.140625" style="15" customWidth="1"/>
    <col min="5" max="5" width="26.7109375" style="15" customWidth="1"/>
    <col min="6" max="6" width="19.140625" style="15" customWidth="1"/>
    <col min="7" max="7" width="13.140625" style="15" customWidth="1"/>
    <col min="8" max="8" width="11" style="15" customWidth="1"/>
    <col min="9" max="9" width="18.7109375" style="15" customWidth="1"/>
    <col min="10" max="10" width="14.28515625" style="15" customWidth="1"/>
    <col min="11" max="11" width="7.28515625" style="15" customWidth="1"/>
    <col min="12" max="12" width="8.28515625" style="15" customWidth="1"/>
    <col min="13" max="13" width="10.5703125" style="15" customWidth="1"/>
    <col min="14" max="14" width="11.7109375" style="15" customWidth="1"/>
    <col min="15" max="15" width="21.7109375" style="15" customWidth="1"/>
    <col min="16" max="16" width="33" style="15" customWidth="1"/>
    <col min="17" max="17" width="23.42578125" style="15" customWidth="1"/>
    <col min="18" max="18" width="109.140625" style="15" customWidth="1"/>
    <col min="19" max="19" width="92.42578125" style="15" bestFit="1" customWidth="1"/>
    <col min="20" max="20" width="21.5703125" style="14" bestFit="1" customWidth="1"/>
    <col min="21" max="21" width="18.140625" style="15" bestFit="1" customWidth="1"/>
    <col min="22" max="22" width="14.28515625" style="15" bestFit="1" customWidth="1"/>
    <col min="23" max="23" width="13.85546875" style="15" bestFit="1" customWidth="1"/>
    <col min="24" max="24" width="21" style="15" bestFit="1" customWidth="1"/>
    <col min="25" max="25" width="11.7109375" style="15" bestFit="1" customWidth="1"/>
    <col min="26" max="26" width="18.7109375" style="15" bestFit="1" customWidth="1"/>
    <col min="27" max="27" width="24.28515625" style="15" bestFit="1" customWidth="1"/>
    <col min="28" max="200" width="10.7109375" customWidth="1"/>
  </cols>
  <sheetData>
    <row r="1" spans="1:27" ht="45" customHeight="1" x14ac:dyDescent="0.25">
      <c r="A1" s="1">
        <f ca="1">NOW()</f>
        <v>45425.493318287037</v>
      </c>
      <c r="B1" s="3" t="s">
        <v>0</v>
      </c>
      <c r="C1" s="2" t="s">
        <v>1</v>
      </c>
      <c r="D1" s="2" t="s">
        <v>2</v>
      </c>
      <c r="E1" s="9" t="s">
        <v>3</v>
      </c>
      <c r="F1" s="9" t="s">
        <v>4</v>
      </c>
      <c r="G1" s="3" t="s">
        <v>5</v>
      </c>
      <c r="H1" s="3" t="s">
        <v>6</v>
      </c>
      <c r="I1" s="3" t="s">
        <v>7</v>
      </c>
      <c r="J1" s="3" t="s">
        <v>8</v>
      </c>
      <c r="K1" s="3" t="s">
        <v>9</v>
      </c>
      <c r="L1" s="3" t="s">
        <v>10</v>
      </c>
      <c r="M1" s="3" t="s">
        <v>11</v>
      </c>
      <c r="N1" s="3" t="s">
        <v>12</v>
      </c>
      <c r="O1" s="2" t="s">
        <v>13</v>
      </c>
      <c r="P1" s="3" t="s">
        <v>14</v>
      </c>
      <c r="Q1" s="3" t="s">
        <v>15</v>
      </c>
      <c r="R1" s="3" t="s">
        <v>16</v>
      </c>
      <c r="S1" s="2" t="s">
        <v>17</v>
      </c>
      <c r="T1" s="12" t="s">
        <v>18</v>
      </c>
      <c r="U1" s="4" t="s">
        <v>19</v>
      </c>
      <c r="V1" s="4" t="s">
        <v>20</v>
      </c>
      <c r="W1" s="4" t="s">
        <v>21</v>
      </c>
      <c r="X1" s="5" t="s">
        <v>22</v>
      </c>
      <c r="Y1" s="5" t="s">
        <v>23</v>
      </c>
      <c r="Z1" s="5" t="s">
        <v>24</v>
      </c>
      <c r="AA1" s="2" t="s">
        <v>25</v>
      </c>
    </row>
    <row r="2" spans="1:27" ht="30" customHeight="1" x14ac:dyDescent="0.25">
      <c r="A2" s="15">
        <f ca="1">IF(AND(U2,V2,W2),1,0)</f>
        <v>0</v>
      </c>
      <c r="B2" s="13">
        <v>45448.696122685185</v>
      </c>
      <c r="C2" s="15" t="s">
        <v>26</v>
      </c>
      <c r="E2" s="7">
        <f t="shared" ref="E2:E64" si="0">B2-1</f>
        <v>45447.696122685185</v>
      </c>
      <c r="F2" s="7">
        <v>0</v>
      </c>
      <c r="G2" s="13"/>
      <c r="H2" s="13"/>
      <c r="I2" s="11">
        <v>0</v>
      </c>
      <c r="J2" s="11">
        <v>1</v>
      </c>
      <c r="K2" s="11">
        <v>0</v>
      </c>
      <c r="L2" s="11">
        <v>0</v>
      </c>
      <c r="M2" s="11">
        <v>0</v>
      </c>
      <c r="N2" s="11">
        <v>0</v>
      </c>
      <c r="P2" s="15" t="s">
        <v>27</v>
      </c>
      <c r="Q2" s="14" t="s">
        <v>28</v>
      </c>
      <c r="S2" s="15" t="s">
        <v>29</v>
      </c>
      <c r="T2" s="23">
        <v>45417.696122685185</v>
      </c>
      <c r="U2" s="15" t="b">
        <f t="shared" ref="U2:U33" ca="1" si="1">IF(AND(B2&lt;=NOW(),B2&lt;&gt;""),TRUE,FALSE)</f>
        <v>0</v>
      </c>
      <c r="V2" s="15" t="b">
        <f t="shared" ref="V2:V33" ca="1" si="2">IF(O2="",TRUE,IF(NOW()&lt;=O2,TRUE,FALSE))</f>
        <v>1</v>
      </c>
      <c r="W2" s="15" t="b">
        <f t="shared" ref="W2:W33" ca="1" si="3">IF(AND(Y2&gt;=X2,Y2&lt;=Z2),TRUE,FALSE)</f>
        <v>1</v>
      </c>
      <c r="X2" s="15">
        <f t="shared" ref="X2:X33" si="4">HOUR(G2)*60+MINUTE(G2)</f>
        <v>0</v>
      </c>
      <c r="Y2" s="15">
        <f t="shared" ref="Y2:Y33" ca="1" si="5">IF(AND(G2="",H2=""),0,HOUR(NOW())*60+MINUTE(NOW()))</f>
        <v>0</v>
      </c>
      <c r="Z2" s="15">
        <f t="shared" ref="Z2:Z33" si="6">HOUR(H2)*60+MINUTE(H2)</f>
        <v>0</v>
      </c>
    </row>
    <row r="3" spans="1:27" ht="30" customHeight="1" x14ac:dyDescent="0.25">
      <c r="A3" s="15">
        <f ca="1">IF(AND(U3,V3,W3,AA3),1,0)</f>
        <v>0</v>
      </c>
      <c r="B3" s="13">
        <v>45456.484942129631</v>
      </c>
      <c r="C3" s="15" t="s">
        <v>30</v>
      </c>
      <c r="D3" s="15" t="s">
        <v>30</v>
      </c>
      <c r="E3" s="7">
        <f t="shared" si="0"/>
        <v>45455.484942129631</v>
      </c>
      <c r="F3" s="7">
        <v>0</v>
      </c>
      <c r="G3" s="10">
        <v>0.41666666666666669</v>
      </c>
      <c r="H3" s="10">
        <v>0.99930555555555556</v>
      </c>
      <c r="I3" s="11">
        <v>0</v>
      </c>
      <c r="J3" s="11">
        <v>1</v>
      </c>
      <c r="K3" s="11">
        <v>0</v>
      </c>
      <c r="L3" s="11">
        <v>0</v>
      </c>
      <c r="M3" s="11">
        <v>0</v>
      </c>
      <c r="N3" s="11">
        <v>0</v>
      </c>
      <c r="P3" s="8" t="s">
        <v>31</v>
      </c>
      <c r="Q3" s="15" t="s">
        <v>28</v>
      </c>
      <c r="S3" s="15" t="s">
        <v>32</v>
      </c>
      <c r="T3" s="23" t="s">
        <v>584</v>
      </c>
      <c r="U3" s="15" t="b">
        <f t="shared" ca="1" si="1"/>
        <v>0</v>
      </c>
      <c r="V3" s="15" t="b">
        <f t="shared" ca="1" si="2"/>
        <v>1</v>
      </c>
      <c r="W3" s="15" t="b">
        <f t="shared" ca="1" si="3"/>
        <v>1</v>
      </c>
      <c r="X3" s="15">
        <f t="shared" si="4"/>
        <v>600</v>
      </c>
      <c r="Y3" s="15">
        <f t="shared" ca="1" si="5"/>
        <v>710</v>
      </c>
      <c r="Z3" s="15">
        <f t="shared" si="6"/>
        <v>1439</v>
      </c>
      <c r="AA3" s="15" t="b">
        <f ca="1">IF(WEEKDAY(TODAY())=2,TRUE,FALSE)</f>
        <v>1</v>
      </c>
    </row>
    <row r="4" spans="1:27" ht="30" customHeight="1" x14ac:dyDescent="0.25">
      <c r="A4" s="15">
        <f t="shared" ref="A4:A35" ca="1" si="7">IF(AND(U4,V4,W4),1,0)</f>
        <v>0</v>
      </c>
      <c r="B4" s="24">
        <v>45534</v>
      </c>
      <c r="C4" s="15" t="s">
        <v>33</v>
      </c>
      <c r="E4" s="7">
        <f t="shared" si="0"/>
        <v>45533</v>
      </c>
      <c r="F4" s="7">
        <v>0</v>
      </c>
      <c r="G4" s="10">
        <v>0.375</v>
      </c>
      <c r="H4" s="10">
        <v>0.875</v>
      </c>
      <c r="I4" s="11">
        <v>1</v>
      </c>
      <c r="J4" s="11">
        <v>0</v>
      </c>
      <c r="K4" s="11">
        <v>0</v>
      </c>
      <c r="L4" s="11">
        <v>0</v>
      </c>
      <c r="M4" s="11">
        <v>0</v>
      </c>
      <c r="N4" s="11">
        <v>0</v>
      </c>
      <c r="P4" s="8" t="s">
        <v>34</v>
      </c>
      <c r="Q4" s="15" t="s">
        <v>28</v>
      </c>
      <c r="S4" s="15" t="s">
        <v>35</v>
      </c>
      <c r="T4" s="13"/>
      <c r="U4" s="15" t="b">
        <f t="shared" ca="1" si="1"/>
        <v>0</v>
      </c>
      <c r="V4" s="15" t="b">
        <f t="shared" ca="1" si="2"/>
        <v>1</v>
      </c>
      <c r="W4" s="15" t="b">
        <f t="shared" ca="1" si="3"/>
        <v>1</v>
      </c>
      <c r="X4" s="15">
        <f t="shared" si="4"/>
        <v>540</v>
      </c>
      <c r="Y4" s="15">
        <f t="shared" ca="1" si="5"/>
        <v>710</v>
      </c>
      <c r="Z4" s="15">
        <f t="shared" si="6"/>
        <v>1260</v>
      </c>
    </row>
    <row r="5" spans="1:27" ht="30" customHeight="1" x14ac:dyDescent="0.25">
      <c r="A5" s="15">
        <f t="shared" ca="1" si="7"/>
        <v>0</v>
      </c>
      <c r="B5" s="24">
        <v>45634.002546296295</v>
      </c>
      <c r="C5" s="15" t="s">
        <v>33</v>
      </c>
      <c r="E5" s="7">
        <f t="shared" si="0"/>
        <v>45633.002546296295</v>
      </c>
      <c r="F5" s="7">
        <v>0</v>
      </c>
      <c r="G5" s="13"/>
      <c r="H5" s="13"/>
      <c r="I5" s="11">
        <v>1</v>
      </c>
      <c r="J5" s="11">
        <v>0</v>
      </c>
      <c r="K5" s="11">
        <v>0</v>
      </c>
      <c r="L5" s="11">
        <v>0</v>
      </c>
      <c r="M5" s="11">
        <v>0</v>
      </c>
      <c r="N5" s="11">
        <v>0</v>
      </c>
      <c r="P5" s="8" t="s">
        <v>36</v>
      </c>
      <c r="Q5" s="15" t="s">
        <v>28</v>
      </c>
      <c r="S5" s="15" t="s">
        <v>37</v>
      </c>
      <c r="T5" s="13"/>
      <c r="U5" s="15" t="b">
        <f t="shared" ca="1" si="1"/>
        <v>0</v>
      </c>
      <c r="V5" s="15" t="b">
        <f t="shared" ca="1" si="2"/>
        <v>1</v>
      </c>
      <c r="W5" s="15" t="b">
        <f t="shared" ca="1" si="3"/>
        <v>1</v>
      </c>
      <c r="X5" s="15">
        <f t="shared" si="4"/>
        <v>0</v>
      </c>
      <c r="Y5" s="15">
        <f t="shared" ca="1" si="5"/>
        <v>0</v>
      </c>
      <c r="Z5" s="15">
        <f t="shared" si="6"/>
        <v>0</v>
      </c>
    </row>
    <row r="6" spans="1:27" ht="30" customHeight="1" x14ac:dyDescent="0.25">
      <c r="A6" s="15">
        <f t="shared" ca="1" si="7"/>
        <v>0</v>
      </c>
      <c r="B6" s="24">
        <v>45653.000428240739</v>
      </c>
      <c r="C6" s="15" t="s">
        <v>33</v>
      </c>
      <c r="E6" s="7">
        <f t="shared" si="0"/>
        <v>45652.000428240739</v>
      </c>
      <c r="F6" s="7">
        <v>0</v>
      </c>
      <c r="G6" s="13"/>
      <c r="H6" s="13"/>
      <c r="I6" s="11">
        <v>1</v>
      </c>
      <c r="J6" s="11">
        <v>0</v>
      </c>
      <c r="K6" s="11">
        <v>0</v>
      </c>
      <c r="L6" s="11">
        <v>0</v>
      </c>
      <c r="M6" s="11">
        <v>0</v>
      </c>
      <c r="N6" s="11">
        <v>0</v>
      </c>
      <c r="P6" s="8" t="s">
        <v>36</v>
      </c>
      <c r="Q6" s="15" t="s">
        <v>28</v>
      </c>
      <c r="S6" s="15" t="s">
        <v>38</v>
      </c>
      <c r="T6" s="13"/>
      <c r="U6" s="15" t="b">
        <f t="shared" ca="1" si="1"/>
        <v>0</v>
      </c>
      <c r="V6" s="15" t="b">
        <f t="shared" ca="1" si="2"/>
        <v>1</v>
      </c>
      <c r="W6" s="15" t="b">
        <f t="shared" ca="1" si="3"/>
        <v>1</v>
      </c>
      <c r="X6" s="15">
        <f t="shared" si="4"/>
        <v>0</v>
      </c>
      <c r="Y6" s="15">
        <f t="shared" ca="1" si="5"/>
        <v>0</v>
      </c>
      <c r="Z6" s="15">
        <f t="shared" si="6"/>
        <v>0</v>
      </c>
    </row>
    <row r="7" spans="1:27" ht="30" customHeight="1" x14ac:dyDescent="0.25">
      <c r="A7" s="15">
        <f t="shared" ca="1" si="7"/>
        <v>0</v>
      </c>
      <c r="B7" s="24">
        <v>45684.000625000001</v>
      </c>
      <c r="C7" s="15" t="s">
        <v>33</v>
      </c>
      <c r="D7" s="15" t="s">
        <v>39</v>
      </c>
      <c r="E7" s="7">
        <f t="shared" si="0"/>
        <v>45683.000625000001</v>
      </c>
      <c r="F7" s="7">
        <v>0</v>
      </c>
      <c r="G7" s="10">
        <v>0.375</v>
      </c>
      <c r="H7" s="10">
        <v>0.875</v>
      </c>
      <c r="I7" s="11">
        <v>1</v>
      </c>
      <c r="J7" s="11">
        <v>0</v>
      </c>
      <c r="K7" s="11">
        <v>0</v>
      </c>
      <c r="L7" s="11">
        <v>0</v>
      </c>
      <c r="M7" s="11">
        <v>0</v>
      </c>
      <c r="N7" s="11">
        <v>0</v>
      </c>
      <c r="P7" s="8" t="s">
        <v>36</v>
      </c>
      <c r="Q7" s="15" t="s">
        <v>28</v>
      </c>
      <c r="S7" s="15" t="s">
        <v>40</v>
      </c>
      <c r="T7" s="13"/>
      <c r="U7" s="15" t="b">
        <f t="shared" ca="1" si="1"/>
        <v>0</v>
      </c>
      <c r="V7" s="15" t="b">
        <f t="shared" ca="1" si="2"/>
        <v>1</v>
      </c>
      <c r="W7" s="15" t="b">
        <f t="shared" ca="1" si="3"/>
        <v>1</v>
      </c>
      <c r="X7" s="15">
        <f t="shared" si="4"/>
        <v>540</v>
      </c>
      <c r="Y7" s="15">
        <f t="shared" ca="1" si="5"/>
        <v>710</v>
      </c>
      <c r="Z7" s="15">
        <f t="shared" si="6"/>
        <v>1260</v>
      </c>
    </row>
    <row r="8" spans="1:27" ht="30" customHeight="1" x14ac:dyDescent="0.25">
      <c r="A8" s="15">
        <f t="shared" ca="1" si="7"/>
        <v>0</v>
      </c>
      <c r="B8" s="24">
        <v>45500</v>
      </c>
      <c r="C8" s="15" t="s">
        <v>33</v>
      </c>
      <c r="E8" s="7">
        <f t="shared" si="0"/>
        <v>45499</v>
      </c>
      <c r="F8" s="7">
        <v>0</v>
      </c>
      <c r="G8" s="10">
        <v>0.375</v>
      </c>
      <c r="H8" s="10">
        <v>0.875</v>
      </c>
      <c r="I8" s="11">
        <v>1</v>
      </c>
      <c r="J8" s="11">
        <v>0</v>
      </c>
      <c r="K8" s="11">
        <v>0</v>
      </c>
      <c r="L8" s="11">
        <v>0</v>
      </c>
      <c r="M8" s="11">
        <v>0</v>
      </c>
      <c r="N8" s="11">
        <v>0</v>
      </c>
      <c r="P8" s="15" t="s">
        <v>41</v>
      </c>
      <c r="Q8" s="15" t="s">
        <v>28</v>
      </c>
      <c r="S8" s="15" t="s">
        <v>42</v>
      </c>
      <c r="T8" s="13"/>
      <c r="U8" s="15" t="b">
        <f t="shared" ca="1" si="1"/>
        <v>0</v>
      </c>
      <c r="V8" s="15" t="b">
        <f t="shared" ca="1" si="2"/>
        <v>1</v>
      </c>
      <c r="W8" s="15" t="b">
        <f t="shared" ca="1" si="3"/>
        <v>1</v>
      </c>
      <c r="X8" s="15">
        <f t="shared" si="4"/>
        <v>540</v>
      </c>
      <c r="Y8" s="15">
        <f t="shared" ca="1" si="5"/>
        <v>710</v>
      </c>
      <c r="Z8" s="15">
        <f t="shared" si="6"/>
        <v>1260</v>
      </c>
    </row>
    <row r="9" spans="1:27" ht="30" customHeight="1" x14ac:dyDescent="0.25">
      <c r="A9" s="15">
        <f t="shared" ca="1" si="7"/>
        <v>0</v>
      </c>
      <c r="B9" s="24">
        <v>45534.668090277781</v>
      </c>
      <c r="C9" s="15" t="s">
        <v>33</v>
      </c>
      <c r="E9" s="7">
        <f t="shared" si="0"/>
        <v>45533.668090277781</v>
      </c>
      <c r="F9" s="7">
        <v>0</v>
      </c>
      <c r="G9" s="10">
        <v>0.375</v>
      </c>
      <c r="H9" s="10">
        <v>0.875</v>
      </c>
      <c r="I9" s="11">
        <v>1</v>
      </c>
      <c r="J9" s="11">
        <v>0</v>
      </c>
      <c r="K9" s="11">
        <v>0</v>
      </c>
      <c r="L9" s="11">
        <v>0</v>
      </c>
      <c r="M9" s="11">
        <v>0</v>
      </c>
      <c r="N9" s="11">
        <v>0</v>
      </c>
      <c r="P9" t="s">
        <v>43</v>
      </c>
      <c r="Q9" s="15" t="s">
        <v>28</v>
      </c>
      <c r="S9" s="15" t="s">
        <v>35</v>
      </c>
      <c r="T9" s="13"/>
      <c r="U9" s="15" t="b">
        <f t="shared" ca="1" si="1"/>
        <v>0</v>
      </c>
      <c r="V9" s="15" t="b">
        <f t="shared" ca="1" si="2"/>
        <v>1</v>
      </c>
      <c r="W9" s="15" t="b">
        <f t="shared" ca="1" si="3"/>
        <v>1</v>
      </c>
      <c r="X9" s="15">
        <f t="shared" si="4"/>
        <v>540</v>
      </c>
      <c r="Y9" s="15">
        <f t="shared" ca="1" si="5"/>
        <v>710</v>
      </c>
      <c r="Z9" s="15">
        <f t="shared" si="6"/>
        <v>1260</v>
      </c>
    </row>
    <row r="10" spans="1:27" ht="30" customHeight="1" x14ac:dyDescent="0.25">
      <c r="A10" s="15">
        <f t="shared" ca="1" si="7"/>
        <v>0</v>
      </c>
      <c r="B10" s="24">
        <v>45432</v>
      </c>
      <c r="C10" s="15" t="s">
        <v>33</v>
      </c>
      <c r="E10" s="7">
        <f t="shared" si="0"/>
        <v>45431</v>
      </c>
      <c r="F10" s="7">
        <v>0</v>
      </c>
      <c r="G10" s="10">
        <v>0.375</v>
      </c>
      <c r="H10" s="10">
        <v>0.875</v>
      </c>
      <c r="I10" s="11">
        <v>1</v>
      </c>
      <c r="J10" s="11">
        <v>0</v>
      </c>
      <c r="K10" s="11">
        <v>0</v>
      </c>
      <c r="L10" s="11">
        <v>0</v>
      </c>
      <c r="M10" s="11">
        <v>0</v>
      </c>
      <c r="N10" s="11">
        <v>0</v>
      </c>
      <c r="P10" s="15" t="s">
        <v>44</v>
      </c>
      <c r="Q10" s="15" t="s">
        <v>28</v>
      </c>
      <c r="S10" s="15" t="s">
        <v>42</v>
      </c>
      <c r="T10" s="13"/>
      <c r="U10" s="15" t="b">
        <f t="shared" ca="1" si="1"/>
        <v>0</v>
      </c>
      <c r="V10" s="15" t="b">
        <f t="shared" ca="1" si="2"/>
        <v>1</v>
      </c>
      <c r="W10" s="15" t="b">
        <f t="shared" ca="1" si="3"/>
        <v>1</v>
      </c>
      <c r="X10" s="15">
        <f t="shared" si="4"/>
        <v>540</v>
      </c>
      <c r="Y10" s="15">
        <f t="shared" ca="1" si="5"/>
        <v>710</v>
      </c>
      <c r="Z10" s="15">
        <f t="shared" si="6"/>
        <v>1260</v>
      </c>
    </row>
    <row r="11" spans="1:27" ht="30" customHeight="1" x14ac:dyDescent="0.25">
      <c r="A11" s="15">
        <f t="shared" ca="1" si="7"/>
        <v>0</v>
      </c>
      <c r="B11" s="24">
        <v>45500</v>
      </c>
      <c r="C11" s="15" t="s">
        <v>33</v>
      </c>
      <c r="E11" s="7">
        <f t="shared" si="0"/>
        <v>45499</v>
      </c>
      <c r="F11" s="7">
        <v>0</v>
      </c>
      <c r="G11" s="10">
        <v>0.375</v>
      </c>
      <c r="H11" s="10">
        <v>0.875</v>
      </c>
      <c r="I11" s="11">
        <v>1</v>
      </c>
      <c r="J11" s="11">
        <v>0</v>
      </c>
      <c r="K11" s="11">
        <v>0</v>
      </c>
      <c r="L11" s="11">
        <v>0</v>
      </c>
      <c r="M11" s="11">
        <v>0</v>
      </c>
      <c r="N11" s="11">
        <v>0</v>
      </c>
      <c r="P11" s="15" t="s">
        <v>45</v>
      </c>
      <c r="Q11" s="15" t="s">
        <v>28</v>
      </c>
      <c r="S11" s="15" t="s">
        <v>42</v>
      </c>
      <c r="T11" s="13"/>
      <c r="U11" s="15" t="b">
        <f t="shared" ca="1" si="1"/>
        <v>0</v>
      </c>
      <c r="V11" s="15" t="b">
        <f t="shared" ca="1" si="2"/>
        <v>1</v>
      </c>
      <c r="W11" s="15" t="b">
        <f t="shared" ca="1" si="3"/>
        <v>1</v>
      </c>
      <c r="X11" s="15">
        <f t="shared" si="4"/>
        <v>540</v>
      </c>
      <c r="Y11" s="15">
        <f t="shared" ca="1" si="5"/>
        <v>710</v>
      </c>
      <c r="Z11" s="15">
        <f t="shared" si="6"/>
        <v>1260</v>
      </c>
    </row>
    <row r="12" spans="1:27" ht="30" customHeight="1" x14ac:dyDescent="0.25">
      <c r="A12" s="15">
        <f t="shared" ca="1" si="7"/>
        <v>0</v>
      </c>
      <c r="B12" s="24">
        <v>45432</v>
      </c>
      <c r="C12" s="15" t="s">
        <v>33</v>
      </c>
      <c r="E12" s="7">
        <f t="shared" si="0"/>
        <v>45431</v>
      </c>
      <c r="F12" s="7">
        <v>0</v>
      </c>
      <c r="G12" s="10">
        <v>0.375</v>
      </c>
      <c r="H12" s="10">
        <v>0.875</v>
      </c>
      <c r="I12" s="11">
        <v>1</v>
      </c>
      <c r="J12" s="11">
        <v>0</v>
      </c>
      <c r="K12" s="11">
        <v>0</v>
      </c>
      <c r="L12" s="11">
        <v>0</v>
      </c>
      <c r="M12" s="11">
        <v>0</v>
      </c>
      <c r="N12" s="11">
        <v>0</v>
      </c>
      <c r="P12" s="15" t="s">
        <v>46</v>
      </c>
      <c r="Q12" s="15" t="s">
        <v>28</v>
      </c>
      <c r="S12" s="15" t="s">
        <v>42</v>
      </c>
      <c r="T12" s="13"/>
      <c r="U12" s="15" t="b">
        <f t="shared" ca="1" si="1"/>
        <v>0</v>
      </c>
      <c r="V12" s="15" t="b">
        <f t="shared" ca="1" si="2"/>
        <v>1</v>
      </c>
      <c r="W12" s="15" t="b">
        <f t="shared" ca="1" si="3"/>
        <v>1</v>
      </c>
      <c r="X12" s="15">
        <f t="shared" si="4"/>
        <v>540</v>
      </c>
      <c r="Y12" s="15">
        <f t="shared" ca="1" si="5"/>
        <v>710</v>
      </c>
      <c r="Z12" s="15">
        <f t="shared" si="6"/>
        <v>1260</v>
      </c>
    </row>
    <row r="13" spans="1:27" ht="30" customHeight="1" x14ac:dyDescent="0.25">
      <c r="A13" s="15">
        <f t="shared" ca="1" si="7"/>
        <v>0</v>
      </c>
      <c r="B13" s="24">
        <v>45534.668229166666</v>
      </c>
      <c r="C13" s="15" t="s">
        <v>33</v>
      </c>
      <c r="E13" s="7">
        <f t="shared" si="0"/>
        <v>45533.668229166666</v>
      </c>
      <c r="F13" s="7">
        <v>0</v>
      </c>
      <c r="G13" s="10">
        <v>0.375</v>
      </c>
      <c r="H13" s="10">
        <v>0.875</v>
      </c>
      <c r="I13" s="11">
        <v>1</v>
      </c>
      <c r="J13" s="11">
        <v>0</v>
      </c>
      <c r="K13" s="11">
        <v>0</v>
      </c>
      <c r="L13" s="11">
        <v>0</v>
      </c>
      <c r="M13" s="11">
        <v>0</v>
      </c>
      <c r="N13" s="11">
        <v>0</v>
      </c>
      <c r="P13" s="8" t="s">
        <v>34</v>
      </c>
      <c r="Q13" s="15" t="s">
        <v>28</v>
      </c>
      <c r="S13" s="15" t="s">
        <v>35</v>
      </c>
      <c r="T13" s="13"/>
      <c r="U13" s="15" t="b">
        <f t="shared" ca="1" si="1"/>
        <v>0</v>
      </c>
      <c r="V13" s="15" t="b">
        <f t="shared" ca="1" si="2"/>
        <v>1</v>
      </c>
      <c r="W13" s="15" t="b">
        <f t="shared" ca="1" si="3"/>
        <v>1</v>
      </c>
      <c r="X13" s="15">
        <f t="shared" si="4"/>
        <v>540</v>
      </c>
      <c r="Y13" s="15">
        <f t="shared" ca="1" si="5"/>
        <v>710</v>
      </c>
      <c r="Z13" s="15">
        <f t="shared" si="6"/>
        <v>1260</v>
      </c>
      <c r="AA13" s="6"/>
    </row>
    <row r="14" spans="1:27" ht="30" customHeight="1" x14ac:dyDescent="0.25">
      <c r="A14" s="15">
        <f t="shared" ca="1" si="7"/>
        <v>0</v>
      </c>
      <c r="B14" s="13">
        <v>45448.696215277778</v>
      </c>
      <c r="C14" s="15" t="s">
        <v>47</v>
      </c>
      <c r="D14" s="15" t="s">
        <v>48</v>
      </c>
      <c r="E14" s="7">
        <f t="shared" si="0"/>
        <v>45447.696215277778</v>
      </c>
      <c r="F14" s="7">
        <v>0</v>
      </c>
      <c r="G14" s="11"/>
      <c r="H14" s="11"/>
      <c r="I14" s="11">
        <v>0</v>
      </c>
      <c r="J14" s="11">
        <v>1</v>
      </c>
      <c r="K14" s="11">
        <v>0</v>
      </c>
      <c r="L14" s="11">
        <v>0</v>
      </c>
      <c r="M14" s="11">
        <v>0</v>
      </c>
      <c r="N14" s="11">
        <v>0</v>
      </c>
      <c r="P14" s="8" t="s">
        <v>36</v>
      </c>
      <c r="Q14" s="15" t="s">
        <v>28</v>
      </c>
      <c r="S14" s="15" t="str">
        <f>CONCATENATE("Dad, let me know if we have a current (Assured Short Term Tenancy) agreement signed for ",D14)</f>
        <v>Dad, let me know if we have a current (Assured Short Term Tenancy) agreement signed for 91A Spencer Road</v>
      </c>
      <c r="T14" s="23">
        <v>45417.696215277778</v>
      </c>
      <c r="U14" s="15" t="b">
        <f t="shared" ca="1" si="1"/>
        <v>0</v>
      </c>
      <c r="V14" s="15" t="b">
        <f t="shared" ca="1" si="2"/>
        <v>1</v>
      </c>
      <c r="W14" s="15" t="b">
        <f t="shared" ca="1" si="3"/>
        <v>1</v>
      </c>
      <c r="X14" s="15">
        <f t="shared" si="4"/>
        <v>0</v>
      </c>
      <c r="Y14" s="15">
        <f t="shared" ca="1" si="5"/>
        <v>0</v>
      </c>
      <c r="Z14" s="15">
        <f t="shared" si="6"/>
        <v>0</v>
      </c>
    </row>
    <row r="15" spans="1:27" ht="30" customHeight="1" x14ac:dyDescent="0.25">
      <c r="A15" s="15">
        <f t="shared" ca="1" si="7"/>
        <v>0</v>
      </c>
      <c r="B15" s="13">
        <v>45448.69630787037</v>
      </c>
      <c r="C15" s="15" t="s">
        <v>47</v>
      </c>
      <c r="D15" s="15" t="s">
        <v>49</v>
      </c>
      <c r="E15" s="7">
        <f t="shared" si="0"/>
        <v>45447.69630787037</v>
      </c>
      <c r="F15" s="7">
        <v>0</v>
      </c>
      <c r="G15" s="11"/>
      <c r="H15" s="11"/>
      <c r="I15" s="11">
        <v>0</v>
      </c>
      <c r="J15" s="11">
        <v>1</v>
      </c>
      <c r="K15" s="11">
        <v>0</v>
      </c>
      <c r="L15" s="11">
        <v>0</v>
      </c>
      <c r="M15" s="11">
        <v>0</v>
      </c>
      <c r="N15" s="11">
        <v>0</v>
      </c>
      <c r="P15" s="8" t="s">
        <v>36</v>
      </c>
      <c r="Q15" s="15" t="s">
        <v>28</v>
      </c>
      <c r="S15" s="15" t="str">
        <f>CONCATENATE("Dad, let me know if we have a current (Assured Short Term Tenancy) agreement signed for ",D15)</f>
        <v>Dad, let me know if we have a current (Assured Short Term Tenancy) agreement signed for 25 Stirling Road</v>
      </c>
      <c r="T15" s="23">
        <v>45417.69630787037</v>
      </c>
      <c r="U15" s="15" t="b">
        <f t="shared" ca="1" si="1"/>
        <v>0</v>
      </c>
      <c r="V15" s="15" t="b">
        <f t="shared" ca="1" si="2"/>
        <v>1</v>
      </c>
      <c r="W15" s="15" t="b">
        <f t="shared" ca="1" si="3"/>
        <v>1</v>
      </c>
      <c r="X15" s="15">
        <f t="shared" si="4"/>
        <v>0</v>
      </c>
      <c r="Y15" s="15">
        <f t="shared" ca="1" si="5"/>
        <v>0</v>
      </c>
      <c r="Z15" s="15">
        <f t="shared" si="6"/>
        <v>0</v>
      </c>
    </row>
    <row r="16" spans="1:27" ht="30" customHeight="1" x14ac:dyDescent="0.25">
      <c r="A16" s="15">
        <f t="shared" ca="1" si="7"/>
        <v>0</v>
      </c>
      <c r="B16" s="13">
        <v>45448.696400462963</v>
      </c>
      <c r="C16" s="15" t="s">
        <v>50</v>
      </c>
      <c r="D16" s="15" t="s">
        <v>51</v>
      </c>
      <c r="E16" s="7">
        <f t="shared" si="0"/>
        <v>45447.696400462963</v>
      </c>
      <c r="F16" s="7">
        <v>0</v>
      </c>
      <c r="G16" s="11"/>
      <c r="H16" s="11"/>
      <c r="I16" s="11">
        <v>0</v>
      </c>
      <c r="J16" s="11">
        <v>1</v>
      </c>
      <c r="K16" s="11">
        <v>0</v>
      </c>
      <c r="L16" s="11">
        <v>0</v>
      </c>
      <c r="M16" s="11">
        <v>0</v>
      </c>
      <c r="N16" s="11">
        <v>0</v>
      </c>
      <c r="P16" s="8" t="s">
        <v>36</v>
      </c>
      <c r="Q16" s="14" t="s">
        <v>28</v>
      </c>
      <c r="S16" s="15" t="str">
        <f t="shared" ref="S16:S22" si="8">C16&amp;CHAR(10)&amp;D16</f>
        <v>Bank Statements
Lloyds MEL Petty Cash</v>
      </c>
      <c r="T16" s="23">
        <v>45417.696400462963</v>
      </c>
      <c r="U16" s="15" t="b">
        <f t="shared" ca="1" si="1"/>
        <v>0</v>
      </c>
      <c r="V16" s="15" t="b">
        <f t="shared" ca="1" si="2"/>
        <v>1</v>
      </c>
      <c r="W16" s="15" t="b">
        <f t="shared" ca="1" si="3"/>
        <v>1</v>
      </c>
      <c r="X16" s="15">
        <f t="shared" si="4"/>
        <v>0</v>
      </c>
      <c r="Y16" s="15">
        <f t="shared" ca="1" si="5"/>
        <v>0</v>
      </c>
      <c r="Z16" s="15">
        <f t="shared" si="6"/>
        <v>0</v>
      </c>
    </row>
    <row r="17" spans="1:26" ht="30" customHeight="1" x14ac:dyDescent="0.25">
      <c r="A17" s="15">
        <f t="shared" ca="1" si="7"/>
        <v>0</v>
      </c>
      <c r="B17" s="13">
        <v>45448.696493055555</v>
      </c>
      <c r="C17" s="15" t="s">
        <v>50</v>
      </c>
      <c r="D17" s="15" t="s">
        <v>52</v>
      </c>
      <c r="E17" s="7">
        <f t="shared" si="0"/>
        <v>45447.696493055555</v>
      </c>
      <c r="F17" s="7">
        <v>0</v>
      </c>
      <c r="G17" s="11"/>
      <c r="H17" s="11"/>
      <c r="I17" s="11">
        <v>0</v>
      </c>
      <c r="J17" s="11">
        <v>1</v>
      </c>
      <c r="K17" s="11">
        <v>0</v>
      </c>
      <c r="L17" s="11">
        <v>0</v>
      </c>
      <c r="M17" s="11">
        <v>0</v>
      </c>
      <c r="N17" s="11">
        <v>0</v>
      </c>
      <c r="P17" s="8" t="s">
        <v>36</v>
      </c>
      <c r="Q17" s="14" t="s">
        <v>28</v>
      </c>
      <c r="S17" s="15" t="str">
        <f t="shared" si="8"/>
        <v>Bank Statements
Lloyds MP TP</v>
      </c>
      <c r="T17" s="23">
        <v>45417.696493055555</v>
      </c>
      <c r="U17" s="15" t="b">
        <f t="shared" ca="1" si="1"/>
        <v>0</v>
      </c>
      <c r="V17" s="15" t="b">
        <f t="shared" ca="1" si="2"/>
        <v>1</v>
      </c>
      <c r="W17" s="15" t="b">
        <f t="shared" ca="1" si="3"/>
        <v>1</v>
      </c>
      <c r="X17" s="15">
        <f t="shared" si="4"/>
        <v>0</v>
      </c>
      <c r="Y17" s="15">
        <f t="shared" ca="1" si="5"/>
        <v>0</v>
      </c>
      <c r="Z17" s="15">
        <f t="shared" si="6"/>
        <v>0</v>
      </c>
    </row>
    <row r="18" spans="1:26" ht="30" customHeight="1" x14ac:dyDescent="0.25">
      <c r="A18" s="15">
        <f t="shared" ca="1" si="7"/>
        <v>0</v>
      </c>
      <c r="B18" s="13">
        <v>45448.696585648147</v>
      </c>
      <c r="C18" s="15" t="s">
        <v>50</v>
      </c>
      <c r="D18" s="15" t="s">
        <v>53</v>
      </c>
      <c r="E18" s="7">
        <f t="shared" si="0"/>
        <v>45447.696585648147</v>
      </c>
      <c r="F18" s="7">
        <v>0</v>
      </c>
      <c r="G18" s="11"/>
      <c r="H18" s="11"/>
      <c r="I18" s="11">
        <v>0</v>
      </c>
      <c r="J18" s="11">
        <v>1</v>
      </c>
      <c r="K18" s="11">
        <v>0</v>
      </c>
      <c r="L18" s="11">
        <v>0</v>
      </c>
      <c r="M18" s="11">
        <v>0</v>
      </c>
      <c r="N18" s="11">
        <v>0</v>
      </c>
      <c r="P18" s="8" t="s">
        <v>36</v>
      </c>
      <c r="Q18" s="14" t="s">
        <v>28</v>
      </c>
      <c r="S18" s="15" t="str">
        <f t="shared" si="8"/>
        <v>Bank Statements
Halifax MP TP</v>
      </c>
      <c r="T18" s="23">
        <v>45417.696585648147</v>
      </c>
      <c r="U18" s="15" t="b">
        <f t="shared" ca="1" si="1"/>
        <v>0</v>
      </c>
      <c r="V18" s="15" t="b">
        <f t="shared" ca="1" si="2"/>
        <v>1</v>
      </c>
      <c r="W18" s="15" t="b">
        <f t="shared" ca="1" si="3"/>
        <v>1</v>
      </c>
      <c r="X18" s="15">
        <f t="shared" si="4"/>
        <v>0</v>
      </c>
      <c r="Y18" s="15">
        <f t="shared" ca="1" si="5"/>
        <v>0</v>
      </c>
      <c r="Z18" s="15">
        <f t="shared" si="6"/>
        <v>0</v>
      </c>
    </row>
    <row r="19" spans="1:26" ht="45" customHeight="1" x14ac:dyDescent="0.25">
      <c r="A19" s="15">
        <f t="shared" ca="1" si="7"/>
        <v>0</v>
      </c>
      <c r="B19" s="13">
        <v>45448.69667824074</v>
      </c>
      <c r="C19" s="15" t="s">
        <v>50</v>
      </c>
      <c r="D19" s="15" t="s">
        <v>54</v>
      </c>
      <c r="E19" s="7">
        <f t="shared" si="0"/>
        <v>45447.69667824074</v>
      </c>
      <c r="F19" s="7">
        <v>0</v>
      </c>
      <c r="G19" s="11"/>
      <c r="H19" s="11"/>
      <c r="I19" s="11">
        <v>0</v>
      </c>
      <c r="J19" s="11">
        <v>1</v>
      </c>
      <c r="K19" s="11">
        <v>0</v>
      </c>
      <c r="L19" s="11">
        <v>0</v>
      </c>
      <c r="M19" s="11">
        <v>0</v>
      </c>
      <c r="N19" s="11">
        <v>0</v>
      </c>
      <c r="P19" s="8" t="s">
        <v>36</v>
      </c>
      <c r="Q19" s="14" t="s">
        <v>28</v>
      </c>
      <c r="S19" s="15" t="str">
        <f t="shared" si="8"/>
        <v>Bank Statements
Halifax TP PT</v>
      </c>
      <c r="T19" s="23">
        <v>45417.69667824074</v>
      </c>
      <c r="U19" s="15" t="b">
        <f t="shared" ca="1" si="1"/>
        <v>0</v>
      </c>
      <c r="V19" s="15" t="b">
        <f t="shared" ca="1" si="2"/>
        <v>1</v>
      </c>
      <c r="W19" s="15" t="b">
        <f t="shared" ca="1" si="3"/>
        <v>1</v>
      </c>
      <c r="X19" s="15">
        <f t="shared" si="4"/>
        <v>0</v>
      </c>
      <c r="Y19" s="15">
        <f t="shared" ca="1" si="5"/>
        <v>0</v>
      </c>
      <c r="Z19" s="15">
        <f t="shared" si="6"/>
        <v>0</v>
      </c>
    </row>
    <row r="20" spans="1:26" ht="30" customHeight="1" x14ac:dyDescent="0.25">
      <c r="A20" s="15">
        <f t="shared" ca="1" si="7"/>
        <v>0</v>
      </c>
      <c r="B20" s="13">
        <v>45448.696770833332</v>
      </c>
      <c r="C20" s="15" t="s">
        <v>50</v>
      </c>
      <c r="D20" s="15" t="s">
        <v>55</v>
      </c>
      <c r="E20" s="7">
        <f t="shared" si="0"/>
        <v>45447.696770833332</v>
      </c>
      <c r="F20" s="7">
        <v>0</v>
      </c>
      <c r="G20" s="11"/>
      <c r="H20" s="11"/>
      <c r="I20" s="11">
        <v>0</v>
      </c>
      <c r="J20" s="11">
        <v>1</v>
      </c>
      <c r="K20" s="11">
        <v>0</v>
      </c>
      <c r="L20" s="11">
        <v>0</v>
      </c>
      <c r="M20" s="11">
        <v>0</v>
      </c>
      <c r="N20" s="11">
        <v>0</v>
      </c>
      <c r="P20" s="8" t="s">
        <v>36</v>
      </c>
      <c r="Q20" s="14" t="s">
        <v>28</v>
      </c>
      <c r="S20" s="15" t="str">
        <f t="shared" si="8"/>
        <v>Bank Statements
Lloyds MEL Commercial Call</v>
      </c>
      <c r="T20" s="23">
        <v>45417.696770833332</v>
      </c>
      <c r="U20" s="15" t="b">
        <f t="shared" ca="1" si="1"/>
        <v>0</v>
      </c>
      <c r="V20" s="15" t="b">
        <f t="shared" ca="1" si="2"/>
        <v>1</v>
      </c>
      <c r="W20" s="15" t="b">
        <f t="shared" ca="1" si="3"/>
        <v>1</v>
      </c>
      <c r="X20" s="15">
        <f t="shared" si="4"/>
        <v>0</v>
      </c>
      <c r="Y20" s="15">
        <f t="shared" ca="1" si="5"/>
        <v>0</v>
      </c>
      <c r="Z20" s="15">
        <f t="shared" si="6"/>
        <v>0</v>
      </c>
    </row>
    <row r="21" spans="1:26" ht="30" customHeight="1" x14ac:dyDescent="0.25">
      <c r="A21" s="15">
        <f t="shared" ca="1" si="7"/>
        <v>0</v>
      </c>
      <c r="B21" s="13">
        <v>45448.696863425925</v>
      </c>
      <c r="C21" s="15" t="s">
        <v>50</v>
      </c>
      <c r="D21" s="15" t="s">
        <v>56</v>
      </c>
      <c r="E21" s="7">
        <f t="shared" si="0"/>
        <v>45447.696863425925</v>
      </c>
      <c r="F21" s="7">
        <v>0</v>
      </c>
      <c r="G21" s="11"/>
      <c r="H21" s="11"/>
      <c r="I21" s="11">
        <v>0</v>
      </c>
      <c r="J21" s="11">
        <v>1</v>
      </c>
      <c r="K21" s="11">
        <v>0</v>
      </c>
      <c r="L21" s="11">
        <v>0</v>
      </c>
      <c r="M21" s="11">
        <v>0</v>
      </c>
      <c r="N21" s="11">
        <v>0</v>
      </c>
      <c r="P21" s="8" t="s">
        <v>36</v>
      </c>
      <c r="Q21" s="14" t="s">
        <v>28</v>
      </c>
      <c r="S21" s="15" t="str">
        <f t="shared" si="8"/>
        <v>Bank Statements
Lloyds MEL Current</v>
      </c>
      <c r="T21" s="23">
        <v>45417.696863425925</v>
      </c>
      <c r="U21" s="15" t="b">
        <f t="shared" ca="1" si="1"/>
        <v>0</v>
      </c>
      <c r="V21" s="15" t="b">
        <f t="shared" ca="1" si="2"/>
        <v>1</v>
      </c>
      <c r="W21" s="15" t="b">
        <f t="shared" ca="1" si="3"/>
        <v>1</v>
      </c>
      <c r="X21" s="15">
        <f t="shared" si="4"/>
        <v>0</v>
      </c>
      <c r="Y21" s="15">
        <f t="shared" ca="1" si="5"/>
        <v>0</v>
      </c>
      <c r="Z21" s="15">
        <f t="shared" si="6"/>
        <v>0</v>
      </c>
    </row>
    <row r="22" spans="1:26" ht="90" customHeight="1" x14ac:dyDescent="0.25">
      <c r="A22" s="15">
        <f t="shared" ca="1" si="7"/>
        <v>0</v>
      </c>
      <c r="B22" s="13">
        <v>45432.501620370371</v>
      </c>
      <c r="C22" s="15" t="s">
        <v>50</v>
      </c>
      <c r="D22" s="15" t="s">
        <v>57</v>
      </c>
      <c r="E22" s="7">
        <f t="shared" si="0"/>
        <v>45431.501620370371</v>
      </c>
      <c r="F22" s="7">
        <v>0</v>
      </c>
      <c r="G22" s="11"/>
      <c r="H22" s="11"/>
      <c r="I22" s="11">
        <v>0</v>
      </c>
      <c r="J22" s="11">
        <v>1</v>
      </c>
      <c r="K22" s="11">
        <v>0</v>
      </c>
      <c r="L22" s="11">
        <v>0</v>
      </c>
      <c r="M22" s="11">
        <v>0</v>
      </c>
      <c r="N22" s="11">
        <v>0</v>
      </c>
      <c r="P22" s="8" t="s">
        <v>36</v>
      </c>
      <c r="Q22" s="14" t="s">
        <v>28</v>
      </c>
      <c r="S22" s="15" t="str">
        <f t="shared" si="8"/>
        <v>Bank Statements
Lloyds MDL Current</v>
      </c>
      <c r="T22" s="23" t="s">
        <v>583</v>
      </c>
      <c r="U22" s="15" t="b">
        <f t="shared" ca="1" si="1"/>
        <v>0</v>
      </c>
      <c r="V22" s="15" t="b">
        <f t="shared" ca="1" si="2"/>
        <v>1</v>
      </c>
      <c r="W22" s="15" t="b">
        <f t="shared" ca="1" si="3"/>
        <v>1</v>
      </c>
      <c r="X22" s="15">
        <f t="shared" si="4"/>
        <v>0</v>
      </c>
      <c r="Y22" s="15">
        <f t="shared" ca="1" si="5"/>
        <v>0</v>
      </c>
      <c r="Z22" s="15">
        <f t="shared" si="6"/>
        <v>0</v>
      </c>
    </row>
    <row r="23" spans="1:26" ht="30" customHeight="1" x14ac:dyDescent="0.25">
      <c r="A23" s="15">
        <f t="shared" ca="1" si="7"/>
        <v>0</v>
      </c>
      <c r="B23" s="24">
        <v>45511</v>
      </c>
      <c r="C23" s="15" t="s">
        <v>58</v>
      </c>
      <c r="E23" s="7">
        <f t="shared" si="0"/>
        <v>45510</v>
      </c>
      <c r="F23" s="7">
        <v>0</v>
      </c>
      <c r="G23" s="10">
        <v>0.375</v>
      </c>
      <c r="H23" s="10">
        <v>0.875</v>
      </c>
      <c r="I23" s="11">
        <v>1</v>
      </c>
      <c r="J23" s="11">
        <v>0</v>
      </c>
      <c r="K23" s="11">
        <v>0</v>
      </c>
      <c r="L23" s="11">
        <v>0</v>
      </c>
      <c r="M23" s="11">
        <v>0</v>
      </c>
      <c r="N23" s="11">
        <v>0</v>
      </c>
      <c r="P23" s="8" t="s">
        <v>59</v>
      </c>
      <c r="Q23" s="15" t="s">
        <v>28</v>
      </c>
      <c r="S23" s="15" t="s">
        <v>60</v>
      </c>
      <c r="T23" s="13"/>
      <c r="U23" s="15" t="b">
        <f t="shared" ca="1" si="1"/>
        <v>0</v>
      </c>
      <c r="V23" s="15" t="b">
        <f t="shared" ca="1" si="2"/>
        <v>1</v>
      </c>
      <c r="W23" s="15" t="b">
        <f t="shared" ca="1" si="3"/>
        <v>1</v>
      </c>
      <c r="X23" s="15">
        <f t="shared" si="4"/>
        <v>540</v>
      </c>
      <c r="Y23" s="15">
        <f t="shared" ca="1" si="5"/>
        <v>710</v>
      </c>
      <c r="Z23" s="15">
        <f t="shared" si="6"/>
        <v>1260</v>
      </c>
    </row>
    <row r="24" spans="1:26" ht="30" customHeight="1" x14ac:dyDescent="0.25">
      <c r="A24" s="15">
        <f t="shared" ca="1" si="7"/>
        <v>0</v>
      </c>
      <c r="B24" s="24">
        <v>45550.375798611109</v>
      </c>
      <c r="C24" s="15" t="s">
        <v>58</v>
      </c>
      <c r="D24" s="15" t="s">
        <v>39</v>
      </c>
      <c r="E24" s="7">
        <f t="shared" si="0"/>
        <v>45549.375798611109</v>
      </c>
      <c r="F24" s="7">
        <v>0</v>
      </c>
      <c r="G24" s="10">
        <v>0.375</v>
      </c>
      <c r="H24" s="10">
        <v>0.875</v>
      </c>
      <c r="I24" s="11">
        <v>1</v>
      </c>
      <c r="J24" s="11">
        <v>0</v>
      </c>
      <c r="K24" s="11">
        <v>0</v>
      </c>
      <c r="L24" s="11">
        <v>0</v>
      </c>
      <c r="M24" s="11">
        <v>0</v>
      </c>
      <c r="N24" s="11">
        <v>0</v>
      </c>
      <c r="P24" s="8" t="s">
        <v>36</v>
      </c>
      <c r="Q24" s="15" t="s">
        <v>28</v>
      </c>
      <c r="S24" s="15" t="s">
        <v>61</v>
      </c>
      <c r="T24" s="13"/>
      <c r="U24" s="15" t="b">
        <f t="shared" ca="1" si="1"/>
        <v>0</v>
      </c>
      <c r="V24" s="15" t="b">
        <f t="shared" ca="1" si="2"/>
        <v>1</v>
      </c>
      <c r="W24" s="15" t="b">
        <f t="shared" ca="1" si="3"/>
        <v>1</v>
      </c>
      <c r="X24" s="15">
        <f t="shared" si="4"/>
        <v>540</v>
      </c>
      <c r="Y24" s="15">
        <f t="shared" ca="1" si="5"/>
        <v>710</v>
      </c>
      <c r="Z24" s="15">
        <f t="shared" si="6"/>
        <v>1260</v>
      </c>
    </row>
    <row r="25" spans="1:26" ht="30" customHeight="1" x14ac:dyDescent="0.25">
      <c r="A25" s="15">
        <f t="shared" ca="1" si="7"/>
        <v>0</v>
      </c>
      <c r="B25" s="24">
        <v>45579.375462962962</v>
      </c>
      <c r="C25" s="15" t="s">
        <v>58</v>
      </c>
      <c r="D25" s="15" t="s">
        <v>39</v>
      </c>
      <c r="E25" s="7">
        <f t="shared" si="0"/>
        <v>45578.375462962962</v>
      </c>
      <c r="F25" s="7">
        <v>0</v>
      </c>
      <c r="G25" s="10">
        <v>0.375</v>
      </c>
      <c r="H25" s="10">
        <v>0.875</v>
      </c>
      <c r="I25" s="11">
        <v>1</v>
      </c>
      <c r="J25" s="11">
        <v>0</v>
      </c>
      <c r="K25" s="11">
        <v>0</v>
      </c>
      <c r="L25" s="11">
        <v>0</v>
      </c>
      <c r="M25" s="11">
        <v>0</v>
      </c>
      <c r="N25" s="11">
        <v>0</v>
      </c>
      <c r="P25" s="8" t="s">
        <v>36</v>
      </c>
      <c r="Q25" s="15" t="s">
        <v>28</v>
      </c>
      <c r="S25" s="15" t="s">
        <v>62</v>
      </c>
      <c r="T25" s="13"/>
      <c r="U25" s="15" t="b">
        <f t="shared" ca="1" si="1"/>
        <v>0</v>
      </c>
      <c r="V25" s="15" t="b">
        <f t="shared" ca="1" si="2"/>
        <v>1</v>
      </c>
      <c r="W25" s="15" t="b">
        <f t="shared" ca="1" si="3"/>
        <v>1</v>
      </c>
      <c r="X25" s="15">
        <f t="shared" si="4"/>
        <v>540</v>
      </c>
      <c r="Y25" s="15">
        <f t="shared" ca="1" si="5"/>
        <v>710</v>
      </c>
      <c r="Z25" s="15">
        <f t="shared" si="6"/>
        <v>1260</v>
      </c>
    </row>
    <row r="26" spans="1:26" ht="30" customHeight="1" x14ac:dyDescent="0.25">
      <c r="A26" s="15">
        <f t="shared" ca="1" si="7"/>
        <v>0</v>
      </c>
      <c r="B26" s="24">
        <v>45595.376631944448</v>
      </c>
      <c r="C26" s="15" t="s">
        <v>58</v>
      </c>
      <c r="D26" s="15" t="s">
        <v>39</v>
      </c>
      <c r="E26" s="7">
        <f t="shared" si="0"/>
        <v>45594.376631944448</v>
      </c>
      <c r="F26" s="7">
        <v>0</v>
      </c>
      <c r="G26" s="10">
        <v>0.375</v>
      </c>
      <c r="H26" s="10">
        <v>0.875</v>
      </c>
      <c r="I26" s="11">
        <v>1</v>
      </c>
      <c r="J26" s="11">
        <v>0</v>
      </c>
      <c r="K26" s="11">
        <v>0</v>
      </c>
      <c r="L26" s="11">
        <v>0</v>
      </c>
      <c r="M26" s="11">
        <v>0</v>
      </c>
      <c r="N26" s="11">
        <v>0</v>
      </c>
      <c r="P26" s="8" t="s">
        <v>36</v>
      </c>
      <c r="Q26" s="15" t="s">
        <v>28</v>
      </c>
      <c r="S26" s="15" t="s">
        <v>63</v>
      </c>
      <c r="T26" s="13"/>
      <c r="U26" s="15" t="b">
        <f t="shared" ca="1" si="1"/>
        <v>0</v>
      </c>
      <c r="V26" s="15" t="b">
        <f t="shared" ca="1" si="2"/>
        <v>1</v>
      </c>
      <c r="W26" s="15" t="b">
        <f t="shared" ca="1" si="3"/>
        <v>1</v>
      </c>
      <c r="X26" s="15">
        <f t="shared" si="4"/>
        <v>540</v>
      </c>
      <c r="Y26" s="15">
        <f t="shared" ca="1" si="5"/>
        <v>710</v>
      </c>
      <c r="Z26" s="15">
        <f t="shared" si="6"/>
        <v>1260</v>
      </c>
    </row>
    <row r="27" spans="1:26" ht="45" customHeight="1" x14ac:dyDescent="0.25">
      <c r="A27" s="15">
        <f t="shared" ca="1" si="7"/>
        <v>0</v>
      </c>
      <c r="B27" s="24">
        <v>45596.375949074078</v>
      </c>
      <c r="C27" s="15" t="s">
        <v>58</v>
      </c>
      <c r="D27" s="15" t="s">
        <v>39</v>
      </c>
      <c r="E27" s="7">
        <f t="shared" si="0"/>
        <v>45595.375949074078</v>
      </c>
      <c r="F27" s="7">
        <v>0</v>
      </c>
      <c r="G27" s="10">
        <v>0.375</v>
      </c>
      <c r="H27" s="10">
        <v>0.875</v>
      </c>
      <c r="I27" s="11">
        <v>1</v>
      </c>
      <c r="J27" s="11">
        <v>0</v>
      </c>
      <c r="K27" s="11">
        <v>0</v>
      </c>
      <c r="L27" s="11">
        <v>0</v>
      </c>
      <c r="M27" s="11">
        <v>0</v>
      </c>
      <c r="N27" s="11">
        <v>0</v>
      </c>
      <c r="P27" s="8" t="s">
        <v>36</v>
      </c>
      <c r="Q27" s="15" t="s">
        <v>28</v>
      </c>
      <c r="S27" s="15" t="s">
        <v>64</v>
      </c>
      <c r="T27" s="13"/>
      <c r="U27" s="15" t="b">
        <f t="shared" ca="1" si="1"/>
        <v>0</v>
      </c>
      <c r="V27" s="15" t="b">
        <f t="shared" ca="1" si="2"/>
        <v>1</v>
      </c>
      <c r="W27" s="15" t="b">
        <f t="shared" ca="1" si="3"/>
        <v>1</v>
      </c>
      <c r="X27" s="15">
        <f t="shared" si="4"/>
        <v>540</v>
      </c>
      <c r="Y27" s="15">
        <f t="shared" ca="1" si="5"/>
        <v>710</v>
      </c>
      <c r="Z27" s="15">
        <f t="shared" si="6"/>
        <v>1260</v>
      </c>
    </row>
    <row r="28" spans="1:26" ht="30" customHeight="1" x14ac:dyDescent="0.25">
      <c r="A28" s="15">
        <f t="shared" ca="1" si="7"/>
        <v>0</v>
      </c>
      <c r="B28" s="24">
        <v>45631.376261574071</v>
      </c>
      <c r="C28" s="15" t="s">
        <v>58</v>
      </c>
      <c r="D28" s="15" t="s">
        <v>39</v>
      </c>
      <c r="E28" s="7">
        <f t="shared" si="0"/>
        <v>45630.376261574071</v>
      </c>
      <c r="F28" s="7">
        <v>0</v>
      </c>
      <c r="G28" s="10">
        <v>0.375</v>
      </c>
      <c r="H28" s="10">
        <v>0.875</v>
      </c>
      <c r="I28" s="11">
        <v>1</v>
      </c>
      <c r="J28" s="11">
        <v>0</v>
      </c>
      <c r="K28" s="11">
        <v>0</v>
      </c>
      <c r="L28" s="11">
        <v>0</v>
      </c>
      <c r="M28" s="11">
        <v>0</v>
      </c>
      <c r="N28" s="11">
        <v>0</v>
      </c>
      <c r="P28" s="8" t="s">
        <v>36</v>
      </c>
      <c r="Q28" s="15" t="s">
        <v>28</v>
      </c>
      <c r="S28" s="15" t="s">
        <v>65</v>
      </c>
      <c r="T28" s="13"/>
      <c r="U28" s="15" t="b">
        <f t="shared" ca="1" si="1"/>
        <v>0</v>
      </c>
      <c r="V28" s="15" t="b">
        <f t="shared" ca="1" si="2"/>
        <v>1</v>
      </c>
      <c r="W28" s="15" t="b">
        <f t="shared" ca="1" si="3"/>
        <v>1</v>
      </c>
      <c r="X28" s="15">
        <f t="shared" si="4"/>
        <v>540</v>
      </c>
      <c r="Y28" s="15">
        <f t="shared" ca="1" si="5"/>
        <v>710</v>
      </c>
      <c r="Z28" s="15">
        <f t="shared" si="6"/>
        <v>1260</v>
      </c>
    </row>
    <row r="29" spans="1:26" ht="45" customHeight="1" x14ac:dyDescent="0.25">
      <c r="A29" s="15">
        <f t="shared" ca="1" si="7"/>
        <v>0</v>
      </c>
      <c r="B29" s="24">
        <v>45466</v>
      </c>
      <c r="C29" s="15" t="s">
        <v>58</v>
      </c>
      <c r="E29" s="7">
        <f t="shared" si="0"/>
        <v>45465</v>
      </c>
      <c r="F29" s="7">
        <v>0</v>
      </c>
      <c r="G29" s="10">
        <v>0.375</v>
      </c>
      <c r="H29" s="10">
        <v>0.875</v>
      </c>
      <c r="I29" s="11">
        <v>1</v>
      </c>
      <c r="J29" s="11">
        <v>0</v>
      </c>
      <c r="K29" s="11">
        <v>0</v>
      </c>
      <c r="L29" s="11">
        <v>0</v>
      </c>
      <c r="M29" s="11">
        <v>0</v>
      </c>
      <c r="N29" s="11">
        <v>0</v>
      </c>
      <c r="P29" s="8" t="s">
        <v>66</v>
      </c>
      <c r="Q29" s="15" t="s">
        <v>28</v>
      </c>
      <c r="S29" s="15" t="s">
        <v>67</v>
      </c>
      <c r="T29" s="13"/>
      <c r="U29" s="15" t="b">
        <f t="shared" ca="1" si="1"/>
        <v>0</v>
      </c>
      <c r="V29" s="15" t="b">
        <f t="shared" ca="1" si="2"/>
        <v>1</v>
      </c>
      <c r="W29" s="15" t="b">
        <f t="shared" ca="1" si="3"/>
        <v>1</v>
      </c>
      <c r="X29" s="15">
        <f t="shared" si="4"/>
        <v>540</v>
      </c>
      <c r="Y29" s="15">
        <f t="shared" ca="1" si="5"/>
        <v>710</v>
      </c>
      <c r="Z29" s="15">
        <f t="shared" si="6"/>
        <v>1260</v>
      </c>
    </row>
    <row r="30" spans="1:26" ht="45" customHeight="1" x14ac:dyDescent="0.25">
      <c r="A30" s="15">
        <f t="shared" ca="1" si="7"/>
        <v>0</v>
      </c>
      <c r="B30" s="24">
        <v>45566.376030092593</v>
      </c>
      <c r="C30" s="15" t="s">
        <v>58</v>
      </c>
      <c r="E30" s="7">
        <f t="shared" si="0"/>
        <v>45565.376030092593</v>
      </c>
      <c r="F30" s="7">
        <v>0</v>
      </c>
      <c r="G30" s="10">
        <v>0.375</v>
      </c>
      <c r="H30" s="10">
        <v>0.875</v>
      </c>
      <c r="I30" s="11">
        <v>1</v>
      </c>
      <c r="J30" s="11">
        <v>0</v>
      </c>
      <c r="K30" s="11">
        <v>0</v>
      </c>
      <c r="L30" s="11">
        <v>0</v>
      </c>
      <c r="M30" s="11">
        <v>0</v>
      </c>
      <c r="N30" s="11">
        <v>0</v>
      </c>
      <c r="P30" s="15" t="s">
        <v>567</v>
      </c>
      <c r="Q30" s="15" t="s">
        <v>28</v>
      </c>
      <c r="S30" s="15" t="s">
        <v>69</v>
      </c>
      <c r="T30" s="13"/>
      <c r="U30" s="15" t="b">
        <f t="shared" ca="1" si="1"/>
        <v>0</v>
      </c>
      <c r="V30" s="15" t="b">
        <f t="shared" ca="1" si="2"/>
        <v>1</v>
      </c>
      <c r="W30" s="15" t="b">
        <f t="shared" ca="1" si="3"/>
        <v>1</v>
      </c>
      <c r="X30" s="15">
        <f t="shared" si="4"/>
        <v>540</v>
      </c>
      <c r="Y30" s="15">
        <f t="shared" ca="1" si="5"/>
        <v>710</v>
      </c>
      <c r="Z30" s="15">
        <f t="shared" si="6"/>
        <v>1260</v>
      </c>
    </row>
    <row r="31" spans="1:26" ht="45" customHeight="1" x14ac:dyDescent="0.25">
      <c r="A31" s="15">
        <f t="shared" ca="1" si="7"/>
        <v>0</v>
      </c>
      <c r="B31" s="24">
        <v>45701.375671296293</v>
      </c>
      <c r="C31" s="15" t="s">
        <v>58</v>
      </c>
      <c r="E31" s="7">
        <f t="shared" si="0"/>
        <v>45700.375671296293</v>
      </c>
      <c r="F31" s="7">
        <v>0</v>
      </c>
      <c r="G31" s="10">
        <v>0.375</v>
      </c>
      <c r="H31" s="10">
        <v>0.875</v>
      </c>
      <c r="I31" s="11">
        <v>1</v>
      </c>
      <c r="J31" s="11">
        <v>0</v>
      </c>
      <c r="K31" s="11">
        <v>0</v>
      </c>
      <c r="L31" s="11">
        <v>0</v>
      </c>
      <c r="M31" s="11">
        <v>0</v>
      </c>
      <c r="N31" s="11">
        <v>0</v>
      </c>
      <c r="P31" s="15" t="s">
        <v>68</v>
      </c>
      <c r="Q31" s="15" t="s">
        <v>28</v>
      </c>
      <c r="S31" s="15" t="s">
        <v>70</v>
      </c>
      <c r="T31" s="13"/>
      <c r="U31" s="15" t="b">
        <f t="shared" ca="1" si="1"/>
        <v>0</v>
      </c>
      <c r="V31" s="15" t="b">
        <f t="shared" ca="1" si="2"/>
        <v>1</v>
      </c>
      <c r="W31" s="15" t="b">
        <f t="shared" ca="1" si="3"/>
        <v>1</v>
      </c>
      <c r="X31" s="15">
        <f t="shared" si="4"/>
        <v>540</v>
      </c>
      <c r="Y31" s="15">
        <f t="shared" ca="1" si="5"/>
        <v>710</v>
      </c>
      <c r="Z31" s="15">
        <f t="shared" si="6"/>
        <v>1260</v>
      </c>
    </row>
    <row r="32" spans="1:26" ht="45" customHeight="1" x14ac:dyDescent="0.25">
      <c r="A32" s="15">
        <f t="shared" ca="1" si="7"/>
        <v>0</v>
      </c>
      <c r="B32" s="24">
        <v>45704.40253472222</v>
      </c>
      <c r="C32" s="15" t="s">
        <v>58</v>
      </c>
      <c r="E32" s="7">
        <f t="shared" si="0"/>
        <v>45703.40253472222</v>
      </c>
      <c r="F32" s="7">
        <v>0</v>
      </c>
      <c r="G32" s="10">
        <v>0.375</v>
      </c>
      <c r="H32" s="10">
        <v>0.875</v>
      </c>
      <c r="I32" s="11">
        <v>1</v>
      </c>
      <c r="J32" s="11">
        <v>0</v>
      </c>
      <c r="K32" s="11">
        <v>0</v>
      </c>
      <c r="L32" s="11">
        <v>0</v>
      </c>
      <c r="M32" s="11">
        <v>0</v>
      </c>
      <c r="N32" s="11">
        <v>0</v>
      </c>
      <c r="P32" s="8" t="s">
        <v>71</v>
      </c>
      <c r="Q32" s="15" t="s">
        <v>28</v>
      </c>
      <c r="S32" s="15" t="s">
        <v>72</v>
      </c>
      <c r="T32" s="13"/>
      <c r="U32" s="15" t="b">
        <f t="shared" ca="1" si="1"/>
        <v>0</v>
      </c>
      <c r="V32" s="15" t="b">
        <f t="shared" ca="1" si="2"/>
        <v>1</v>
      </c>
      <c r="W32" s="15" t="b">
        <f t="shared" ca="1" si="3"/>
        <v>1</v>
      </c>
      <c r="X32" s="15">
        <f t="shared" si="4"/>
        <v>540</v>
      </c>
      <c r="Y32" s="15">
        <f t="shared" ca="1" si="5"/>
        <v>710</v>
      </c>
      <c r="Z32" s="15">
        <f t="shared" si="6"/>
        <v>1260</v>
      </c>
    </row>
    <row r="33" spans="1:26" ht="45" customHeight="1" x14ac:dyDescent="0.25">
      <c r="A33" s="15">
        <f t="shared" ca="1" si="7"/>
        <v>0</v>
      </c>
      <c r="B33" s="24">
        <v>45472</v>
      </c>
      <c r="C33" s="15" t="s">
        <v>58</v>
      </c>
      <c r="E33" s="7">
        <f t="shared" si="0"/>
        <v>45471</v>
      </c>
      <c r="F33" s="7">
        <v>0</v>
      </c>
      <c r="G33" s="10">
        <v>0.375</v>
      </c>
      <c r="H33" s="10">
        <v>0.875</v>
      </c>
      <c r="I33" s="11">
        <v>1</v>
      </c>
      <c r="J33" s="11">
        <v>0</v>
      </c>
      <c r="K33" s="11">
        <v>0</v>
      </c>
      <c r="L33" s="11">
        <v>0</v>
      </c>
      <c r="M33" s="11">
        <v>0</v>
      </c>
      <c r="N33" s="11">
        <v>0</v>
      </c>
      <c r="O33" s="14">
        <v>44716</v>
      </c>
      <c r="P33" s="15" t="s">
        <v>73</v>
      </c>
      <c r="Q33" s="15" t="s">
        <v>28</v>
      </c>
      <c r="S33" s="15" t="s">
        <v>74</v>
      </c>
      <c r="T33" s="13"/>
      <c r="U33" s="15" t="b">
        <f t="shared" ca="1" si="1"/>
        <v>0</v>
      </c>
      <c r="V33" s="15" t="b">
        <f t="shared" ca="1" si="2"/>
        <v>0</v>
      </c>
      <c r="W33" s="15" t="b">
        <f t="shared" ca="1" si="3"/>
        <v>1</v>
      </c>
      <c r="X33" s="15">
        <f t="shared" si="4"/>
        <v>540</v>
      </c>
      <c r="Y33" s="15">
        <f t="shared" ca="1" si="5"/>
        <v>710</v>
      </c>
      <c r="Z33" s="15">
        <f t="shared" si="6"/>
        <v>1260</v>
      </c>
    </row>
    <row r="34" spans="1:26" ht="30" customHeight="1" x14ac:dyDescent="0.25">
      <c r="A34" s="15">
        <f t="shared" ca="1" si="7"/>
        <v>0</v>
      </c>
      <c r="B34" s="24">
        <v>45558.375451388885</v>
      </c>
      <c r="C34" s="15" t="s">
        <v>58</v>
      </c>
      <c r="E34" s="7">
        <f t="shared" si="0"/>
        <v>45557.375451388885</v>
      </c>
      <c r="F34" s="7">
        <v>0</v>
      </c>
      <c r="G34" s="10">
        <v>0.375</v>
      </c>
      <c r="H34" s="10">
        <v>0.875</v>
      </c>
      <c r="I34" s="11">
        <v>1</v>
      </c>
      <c r="J34" s="11">
        <v>0</v>
      </c>
      <c r="K34" s="11">
        <v>0</v>
      </c>
      <c r="L34" s="11">
        <v>0</v>
      </c>
      <c r="M34" s="11">
        <v>0</v>
      </c>
      <c r="N34" s="11">
        <v>0</v>
      </c>
      <c r="P34" s="15" t="s">
        <v>568</v>
      </c>
      <c r="Q34" s="15" t="s">
        <v>28</v>
      </c>
      <c r="S34" s="15" t="s">
        <v>75</v>
      </c>
      <c r="T34" s="13"/>
      <c r="U34" s="15" t="b">
        <f t="shared" ref="U34:U64" ca="1" si="9">IF(AND(B34&lt;=NOW(),B34&lt;&gt;""),TRUE,FALSE)</f>
        <v>0</v>
      </c>
      <c r="V34" s="15" t="b">
        <f t="shared" ref="V34:V64" ca="1" si="10">IF(O34="",TRUE,IF(NOW()&lt;=O34,TRUE,FALSE))</f>
        <v>1</v>
      </c>
      <c r="W34" s="15" t="b">
        <f t="shared" ref="W34:W64" ca="1" si="11">IF(AND(Y34&gt;=X34,Y34&lt;=Z34),TRUE,FALSE)</f>
        <v>1</v>
      </c>
      <c r="X34" s="15">
        <f t="shared" ref="X34:X64" si="12">HOUR(G34)*60+MINUTE(G34)</f>
        <v>540</v>
      </c>
      <c r="Y34" s="15">
        <f t="shared" ref="Y34:Y64" ca="1" si="13">IF(AND(G34="",H34=""),0,HOUR(NOW())*60+MINUTE(NOW()))</f>
        <v>710</v>
      </c>
      <c r="Z34" s="15">
        <f t="shared" ref="Z34:Z64" si="14">HOUR(H34)*60+MINUTE(H34)</f>
        <v>1260</v>
      </c>
    </row>
    <row r="35" spans="1:26" ht="45" customHeight="1" x14ac:dyDescent="0.25">
      <c r="A35" s="15">
        <f t="shared" ca="1" si="7"/>
        <v>0</v>
      </c>
      <c r="B35" s="24">
        <v>45666.37537037037</v>
      </c>
      <c r="C35" s="15" t="s">
        <v>58</v>
      </c>
      <c r="E35" s="7">
        <f t="shared" si="0"/>
        <v>45665.37537037037</v>
      </c>
      <c r="F35" s="7">
        <v>0</v>
      </c>
      <c r="G35" s="10">
        <v>0.375</v>
      </c>
      <c r="H35" s="10">
        <v>0.875</v>
      </c>
      <c r="I35" s="11">
        <v>1</v>
      </c>
      <c r="J35" s="11">
        <v>0</v>
      </c>
      <c r="K35" s="11">
        <v>0</v>
      </c>
      <c r="L35" s="11">
        <v>0</v>
      </c>
      <c r="M35" s="11">
        <v>0</v>
      </c>
      <c r="N35" s="11">
        <v>0</v>
      </c>
      <c r="P35" s="15" t="s">
        <v>27</v>
      </c>
      <c r="Q35" s="15" t="s">
        <v>28</v>
      </c>
      <c r="S35" s="15" t="s">
        <v>76</v>
      </c>
      <c r="T35" s="13"/>
      <c r="U35" s="15" t="b">
        <f t="shared" ca="1" si="9"/>
        <v>0</v>
      </c>
      <c r="V35" s="15" t="b">
        <f t="shared" ca="1" si="10"/>
        <v>1</v>
      </c>
      <c r="W35" s="15" t="b">
        <f t="shared" ca="1" si="11"/>
        <v>1</v>
      </c>
      <c r="X35" s="15">
        <f t="shared" si="12"/>
        <v>540</v>
      </c>
      <c r="Y35" s="15">
        <f t="shared" ca="1" si="13"/>
        <v>710</v>
      </c>
      <c r="Z35" s="15">
        <f t="shared" si="14"/>
        <v>1260</v>
      </c>
    </row>
    <row r="36" spans="1:26" ht="45" customHeight="1" x14ac:dyDescent="0.25">
      <c r="A36" s="15">
        <f t="shared" ref="A36:A66" ca="1" si="15">IF(AND(U36,V36,W36),1,0)</f>
        <v>0</v>
      </c>
      <c r="B36" s="24">
        <v>45781.375879629632</v>
      </c>
      <c r="C36" s="15" t="s">
        <v>58</v>
      </c>
      <c r="E36" s="7">
        <f t="shared" si="0"/>
        <v>45780.375879629632</v>
      </c>
      <c r="F36" s="7">
        <v>0</v>
      </c>
      <c r="G36" s="10">
        <v>0.375</v>
      </c>
      <c r="H36" s="10">
        <v>0.875</v>
      </c>
      <c r="I36" s="11">
        <v>1</v>
      </c>
      <c r="J36" s="11">
        <v>0</v>
      </c>
      <c r="K36" s="11">
        <v>0</v>
      </c>
      <c r="L36" s="11">
        <v>0</v>
      </c>
      <c r="M36" s="11">
        <v>0</v>
      </c>
      <c r="N36" s="11">
        <v>0</v>
      </c>
      <c r="O36" s="14"/>
      <c r="P36" s="15" t="s">
        <v>77</v>
      </c>
      <c r="Q36" s="15" t="s">
        <v>28</v>
      </c>
      <c r="S36" s="15" t="s">
        <v>78</v>
      </c>
      <c r="T36" s="23">
        <v>45387.375879629632</v>
      </c>
      <c r="U36" s="15" t="b">
        <f t="shared" ca="1" si="9"/>
        <v>0</v>
      </c>
      <c r="V36" s="15" t="b">
        <f t="shared" ca="1" si="10"/>
        <v>1</v>
      </c>
      <c r="W36" s="15" t="b">
        <f t="shared" ca="1" si="11"/>
        <v>1</v>
      </c>
      <c r="X36" s="15">
        <f t="shared" si="12"/>
        <v>540</v>
      </c>
      <c r="Y36" s="15">
        <f t="shared" ca="1" si="13"/>
        <v>710</v>
      </c>
      <c r="Z36" s="15">
        <f t="shared" si="14"/>
        <v>1260</v>
      </c>
    </row>
    <row r="37" spans="1:26" ht="30" customHeight="1" x14ac:dyDescent="0.25">
      <c r="A37" s="15">
        <f t="shared" ca="1" si="15"/>
        <v>0</v>
      </c>
      <c r="B37" s="24">
        <v>45528.503645833327</v>
      </c>
      <c r="C37" s="15" t="s">
        <v>58</v>
      </c>
      <c r="E37" s="7">
        <f t="shared" si="0"/>
        <v>45527.503645833327</v>
      </c>
      <c r="F37" s="7">
        <v>0</v>
      </c>
      <c r="G37" s="10">
        <v>0.375</v>
      </c>
      <c r="H37" s="10">
        <v>0.875</v>
      </c>
      <c r="I37" s="11">
        <v>1</v>
      </c>
      <c r="J37" s="11">
        <v>0</v>
      </c>
      <c r="K37" s="11">
        <v>0</v>
      </c>
      <c r="L37" s="11">
        <v>0</v>
      </c>
      <c r="M37" s="11">
        <v>0</v>
      </c>
      <c r="N37" s="11">
        <v>0</v>
      </c>
      <c r="P37" s="8" t="s">
        <v>79</v>
      </c>
      <c r="Q37" s="15" t="s">
        <v>28</v>
      </c>
      <c r="S37" s="15" t="s">
        <v>80</v>
      </c>
      <c r="T37" s="13"/>
      <c r="U37" s="15" t="b">
        <f t="shared" ca="1" si="9"/>
        <v>0</v>
      </c>
      <c r="V37" s="15" t="b">
        <f t="shared" ca="1" si="10"/>
        <v>1</v>
      </c>
      <c r="W37" s="15" t="b">
        <f t="shared" ca="1" si="11"/>
        <v>1</v>
      </c>
      <c r="X37" s="15">
        <f t="shared" si="12"/>
        <v>540</v>
      </c>
      <c r="Y37" s="15">
        <f t="shared" ca="1" si="13"/>
        <v>710</v>
      </c>
      <c r="Z37" s="15">
        <f t="shared" si="14"/>
        <v>1260</v>
      </c>
    </row>
    <row r="38" spans="1:26" ht="30" customHeight="1" x14ac:dyDescent="0.25">
      <c r="A38" s="15">
        <f t="shared" ca="1" si="15"/>
        <v>0</v>
      </c>
      <c r="B38" s="24">
        <v>45493</v>
      </c>
      <c r="C38" s="15" t="s">
        <v>58</v>
      </c>
      <c r="E38" s="7">
        <f t="shared" si="0"/>
        <v>45492</v>
      </c>
      <c r="F38" s="7">
        <v>0</v>
      </c>
      <c r="G38" s="10">
        <v>0.375</v>
      </c>
      <c r="H38" s="10">
        <v>0.875</v>
      </c>
      <c r="I38" s="11">
        <v>1</v>
      </c>
      <c r="J38" s="11">
        <v>0</v>
      </c>
      <c r="K38" s="11">
        <v>0</v>
      </c>
      <c r="L38" s="11">
        <v>0</v>
      </c>
      <c r="M38" s="11">
        <v>0</v>
      </c>
      <c r="N38" s="11">
        <v>0</v>
      </c>
      <c r="P38" s="8" t="s">
        <v>81</v>
      </c>
      <c r="Q38" s="15" t="s">
        <v>28</v>
      </c>
      <c r="S38" s="15" t="s">
        <v>82</v>
      </c>
      <c r="T38" s="13"/>
      <c r="U38" s="15" t="b">
        <f t="shared" ca="1" si="9"/>
        <v>0</v>
      </c>
      <c r="V38" s="15" t="b">
        <f t="shared" ca="1" si="10"/>
        <v>1</v>
      </c>
      <c r="W38" s="15" t="b">
        <f t="shared" ca="1" si="11"/>
        <v>1</v>
      </c>
      <c r="X38" s="15">
        <f t="shared" si="12"/>
        <v>540</v>
      </c>
      <c r="Y38" s="15">
        <f t="shared" ca="1" si="13"/>
        <v>710</v>
      </c>
      <c r="Z38" s="15">
        <f t="shared" si="14"/>
        <v>1260</v>
      </c>
    </row>
    <row r="39" spans="1:26" ht="30" customHeight="1" x14ac:dyDescent="0.25">
      <c r="A39" s="15">
        <f t="shared" ca="1" si="15"/>
        <v>0</v>
      </c>
      <c r="B39" s="24">
        <v>45600.474675925929</v>
      </c>
      <c r="C39" s="15" t="s">
        <v>58</v>
      </c>
      <c r="E39" s="7">
        <f t="shared" si="0"/>
        <v>45599.474675925929</v>
      </c>
      <c r="F39" s="7">
        <v>0</v>
      </c>
      <c r="G39" s="10">
        <v>0.375</v>
      </c>
      <c r="H39" s="10">
        <v>0.875</v>
      </c>
      <c r="I39" s="11">
        <v>1</v>
      </c>
      <c r="J39" s="11">
        <v>0</v>
      </c>
      <c r="K39" s="11">
        <v>0</v>
      </c>
      <c r="L39" s="11">
        <v>0</v>
      </c>
      <c r="M39" s="11">
        <v>0</v>
      </c>
      <c r="N39" s="11">
        <v>0</v>
      </c>
      <c r="P39" s="15" t="s">
        <v>83</v>
      </c>
      <c r="Q39" s="15" t="s">
        <v>28</v>
      </c>
      <c r="S39" s="15" t="s">
        <v>84</v>
      </c>
      <c r="T39" s="13"/>
      <c r="U39" s="15" t="b">
        <f t="shared" ca="1" si="9"/>
        <v>0</v>
      </c>
      <c r="V39" s="15" t="b">
        <f t="shared" ca="1" si="10"/>
        <v>1</v>
      </c>
      <c r="W39" s="15" t="b">
        <f t="shared" ca="1" si="11"/>
        <v>1</v>
      </c>
      <c r="X39" s="15">
        <f t="shared" si="12"/>
        <v>540</v>
      </c>
      <c r="Y39" s="15">
        <f t="shared" ca="1" si="13"/>
        <v>710</v>
      </c>
      <c r="Z39" s="15">
        <f t="shared" si="14"/>
        <v>1260</v>
      </c>
    </row>
    <row r="40" spans="1:26" ht="30" customHeight="1" x14ac:dyDescent="0.25">
      <c r="A40" s="15">
        <f t="shared" ca="1" si="15"/>
        <v>0</v>
      </c>
      <c r="B40" s="24">
        <v>45605.37568287037</v>
      </c>
      <c r="C40" s="15" t="s">
        <v>58</v>
      </c>
      <c r="E40" s="7">
        <f t="shared" si="0"/>
        <v>45604.37568287037</v>
      </c>
      <c r="F40" s="7">
        <v>0</v>
      </c>
      <c r="G40" s="10">
        <v>0.375</v>
      </c>
      <c r="H40" s="10">
        <v>0.875</v>
      </c>
      <c r="I40" s="11">
        <v>1</v>
      </c>
      <c r="J40" s="11">
        <v>0</v>
      </c>
      <c r="K40" s="11">
        <v>0</v>
      </c>
      <c r="L40" s="11">
        <v>0</v>
      </c>
      <c r="M40" s="11">
        <v>0</v>
      </c>
      <c r="N40" s="11">
        <v>0</v>
      </c>
      <c r="P40" s="15" t="s">
        <v>85</v>
      </c>
      <c r="Q40" s="15" t="s">
        <v>28</v>
      </c>
      <c r="S40" s="15" t="s">
        <v>86</v>
      </c>
      <c r="T40" s="13"/>
      <c r="U40" s="15" t="b">
        <f t="shared" ca="1" si="9"/>
        <v>0</v>
      </c>
      <c r="V40" s="15" t="b">
        <f t="shared" ca="1" si="10"/>
        <v>1</v>
      </c>
      <c r="W40" s="15" t="b">
        <f t="shared" ca="1" si="11"/>
        <v>1</v>
      </c>
      <c r="X40" s="15">
        <f t="shared" si="12"/>
        <v>540</v>
      </c>
      <c r="Y40" s="15">
        <f t="shared" ca="1" si="13"/>
        <v>710</v>
      </c>
      <c r="Z40" s="15">
        <f t="shared" si="14"/>
        <v>1260</v>
      </c>
    </row>
    <row r="41" spans="1:26" ht="45" customHeight="1" x14ac:dyDescent="0.25">
      <c r="A41" s="15">
        <f t="shared" ca="1" si="15"/>
        <v>0</v>
      </c>
      <c r="B41" s="24">
        <v>45533.387627314813</v>
      </c>
      <c r="C41" s="15" t="s">
        <v>58</v>
      </c>
      <c r="E41" s="7">
        <f t="shared" si="0"/>
        <v>45532.387627314813</v>
      </c>
      <c r="F41" s="7">
        <v>0</v>
      </c>
      <c r="G41" s="10">
        <v>0.375</v>
      </c>
      <c r="H41" s="10">
        <v>0.875</v>
      </c>
      <c r="I41" s="11">
        <v>1</v>
      </c>
      <c r="J41" s="11">
        <v>0</v>
      </c>
      <c r="K41" s="11">
        <v>0</v>
      </c>
      <c r="L41" s="11">
        <v>0</v>
      </c>
      <c r="M41" s="11">
        <v>0</v>
      </c>
      <c r="N41" s="11">
        <v>0</v>
      </c>
      <c r="P41" s="8" t="s">
        <v>87</v>
      </c>
      <c r="Q41" s="15" t="s">
        <v>28</v>
      </c>
      <c r="S41" s="15" t="s">
        <v>88</v>
      </c>
      <c r="T41" s="13"/>
      <c r="U41" s="15" t="b">
        <f t="shared" ca="1" si="9"/>
        <v>0</v>
      </c>
      <c r="V41" s="15" t="b">
        <f t="shared" ca="1" si="10"/>
        <v>1</v>
      </c>
      <c r="W41" s="15" t="b">
        <f t="shared" ca="1" si="11"/>
        <v>1</v>
      </c>
      <c r="X41" s="15">
        <f t="shared" si="12"/>
        <v>540</v>
      </c>
      <c r="Y41" s="15">
        <f t="shared" ca="1" si="13"/>
        <v>710</v>
      </c>
      <c r="Z41" s="15">
        <f t="shared" si="14"/>
        <v>1260</v>
      </c>
    </row>
    <row r="42" spans="1:26" ht="30" customHeight="1" x14ac:dyDescent="0.25">
      <c r="A42" s="15">
        <f t="shared" ca="1" si="15"/>
        <v>0</v>
      </c>
      <c r="B42" s="24">
        <v>45620.375625000001</v>
      </c>
      <c r="C42" s="15" t="s">
        <v>58</v>
      </c>
      <c r="E42" s="7">
        <f t="shared" si="0"/>
        <v>45619.375625000001</v>
      </c>
      <c r="F42" s="7">
        <v>0</v>
      </c>
      <c r="G42" s="10">
        <v>0.375</v>
      </c>
      <c r="H42" s="10">
        <v>0.875</v>
      </c>
      <c r="I42" s="11">
        <v>1</v>
      </c>
      <c r="J42" s="11">
        <v>0</v>
      </c>
      <c r="K42" s="11">
        <v>0</v>
      </c>
      <c r="L42" s="11">
        <v>0</v>
      </c>
      <c r="M42" s="11">
        <v>0</v>
      </c>
      <c r="N42" s="11">
        <v>0</v>
      </c>
      <c r="P42" s="15" t="s">
        <v>89</v>
      </c>
      <c r="Q42" s="15" t="s">
        <v>28</v>
      </c>
      <c r="S42" s="15" t="s">
        <v>90</v>
      </c>
      <c r="T42" s="13"/>
      <c r="U42" s="15" t="b">
        <f t="shared" ca="1" si="9"/>
        <v>0</v>
      </c>
      <c r="V42" s="15" t="b">
        <f t="shared" ca="1" si="10"/>
        <v>1</v>
      </c>
      <c r="W42" s="15" t="b">
        <f t="shared" ca="1" si="11"/>
        <v>1</v>
      </c>
      <c r="X42" s="15">
        <f t="shared" si="12"/>
        <v>540</v>
      </c>
      <c r="Y42" s="15">
        <f t="shared" ca="1" si="13"/>
        <v>710</v>
      </c>
      <c r="Z42" s="15">
        <f t="shared" si="14"/>
        <v>1260</v>
      </c>
    </row>
    <row r="43" spans="1:26" ht="30" customHeight="1" x14ac:dyDescent="0.25">
      <c r="A43" s="15">
        <f t="shared" ca="1" si="15"/>
        <v>0</v>
      </c>
      <c r="B43" s="24">
        <v>45456</v>
      </c>
      <c r="C43" s="15" t="s">
        <v>58</v>
      </c>
      <c r="E43" s="7">
        <f t="shared" si="0"/>
        <v>45455</v>
      </c>
      <c r="F43" s="7">
        <v>0</v>
      </c>
      <c r="G43" s="10">
        <v>0.375</v>
      </c>
      <c r="H43" s="10">
        <v>0.875</v>
      </c>
      <c r="I43" s="11">
        <v>1</v>
      </c>
      <c r="J43" s="11">
        <v>0</v>
      </c>
      <c r="K43" s="11">
        <v>0</v>
      </c>
      <c r="L43" s="11">
        <v>0</v>
      </c>
      <c r="M43" s="11">
        <v>0</v>
      </c>
      <c r="N43" s="11">
        <v>0</v>
      </c>
      <c r="P43" s="8" t="s">
        <v>91</v>
      </c>
      <c r="Q43" s="15" t="s">
        <v>28</v>
      </c>
      <c r="S43" s="15" t="s">
        <v>92</v>
      </c>
      <c r="T43" s="13"/>
      <c r="U43" s="15" t="b">
        <f t="shared" ca="1" si="9"/>
        <v>0</v>
      </c>
      <c r="V43" s="15" t="b">
        <f t="shared" ca="1" si="10"/>
        <v>1</v>
      </c>
      <c r="W43" s="15" t="b">
        <f t="shared" ca="1" si="11"/>
        <v>1</v>
      </c>
      <c r="X43" s="15">
        <f t="shared" si="12"/>
        <v>540</v>
      </c>
      <c r="Y43" s="15">
        <f t="shared" ca="1" si="13"/>
        <v>710</v>
      </c>
      <c r="Z43" s="15">
        <f t="shared" si="14"/>
        <v>1260</v>
      </c>
    </row>
    <row r="44" spans="1:26" ht="30" customHeight="1" x14ac:dyDescent="0.25">
      <c r="A44" s="15">
        <f t="shared" ca="1" si="15"/>
        <v>0</v>
      </c>
      <c r="B44" s="24">
        <v>45645.375810185185</v>
      </c>
      <c r="C44" s="15" t="s">
        <v>58</v>
      </c>
      <c r="E44" s="7">
        <f t="shared" si="0"/>
        <v>45644.375810185185</v>
      </c>
      <c r="F44" s="7">
        <v>0</v>
      </c>
      <c r="G44" s="10">
        <v>0.375</v>
      </c>
      <c r="H44" s="10">
        <v>0.875</v>
      </c>
      <c r="I44" s="11">
        <v>1</v>
      </c>
      <c r="J44" s="11">
        <v>0</v>
      </c>
      <c r="K44" s="11">
        <v>0</v>
      </c>
      <c r="L44" s="11">
        <v>0</v>
      </c>
      <c r="M44" s="11">
        <v>0</v>
      </c>
      <c r="N44" s="11">
        <v>0</v>
      </c>
      <c r="P44" s="15" t="s">
        <v>569</v>
      </c>
      <c r="Q44" s="15" t="s">
        <v>28</v>
      </c>
      <c r="S44" s="15" t="s">
        <v>93</v>
      </c>
      <c r="T44" s="13"/>
      <c r="U44" s="15" t="b">
        <f t="shared" ca="1" si="9"/>
        <v>0</v>
      </c>
      <c r="V44" s="15" t="b">
        <f t="shared" ca="1" si="10"/>
        <v>1</v>
      </c>
      <c r="W44" s="15" t="b">
        <f t="shared" ca="1" si="11"/>
        <v>1</v>
      </c>
      <c r="X44" s="15">
        <f t="shared" si="12"/>
        <v>540</v>
      </c>
      <c r="Y44" s="15">
        <f t="shared" ca="1" si="13"/>
        <v>710</v>
      </c>
      <c r="Z44" s="15">
        <f t="shared" si="14"/>
        <v>1260</v>
      </c>
    </row>
    <row r="45" spans="1:26" ht="30" customHeight="1" x14ac:dyDescent="0.25">
      <c r="A45" s="15">
        <f t="shared" ca="1" si="15"/>
        <v>0</v>
      </c>
      <c r="B45" s="24">
        <v>45653.375925925924</v>
      </c>
      <c r="C45" s="15" t="s">
        <v>58</v>
      </c>
      <c r="E45" s="7">
        <f t="shared" si="0"/>
        <v>45652.375925925924</v>
      </c>
      <c r="F45" s="7">
        <v>0</v>
      </c>
      <c r="G45" s="10">
        <v>0.375</v>
      </c>
      <c r="H45" s="10">
        <v>0.875</v>
      </c>
      <c r="I45" s="11">
        <v>1</v>
      </c>
      <c r="J45" s="11">
        <v>0</v>
      </c>
      <c r="K45" s="11">
        <v>0</v>
      </c>
      <c r="L45" s="11">
        <v>0</v>
      </c>
      <c r="M45" s="11">
        <v>0</v>
      </c>
      <c r="N45" s="11">
        <v>0</v>
      </c>
      <c r="P45" s="8" t="s">
        <v>566</v>
      </c>
      <c r="Q45" s="15" t="s">
        <v>28</v>
      </c>
      <c r="S45" s="15" t="s">
        <v>94</v>
      </c>
      <c r="T45" s="13"/>
      <c r="U45" s="15" t="b">
        <f t="shared" ca="1" si="9"/>
        <v>0</v>
      </c>
      <c r="V45" s="15" t="b">
        <f t="shared" ca="1" si="10"/>
        <v>1</v>
      </c>
      <c r="W45" s="15" t="b">
        <f t="shared" ca="1" si="11"/>
        <v>1</v>
      </c>
      <c r="X45" s="15">
        <f t="shared" si="12"/>
        <v>540</v>
      </c>
      <c r="Y45" s="15">
        <f t="shared" ca="1" si="13"/>
        <v>710</v>
      </c>
      <c r="Z45" s="15">
        <f t="shared" si="14"/>
        <v>1260</v>
      </c>
    </row>
    <row r="46" spans="1:26" ht="30" customHeight="1" x14ac:dyDescent="0.25">
      <c r="A46" s="15">
        <f t="shared" ca="1" si="15"/>
        <v>0</v>
      </c>
      <c r="B46" s="24">
        <v>45634.375960648147</v>
      </c>
      <c r="C46" s="15" t="s">
        <v>58</v>
      </c>
      <c r="E46" s="7">
        <f t="shared" si="0"/>
        <v>45633.375960648147</v>
      </c>
      <c r="F46" s="7">
        <v>0</v>
      </c>
      <c r="G46" s="10">
        <v>0.375</v>
      </c>
      <c r="H46" s="10">
        <v>0.875</v>
      </c>
      <c r="I46" s="11">
        <v>1</v>
      </c>
      <c r="J46" s="11">
        <v>0</v>
      </c>
      <c r="K46" s="11">
        <v>0</v>
      </c>
      <c r="L46" s="11">
        <v>0</v>
      </c>
      <c r="M46" s="11">
        <v>0</v>
      </c>
      <c r="N46" s="11">
        <v>0</v>
      </c>
      <c r="P46" s="8" t="s">
        <v>95</v>
      </c>
      <c r="Q46" s="15" t="s">
        <v>28</v>
      </c>
      <c r="S46" s="15" t="s">
        <v>96</v>
      </c>
      <c r="T46" s="13"/>
      <c r="U46" s="15" t="b">
        <f t="shared" ca="1" si="9"/>
        <v>0</v>
      </c>
      <c r="V46" s="15" t="b">
        <f t="shared" ca="1" si="10"/>
        <v>1</v>
      </c>
      <c r="W46" s="15" t="b">
        <f t="shared" ca="1" si="11"/>
        <v>1</v>
      </c>
      <c r="X46" s="15">
        <f t="shared" si="12"/>
        <v>540</v>
      </c>
      <c r="Y46" s="15">
        <f t="shared" ca="1" si="13"/>
        <v>710</v>
      </c>
      <c r="Z46" s="15">
        <f t="shared" si="14"/>
        <v>1260</v>
      </c>
    </row>
    <row r="47" spans="1:26" ht="30" customHeight="1" x14ac:dyDescent="0.25">
      <c r="A47" s="15">
        <f t="shared" ca="1" si="15"/>
        <v>0</v>
      </c>
      <c r="B47" s="24">
        <v>45618.375497685185</v>
      </c>
      <c r="C47" s="15" t="s">
        <v>58</v>
      </c>
      <c r="E47" s="7">
        <f t="shared" si="0"/>
        <v>45617.375497685185</v>
      </c>
      <c r="F47" s="7">
        <v>0</v>
      </c>
      <c r="G47" s="10">
        <v>0.375</v>
      </c>
      <c r="H47" s="10">
        <v>0.875</v>
      </c>
      <c r="I47" s="11">
        <v>1</v>
      </c>
      <c r="J47" s="11">
        <v>0</v>
      </c>
      <c r="K47" s="11">
        <v>0</v>
      </c>
      <c r="L47" s="11">
        <v>0</v>
      </c>
      <c r="M47" s="11">
        <v>0</v>
      </c>
      <c r="N47" s="11">
        <v>0</v>
      </c>
      <c r="P47" s="15" t="s">
        <v>41</v>
      </c>
      <c r="Q47" s="15" t="s">
        <v>28</v>
      </c>
      <c r="S47" s="15" t="s">
        <v>97</v>
      </c>
      <c r="T47" s="13"/>
      <c r="U47" s="15" t="b">
        <f t="shared" ca="1" si="9"/>
        <v>0</v>
      </c>
      <c r="V47" s="15" t="b">
        <f t="shared" ca="1" si="10"/>
        <v>1</v>
      </c>
      <c r="W47" s="15" t="b">
        <f t="shared" ca="1" si="11"/>
        <v>1</v>
      </c>
      <c r="X47" s="15">
        <f t="shared" si="12"/>
        <v>540</v>
      </c>
      <c r="Y47" s="15">
        <f t="shared" ca="1" si="13"/>
        <v>710</v>
      </c>
      <c r="Z47" s="15">
        <f t="shared" si="14"/>
        <v>1260</v>
      </c>
    </row>
    <row r="48" spans="1:26" ht="30" customHeight="1" x14ac:dyDescent="0.25">
      <c r="A48" s="15">
        <f t="shared" ca="1" si="15"/>
        <v>0</v>
      </c>
      <c r="B48" s="24">
        <v>45640.376215277778</v>
      </c>
      <c r="C48" s="15" t="s">
        <v>58</v>
      </c>
      <c r="E48" s="7">
        <f t="shared" si="0"/>
        <v>45639.376215277778</v>
      </c>
      <c r="F48" s="7">
        <v>0</v>
      </c>
      <c r="G48" s="10">
        <v>0.375</v>
      </c>
      <c r="H48" s="10">
        <v>0.875</v>
      </c>
      <c r="I48" s="11">
        <v>1</v>
      </c>
      <c r="J48" s="11">
        <v>0</v>
      </c>
      <c r="K48" s="11">
        <v>0</v>
      </c>
      <c r="L48" s="11">
        <v>0</v>
      </c>
      <c r="M48" s="11">
        <v>0</v>
      </c>
      <c r="N48" s="11">
        <v>0</v>
      </c>
      <c r="P48" s="15" t="s">
        <v>41</v>
      </c>
      <c r="Q48" s="15" t="s">
        <v>28</v>
      </c>
      <c r="S48" s="15" t="s">
        <v>98</v>
      </c>
      <c r="T48" s="13"/>
      <c r="U48" s="15" t="b">
        <f t="shared" ca="1" si="9"/>
        <v>0</v>
      </c>
      <c r="V48" s="15" t="b">
        <f t="shared" ca="1" si="10"/>
        <v>1</v>
      </c>
      <c r="W48" s="15" t="b">
        <f t="shared" ca="1" si="11"/>
        <v>1</v>
      </c>
      <c r="X48" s="15">
        <f t="shared" si="12"/>
        <v>540</v>
      </c>
      <c r="Y48" s="15">
        <f t="shared" ca="1" si="13"/>
        <v>710</v>
      </c>
      <c r="Z48" s="15">
        <f t="shared" si="14"/>
        <v>1260</v>
      </c>
    </row>
    <row r="49" spans="1:26" ht="30" customHeight="1" x14ac:dyDescent="0.25">
      <c r="A49" s="15">
        <f t="shared" ca="1" si="15"/>
        <v>0</v>
      </c>
      <c r="B49" s="24">
        <v>45701.375856481478</v>
      </c>
      <c r="C49" s="15" t="s">
        <v>58</v>
      </c>
      <c r="E49" s="7">
        <f t="shared" si="0"/>
        <v>45700.375856481478</v>
      </c>
      <c r="F49" s="7">
        <v>0</v>
      </c>
      <c r="G49" s="10">
        <v>0.375</v>
      </c>
      <c r="H49" s="10">
        <v>0.875</v>
      </c>
      <c r="I49" s="11">
        <v>1</v>
      </c>
      <c r="J49" s="11">
        <v>0</v>
      </c>
      <c r="K49" s="11">
        <v>0</v>
      </c>
      <c r="L49" s="11">
        <v>0</v>
      </c>
      <c r="M49" s="11">
        <v>0</v>
      </c>
      <c r="N49" s="11">
        <v>0</v>
      </c>
      <c r="P49" s="15" t="s">
        <v>41</v>
      </c>
      <c r="Q49" s="15" t="s">
        <v>28</v>
      </c>
      <c r="S49" s="15" t="s">
        <v>99</v>
      </c>
      <c r="T49" s="13"/>
      <c r="U49" s="15" t="b">
        <f t="shared" ca="1" si="9"/>
        <v>0</v>
      </c>
      <c r="V49" s="15" t="b">
        <f t="shared" ca="1" si="10"/>
        <v>1</v>
      </c>
      <c r="W49" s="15" t="b">
        <f t="shared" ca="1" si="11"/>
        <v>1</v>
      </c>
      <c r="X49" s="15">
        <f t="shared" si="12"/>
        <v>540</v>
      </c>
      <c r="Y49" s="15">
        <f t="shared" ca="1" si="13"/>
        <v>710</v>
      </c>
      <c r="Z49" s="15">
        <f t="shared" si="14"/>
        <v>1260</v>
      </c>
    </row>
    <row r="50" spans="1:26" ht="30" customHeight="1" x14ac:dyDescent="0.25">
      <c r="A50" s="15">
        <f t="shared" ca="1" si="15"/>
        <v>0</v>
      </c>
      <c r="B50" s="24">
        <v>45432</v>
      </c>
      <c r="C50" s="15" t="s">
        <v>58</v>
      </c>
      <c r="E50" s="7">
        <f t="shared" si="0"/>
        <v>45431</v>
      </c>
      <c r="F50" s="7">
        <v>0</v>
      </c>
      <c r="G50" s="10">
        <v>0.375</v>
      </c>
      <c r="H50" s="10">
        <v>0.875</v>
      </c>
      <c r="I50" s="11">
        <v>1</v>
      </c>
      <c r="J50" s="11">
        <v>0</v>
      </c>
      <c r="K50" s="11">
        <v>0</v>
      </c>
      <c r="L50" s="11">
        <v>0</v>
      </c>
      <c r="M50" s="11">
        <v>0</v>
      </c>
      <c r="N50" s="11">
        <v>0</v>
      </c>
      <c r="P50" s="15" t="s">
        <v>41</v>
      </c>
      <c r="Q50" s="15" t="s">
        <v>28</v>
      </c>
      <c r="S50" s="15" t="s">
        <v>100</v>
      </c>
      <c r="T50" s="13"/>
      <c r="U50" s="15" t="b">
        <f t="shared" ca="1" si="9"/>
        <v>0</v>
      </c>
      <c r="V50" s="15" t="b">
        <f t="shared" ca="1" si="10"/>
        <v>1</v>
      </c>
      <c r="W50" s="15" t="b">
        <f t="shared" ca="1" si="11"/>
        <v>1</v>
      </c>
      <c r="X50" s="15">
        <f t="shared" si="12"/>
        <v>540</v>
      </c>
      <c r="Y50" s="15">
        <f t="shared" ca="1" si="13"/>
        <v>710</v>
      </c>
      <c r="Z50" s="15">
        <f t="shared" si="14"/>
        <v>1260</v>
      </c>
    </row>
    <row r="51" spans="1:26" ht="30" customHeight="1" x14ac:dyDescent="0.25">
      <c r="A51" s="15">
        <f t="shared" ca="1" si="15"/>
        <v>0</v>
      </c>
      <c r="B51" s="24">
        <v>45455</v>
      </c>
      <c r="C51" s="15" t="s">
        <v>58</v>
      </c>
      <c r="E51" s="7">
        <f t="shared" si="0"/>
        <v>45454</v>
      </c>
      <c r="F51" s="7">
        <v>0</v>
      </c>
      <c r="G51" s="10">
        <v>0.375</v>
      </c>
      <c r="H51" s="10">
        <v>0.875</v>
      </c>
      <c r="I51" s="11">
        <v>1</v>
      </c>
      <c r="J51" s="11">
        <v>0</v>
      </c>
      <c r="K51" s="11">
        <v>0</v>
      </c>
      <c r="L51" s="11">
        <v>0</v>
      </c>
      <c r="M51" s="11">
        <v>0</v>
      </c>
      <c r="N51" s="11">
        <v>0</v>
      </c>
      <c r="P51" s="8" t="s">
        <v>101</v>
      </c>
      <c r="Q51" s="15" t="s">
        <v>28</v>
      </c>
      <c r="S51" s="15" t="s">
        <v>102</v>
      </c>
      <c r="T51" s="13"/>
      <c r="U51" s="15" t="b">
        <f t="shared" ca="1" si="9"/>
        <v>0</v>
      </c>
      <c r="V51" s="15" t="b">
        <f t="shared" ca="1" si="10"/>
        <v>1</v>
      </c>
      <c r="W51" s="15" t="b">
        <f t="shared" ca="1" si="11"/>
        <v>1</v>
      </c>
      <c r="X51" s="15">
        <f t="shared" si="12"/>
        <v>540</v>
      </c>
      <c r="Y51" s="15">
        <f t="shared" ca="1" si="13"/>
        <v>710</v>
      </c>
      <c r="Z51" s="15">
        <f t="shared" si="14"/>
        <v>1260</v>
      </c>
    </row>
    <row r="52" spans="1:26" ht="30" customHeight="1" x14ac:dyDescent="0.25">
      <c r="A52" s="15">
        <f t="shared" ca="1" si="15"/>
        <v>0</v>
      </c>
      <c r="B52" s="24">
        <v>45542.375509259262</v>
      </c>
      <c r="C52" s="15" t="s">
        <v>58</v>
      </c>
      <c r="E52" s="7">
        <f t="shared" si="0"/>
        <v>45541.375509259262</v>
      </c>
      <c r="F52" s="7">
        <v>0</v>
      </c>
      <c r="G52" s="10">
        <v>0.375</v>
      </c>
      <c r="H52" s="10">
        <v>0.875</v>
      </c>
      <c r="I52" s="11">
        <v>1</v>
      </c>
      <c r="J52" s="11">
        <v>0</v>
      </c>
      <c r="K52" s="11">
        <v>0</v>
      </c>
      <c r="L52" s="11">
        <v>0</v>
      </c>
      <c r="M52" s="11">
        <v>0</v>
      </c>
      <c r="N52" s="11">
        <v>0</v>
      </c>
      <c r="P52" s="15" t="s">
        <v>103</v>
      </c>
      <c r="Q52" s="15" t="s">
        <v>28</v>
      </c>
      <c r="S52" s="15" t="s">
        <v>104</v>
      </c>
      <c r="T52" s="13"/>
      <c r="U52" s="15" t="b">
        <f t="shared" ca="1" si="9"/>
        <v>0</v>
      </c>
      <c r="V52" s="15" t="b">
        <f t="shared" ca="1" si="10"/>
        <v>1</v>
      </c>
      <c r="W52" s="15" t="b">
        <f t="shared" ca="1" si="11"/>
        <v>1</v>
      </c>
      <c r="X52" s="15">
        <f t="shared" si="12"/>
        <v>540</v>
      </c>
      <c r="Y52" s="15">
        <f t="shared" ca="1" si="13"/>
        <v>710</v>
      </c>
      <c r="Z52" s="15">
        <f t="shared" si="14"/>
        <v>1260</v>
      </c>
    </row>
    <row r="53" spans="1:26" ht="30" customHeight="1" x14ac:dyDescent="0.25">
      <c r="A53" s="15">
        <f t="shared" ca="1" si="15"/>
        <v>0</v>
      </c>
      <c r="B53" s="24">
        <v>45649.375578703701</v>
      </c>
      <c r="C53" s="15" t="s">
        <v>58</v>
      </c>
      <c r="E53" s="7">
        <f t="shared" si="0"/>
        <v>45648.375578703701</v>
      </c>
      <c r="F53" s="7">
        <v>0</v>
      </c>
      <c r="G53" s="10">
        <v>0.375</v>
      </c>
      <c r="H53" s="10">
        <v>0.875</v>
      </c>
      <c r="I53" s="11">
        <v>1</v>
      </c>
      <c r="J53" s="11">
        <v>0</v>
      </c>
      <c r="K53" s="11">
        <v>0</v>
      </c>
      <c r="L53" s="11">
        <v>0</v>
      </c>
      <c r="M53" s="11">
        <v>0</v>
      </c>
      <c r="N53" s="11">
        <v>0</v>
      </c>
      <c r="P53" s="15" t="s">
        <v>103</v>
      </c>
      <c r="Q53" s="15" t="s">
        <v>28</v>
      </c>
      <c r="S53" s="15" t="s">
        <v>105</v>
      </c>
      <c r="T53" s="13"/>
      <c r="U53" s="15" t="b">
        <f t="shared" ca="1" si="9"/>
        <v>0</v>
      </c>
      <c r="V53" s="15" t="b">
        <f t="shared" ca="1" si="10"/>
        <v>1</v>
      </c>
      <c r="W53" s="15" t="b">
        <f t="shared" ca="1" si="11"/>
        <v>1</v>
      </c>
      <c r="X53" s="15">
        <f t="shared" si="12"/>
        <v>540</v>
      </c>
      <c r="Y53" s="15">
        <f t="shared" ca="1" si="13"/>
        <v>710</v>
      </c>
      <c r="Z53" s="15">
        <f t="shared" si="14"/>
        <v>1260</v>
      </c>
    </row>
    <row r="54" spans="1:26" ht="30" customHeight="1" x14ac:dyDescent="0.25">
      <c r="A54" s="15">
        <f t="shared" ca="1" si="15"/>
        <v>0</v>
      </c>
      <c r="B54" s="24">
        <v>45632</v>
      </c>
      <c r="C54" s="15" t="s">
        <v>58</v>
      </c>
      <c r="E54" s="7">
        <f t="shared" si="0"/>
        <v>45631</v>
      </c>
      <c r="F54" s="7">
        <v>0</v>
      </c>
      <c r="G54" s="10">
        <v>0.375</v>
      </c>
      <c r="H54" s="10">
        <v>0.875</v>
      </c>
      <c r="I54" s="11">
        <v>1</v>
      </c>
      <c r="J54" s="11">
        <v>0</v>
      </c>
      <c r="K54" s="11">
        <v>0</v>
      </c>
      <c r="L54" s="11">
        <v>0</v>
      </c>
      <c r="M54" s="11">
        <v>0</v>
      </c>
      <c r="N54" s="11">
        <v>0</v>
      </c>
      <c r="P54" s="8" t="s">
        <v>566</v>
      </c>
      <c r="Q54" s="15" t="s">
        <v>28</v>
      </c>
      <c r="S54" s="15" t="s">
        <v>106</v>
      </c>
      <c r="T54" s="13"/>
      <c r="U54" s="15" t="b">
        <f t="shared" ca="1" si="9"/>
        <v>0</v>
      </c>
      <c r="V54" s="15" t="b">
        <f t="shared" ca="1" si="10"/>
        <v>1</v>
      </c>
      <c r="W54" s="15" t="b">
        <f t="shared" ca="1" si="11"/>
        <v>1</v>
      </c>
      <c r="X54" s="15">
        <f t="shared" si="12"/>
        <v>540</v>
      </c>
      <c r="Y54" s="15">
        <f t="shared" ca="1" si="13"/>
        <v>710</v>
      </c>
      <c r="Z54" s="15">
        <f t="shared" si="14"/>
        <v>1260</v>
      </c>
    </row>
    <row r="55" spans="1:26" ht="30" customHeight="1" x14ac:dyDescent="0.25">
      <c r="A55" s="15">
        <f t="shared" ca="1" si="15"/>
        <v>0</v>
      </c>
      <c r="B55" s="24">
        <v>45603.375844907408</v>
      </c>
      <c r="C55" s="15" t="s">
        <v>58</v>
      </c>
      <c r="E55" s="7">
        <f t="shared" si="0"/>
        <v>45602.375844907408</v>
      </c>
      <c r="F55" s="7">
        <v>0</v>
      </c>
      <c r="G55" s="10">
        <v>0.375</v>
      </c>
      <c r="H55" s="10">
        <v>0.875</v>
      </c>
      <c r="I55" s="11">
        <v>1</v>
      </c>
      <c r="J55" s="11">
        <v>0</v>
      </c>
      <c r="K55" s="11">
        <v>0</v>
      </c>
      <c r="L55" s="11">
        <v>0</v>
      </c>
      <c r="M55" s="11">
        <v>0</v>
      </c>
      <c r="N55" s="11">
        <v>0</v>
      </c>
      <c r="P55" t="s">
        <v>43</v>
      </c>
      <c r="Q55" s="15" t="s">
        <v>28</v>
      </c>
      <c r="S55" s="15" t="s">
        <v>107</v>
      </c>
      <c r="T55" s="13"/>
      <c r="U55" s="15" t="b">
        <f t="shared" ca="1" si="9"/>
        <v>0</v>
      </c>
      <c r="V55" s="15" t="b">
        <f t="shared" ca="1" si="10"/>
        <v>1</v>
      </c>
      <c r="W55" s="15" t="b">
        <f t="shared" ca="1" si="11"/>
        <v>1</v>
      </c>
      <c r="X55" s="15">
        <f t="shared" si="12"/>
        <v>540</v>
      </c>
      <c r="Y55" s="15">
        <f t="shared" ca="1" si="13"/>
        <v>710</v>
      </c>
      <c r="Z55" s="15">
        <f t="shared" si="14"/>
        <v>1260</v>
      </c>
    </row>
    <row r="56" spans="1:26" ht="30" customHeight="1" x14ac:dyDescent="0.25">
      <c r="A56" s="15">
        <f t="shared" ca="1" si="15"/>
        <v>0</v>
      </c>
      <c r="B56" s="24">
        <v>45547.376076388886</v>
      </c>
      <c r="C56" s="15" t="s">
        <v>58</v>
      </c>
      <c r="E56" s="7">
        <f t="shared" si="0"/>
        <v>45546.376076388886</v>
      </c>
      <c r="F56" s="7">
        <v>0</v>
      </c>
      <c r="G56" s="10">
        <v>0.375</v>
      </c>
      <c r="H56" s="10">
        <v>0.875</v>
      </c>
      <c r="I56" s="11">
        <v>1</v>
      </c>
      <c r="J56" s="11">
        <v>0</v>
      </c>
      <c r="K56" s="11">
        <v>0</v>
      </c>
      <c r="L56" s="11">
        <v>0</v>
      </c>
      <c r="M56" s="11">
        <v>0</v>
      </c>
      <c r="N56" s="11">
        <v>0</v>
      </c>
      <c r="P56" s="15" t="s">
        <v>44</v>
      </c>
      <c r="Q56" s="15" t="s">
        <v>28</v>
      </c>
      <c r="S56" s="15" t="s">
        <v>108</v>
      </c>
      <c r="T56" s="13"/>
      <c r="U56" s="15" t="b">
        <f t="shared" ca="1" si="9"/>
        <v>0</v>
      </c>
      <c r="V56" s="15" t="b">
        <f t="shared" ca="1" si="10"/>
        <v>1</v>
      </c>
      <c r="W56" s="15" t="b">
        <f t="shared" ca="1" si="11"/>
        <v>1</v>
      </c>
      <c r="X56" s="15">
        <f t="shared" si="12"/>
        <v>540</v>
      </c>
      <c r="Y56" s="15">
        <f t="shared" ca="1" si="13"/>
        <v>710</v>
      </c>
      <c r="Z56" s="15">
        <f t="shared" si="14"/>
        <v>1260</v>
      </c>
    </row>
    <row r="57" spans="1:26" ht="30" customHeight="1" x14ac:dyDescent="0.25">
      <c r="A57" s="15">
        <f t="shared" ca="1" si="15"/>
        <v>0</v>
      </c>
      <c r="B57" s="24">
        <v>45448</v>
      </c>
      <c r="C57" s="15" t="s">
        <v>58</v>
      </c>
      <c r="E57" s="7">
        <f t="shared" si="0"/>
        <v>45447</v>
      </c>
      <c r="F57" s="7">
        <v>0</v>
      </c>
      <c r="G57" s="10">
        <v>0.375</v>
      </c>
      <c r="H57" s="10">
        <v>0.875</v>
      </c>
      <c r="I57" s="11">
        <v>1</v>
      </c>
      <c r="J57" s="11">
        <v>0</v>
      </c>
      <c r="K57" s="11">
        <v>0</v>
      </c>
      <c r="L57" s="11">
        <v>0</v>
      </c>
      <c r="M57" s="11">
        <v>0</v>
      </c>
      <c r="N57" s="11">
        <v>0</v>
      </c>
      <c r="P57" s="8" t="s">
        <v>109</v>
      </c>
      <c r="Q57" s="15" t="s">
        <v>28</v>
      </c>
      <c r="S57" s="15" t="s">
        <v>110</v>
      </c>
      <c r="T57" s="13"/>
      <c r="U57" s="15" t="b">
        <f t="shared" ca="1" si="9"/>
        <v>0</v>
      </c>
      <c r="V57" s="15" t="b">
        <f t="shared" ca="1" si="10"/>
        <v>1</v>
      </c>
      <c r="W57" s="15" t="b">
        <f t="shared" ca="1" si="11"/>
        <v>1</v>
      </c>
      <c r="X57" s="15">
        <f t="shared" si="12"/>
        <v>540</v>
      </c>
      <c r="Y57" s="15">
        <f t="shared" ca="1" si="13"/>
        <v>710</v>
      </c>
      <c r="Z57" s="15">
        <f t="shared" si="14"/>
        <v>1260</v>
      </c>
    </row>
    <row r="58" spans="1:26" ht="30" customHeight="1" x14ac:dyDescent="0.25">
      <c r="A58" s="15">
        <f t="shared" ca="1" si="15"/>
        <v>0</v>
      </c>
      <c r="B58" s="24">
        <v>45457</v>
      </c>
      <c r="C58" s="15" t="s">
        <v>58</v>
      </c>
      <c r="E58" s="7">
        <f t="shared" si="0"/>
        <v>45456</v>
      </c>
      <c r="F58" s="7">
        <v>0</v>
      </c>
      <c r="G58" s="10">
        <v>0.375</v>
      </c>
      <c r="H58" s="10">
        <v>0.875</v>
      </c>
      <c r="I58" s="11">
        <v>1</v>
      </c>
      <c r="J58" s="11">
        <v>0</v>
      </c>
      <c r="K58" s="11">
        <v>0</v>
      </c>
      <c r="L58" s="11">
        <v>0</v>
      </c>
      <c r="M58" s="11">
        <v>0</v>
      </c>
      <c r="N58" s="11">
        <v>0</v>
      </c>
      <c r="P58" s="8" t="s">
        <v>111</v>
      </c>
      <c r="Q58" s="15" t="s">
        <v>28</v>
      </c>
      <c r="S58" s="15" t="s">
        <v>112</v>
      </c>
      <c r="T58" s="13"/>
      <c r="U58" s="15" t="b">
        <f t="shared" ca="1" si="9"/>
        <v>0</v>
      </c>
      <c r="V58" s="15" t="b">
        <f t="shared" ca="1" si="10"/>
        <v>1</v>
      </c>
      <c r="W58" s="15" t="b">
        <f t="shared" ca="1" si="11"/>
        <v>1</v>
      </c>
      <c r="X58" s="15">
        <f t="shared" si="12"/>
        <v>540</v>
      </c>
      <c r="Y58" s="15">
        <f t="shared" ca="1" si="13"/>
        <v>710</v>
      </c>
      <c r="Z58" s="15">
        <f t="shared" si="14"/>
        <v>1260</v>
      </c>
    </row>
    <row r="59" spans="1:26" ht="30" customHeight="1" x14ac:dyDescent="0.25">
      <c r="A59" s="15">
        <f t="shared" ca="1" si="15"/>
        <v>0</v>
      </c>
      <c r="B59" s="24">
        <v>45455</v>
      </c>
      <c r="C59" s="15" t="s">
        <v>58</v>
      </c>
      <c r="E59" s="7">
        <f t="shared" si="0"/>
        <v>45454</v>
      </c>
      <c r="F59" s="7">
        <v>0</v>
      </c>
      <c r="G59" s="10">
        <v>0.375</v>
      </c>
      <c r="H59" s="10">
        <v>0.875</v>
      </c>
      <c r="I59" s="11">
        <v>1</v>
      </c>
      <c r="J59" s="11">
        <v>0</v>
      </c>
      <c r="K59" s="11">
        <v>0</v>
      </c>
      <c r="L59" s="11">
        <v>0</v>
      </c>
      <c r="M59" s="11">
        <v>0</v>
      </c>
      <c r="N59" s="11">
        <v>0</v>
      </c>
      <c r="P59" s="8" t="s">
        <v>111</v>
      </c>
      <c r="Q59" s="15" t="s">
        <v>28</v>
      </c>
      <c r="S59" s="15" t="s">
        <v>113</v>
      </c>
      <c r="T59" s="13"/>
      <c r="U59" s="15" t="b">
        <f t="shared" ca="1" si="9"/>
        <v>0</v>
      </c>
      <c r="V59" s="15" t="b">
        <f t="shared" ca="1" si="10"/>
        <v>1</v>
      </c>
      <c r="W59" s="15" t="b">
        <f t="shared" ca="1" si="11"/>
        <v>1</v>
      </c>
      <c r="X59" s="15">
        <f t="shared" si="12"/>
        <v>540</v>
      </c>
      <c r="Y59" s="15">
        <f t="shared" ca="1" si="13"/>
        <v>710</v>
      </c>
      <c r="Z59" s="15">
        <f t="shared" si="14"/>
        <v>1260</v>
      </c>
    </row>
    <row r="60" spans="1:26" ht="30" customHeight="1" x14ac:dyDescent="0.25">
      <c r="A60" s="15">
        <f t="shared" ca="1" si="15"/>
        <v>0</v>
      </c>
      <c r="B60" s="24">
        <v>45656.376400462963</v>
      </c>
      <c r="C60" s="15" t="s">
        <v>58</v>
      </c>
      <c r="E60" s="7">
        <f t="shared" si="0"/>
        <v>45655.376400462963</v>
      </c>
      <c r="F60" s="7">
        <v>0</v>
      </c>
      <c r="G60" s="10">
        <v>0.375</v>
      </c>
      <c r="H60" s="10">
        <v>0.875</v>
      </c>
      <c r="I60" s="11">
        <v>1</v>
      </c>
      <c r="J60" s="11">
        <v>0</v>
      </c>
      <c r="K60" s="11">
        <v>0</v>
      </c>
      <c r="L60" s="11">
        <v>0</v>
      </c>
      <c r="M60" s="11">
        <v>0</v>
      </c>
      <c r="N60" s="11">
        <v>0</v>
      </c>
      <c r="P60" s="15" t="s">
        <v>114</v>
      </c>
      <c r="Q60" s="15" t="s">
        <v>28</v>
      </c>
      <c r="S60" s="15" t="s">
        <v>115</v>
      </c>
      <c r="T60" s="13"/>
      <c r="U60" s="15" t="b">
        <f t="shared" ca="1" si="9"/>
        <v>0</v>
      </c>
      <c r="V60" s="15" t="b">
        <f t="shared" ca="1" si="10"/>
        <v>1</v>
      </c>
      <c r="W60" s="15" t="b">
        <f t="shared" ca="1" si="11"/>
        <v>1</v>
      </c>
      <c r="X60" s="15">
        <f t="shared" si="12"/>
        <v>540</v>
      </c>
      <c r="Y60" s="15">
        <f t="shared" ca="1" si="13"/>
        <v>710</v>
      </c>
      <c r="Z60" s="15">
        <f t="shared" si="14"/>
        <v>1260</v>
      </c>
    </row>
    <row r="61" spans="1:26" ht="30" customHeight="1" x14ac:dyDescent="0.25">
      <c r="A61" s="15">
        <f t="shared" ca="1" si="15"/>
        <v>0</v>
      </c>
      <c r="B61" s="24">
        <v>45643.376620370371</v>
      </c>
      <c r="C61" s="15" t="s">
        <v>58</v>
      </c>
      <c r="E61" s="7">
        <f t="shared" si="0"/>
        <v>45642.376620370371</v>
      </c>
      <c r="F61" s="7">
        <v>0</v>
      </c>
      <c r="G61" s="10">
        <v>0.375</v>
      </c>
      <c r="H61" s="10">
        <v>0.875</v>
      </c>
      <c r="I61" s="11">
        <v>1</v>
      </c>
      <c r="J61" s="11">
        <v>0</v>
      </c>
      <c r="K61" s="11">
        <v>0</v>
      </c>
      <c r="L61" s="11">
        <v>0</v>
      </c>
      <c r="M61" s="11">
        <v>0</v>
      </c>
      <c r="N61" s="11">
        <v>0</v>
      </c>
      <c r="P61" s="15" t="s">
        <v>116</v>
      </c>
      <c r="Q61" s="15" t="s">
        <v>28</v>
      </c>
      <c r="S61" s="15" t="s">
        <v>117</v>
      </c>
      <c r="T61" s="13"/>
      <c r="U61" s="15" t="b">
        <f t="shared" ca="1" si="9"/>
        <v>0</v>
      </c>
      <c r="V61" s="15" t="b">
        <f t="shared" ca="1" si="10"/>
        <v>1</v>
      </c>
      <c r="W61" s="15" t="b">
        <f t="shared" ca="1" si="11"/>
        <v>1</v>
      </c>
      <c r="X61" s="15">
        <f t="shared" si="12"/>
        <v>540</v>
      </c>
      <c r="Y61" s="15">
        <f t="shared" ca="1" si="13"/>
        <v>710</v>
      </c>
      <c r="Z61" s="15">
        <f t="shared" si="14"/>
        <v>1260</v>
      </c>
    </row>
    <row r="62" spans="1:26" ht="30" customHeight="1" x14ac:dyDescent="0.25">
      <c r="A62" s="15">
        <f t="shared" ca="1" si="15"/>
        <v>0</v>
      </c>
      <c r="B62" s="24">
        <v>45640.376307870371</v>
      </c>
      <c r="C62" s="15" t="s">
        <v>58</v>
      </c>
      <c r="E62" s="7">
        <f t="shared" si="0"/>
        <v>45639.376307870371</v>
      </c>
      <c r="F62" s="7">
        <v>0</v>
      </c>
      <c r="G62" s="10">
        <v>0.375</v>
      </c>
      <c r="H62" s="10">
        <v>0.875</v>
      </c>
      <c r="I62" s="11">
        <v>1</v>
      </c>
      <c r="J62" s="11">
        <v>0</v>
      </c>
      <c r="K62" s="11">
        <v>0</v>
      </c>
      <c r="L62" s="11">
        <v>0</v>
      </c>
      <c r="M62" s="11">
        <v>0</v>
      </c>
      <c r="N62" s="11">
        <v>0</v>
      </c>
      <c r="P62" s="15" t="s">
        <v>45</v>
      </c>
      <c r="Q62" s="15" t="s">
        <v>28</v>
      </c>
      <c r="S62" s="15" t="s">
        <v>98</v>
      </c>
      <c r="T62" s="13"/>
      <c r="U62" s="15" t="b">
        <f t="shared" ca="1" si="9"/>
        <v>0</v>
      </c>
      <c r="V62" s="15" t="b">
        <f t="shared" ca="1" si="10"/>
        <v>1</v>
      </c>
      <c r="W62" s="15" t="b">
        <f t="shared" ca="1" si="11"/>
        <v>1</v>
      </c>
      <c r="X62" s="15">
        <f t="shared" si="12"/>
        <v>540</v>
      </c>
      <c r="Y62" s="15">
        <f t="shared" ca="1" si="13"/>
        <v>710</v>
      </c>
      <c r="Z62" s="15">
        <f t="shared" si="14"/>
        <v>1260</v>
      </c>
    </row>
    <row r="63" spans="1:26" ht="30" customHeight="1" x14ac:dyDescent="0.25">
      <c r="A63" s="15">
        <f t="shared" ca="1" si="15"/>
        <v>0</v>
      </c>
      <c r="B63" s="24">
        <v>45535</v>
      </c>
      <c r="C63" s="15" t="s">
        <v>58</v>
      </c>
      <c r="E63" s="7">
        <f t="shared" si="0"/>
        <v>45534</v>
      </c>
      <c r="F63" s="7">
        <v>0</v>
      </c>
      <c r="G63" s="10">
        <v>0.375</v>
      </c>
      <c r="H63" s="10">
        <v>0.875</v>
      </c>
      <c r="I63" s="11">
        <v>1</v>
      </c>
      <c r="J63" s="11">
        <v>0</v>
      </c>
      <c r="K63" s="11">
        <v>0</v>
      </c>
      <c r="L63" s="11">
        <v>0</v>
      </c>
      <c r="M63" s="11">
        <v>0</v>
      </c>
      <c r="N63" s="11">
        <v>0</v>
      </c>
      <c r="P63" s="8" t="s">
        <v>118</v>
      </c>
      <c r="Q63" s="15" t="s">
        <v>28</v>
      </c>
      <c r="S63" s="15" t="s">
        <v>119</v>
      </c>
      <c r="T63" s="13"/>
      <c r="U63" s="15" t="b">
        <f t="shared" ca="1" si="9"/>
        <v>0</v>
      </c>
      <c r="V63" s="15" t="b">
        <f t="shared" ca="1" si="10"/>
        <v>1</v>
      </c>
      <c r="W63" s="15" t="b">
        <f t="shared" ca="1" si="11"/>
        <v>1</v>
      </c>
      <c r="X63" s="15">
        <f t="shared" si="12"/>
        <v>540</v>
      </c>
      <c r="Y63" s="15">
        <f t="shared" ca="1" si="13"/>
        <v>710</v>
      </c>
      <c r="Z63" s="15">
        <f t="shared" si="14"/>
        <v>1260</v>
      </c>
    </row>
    <row r="64" spans="1:26" ht="30" customHeight="1" x14ac:dyDescent="0.25">
      <c r="A64" s="15">
        <f t="shared" ca="1" si="15"/>
        <v>0</v>
      </c>
      <c r="B64" s="24">
        <v>45546.375474537039</v>
      </c>
      <c r="C64" s="15" t="s">
        <v>58</v>
      </c>
      <c r="E64" s="7">
        <f t="shared" si="0"/>
        <v>45545.375474537039</v>
      </c>
      <c r="F64" s="7">
        <v>0</v>
      </c>
      <c r="G64" s="10">
        <v>0.375</v>
      </c>
      <c r="H64" s="10">
        <v>0.875</v>
      </c>
      <c r="I64" s="11">
        <v>1</v>
      </c>
      <c r="J64" s="11">
        <v>0</v>
      </c>
      <c r="K64" s="11">
        <v>0</v>
      </c>
      <c r="L64" s="11">
        <v>0</v>
      </c>
      <c r="M64" s="11">
        <v>0</v>
      </c>
      <c r="N64" s="11">
        <v>0</v>
      </c>
      <c r="P64" s="8" t="s">
        <v>118</v>
      </c>
      <c r="Q64" s="15" t="s">
        <v>28</v>
      </c>
      <c r="S64" s="15" t="s">
        <v>120</v>
      </c>
      <c r="T64" s="13"/>
      <c r="U64" s="15" t="b">
        <f t="shared" ca="1" si="9"/>
        <v>0</v>
      </c>
      <c r="V64" s="15" t="b">
        <f t="shared" ca="1" si="10"/>
        <v>1</v>
      </c>
      <c r="W64" s="15" t="b">
        <f t="shared" ca="1" si="11"/>
        <v>1</v>
      </c>
      <c r="X64" s="15">
        <f t="shared" si="12"/>
        <v>540</v>
      </c>
      <c r="Y64" s="15">
        <f t="shared" ca="1" si="13"/>
        <v>710</v>
      </c>
      <c r="Z64" s="15">
        <f t="shared" si="14"/>
        <v>1260</v>
      </c>
    </row>
    <row r="65" spans="1:26" ht="30" customHeight="1" x14ac:dyDescent="0.25">
      <c r="A65" s="15">
        <f t="shared" ca="1" si="15"/>
        <v>0</v>
      </c>
      <c r="B65" s="24">
        <v>45728.375381944446</v>
      </c>
      <c r="C65" s="15" t="s">
        <v>58</v>
      </c>
      <c r="E65" s="7">
        <f t="shared" ref="E65:E128" si="16">B65-1</f>
        <v>45727.375381944446</v>
      </c>
      <c r="F65" s="7">
        <v>0</v>
      </c>
      <c r="G65" s="10">
        <v>0.375</v>
      </c>
      <c r="H65" s="10">
        <v>0.875</v>
      </c>
      <c r="I65" s="11">
        <v>1</v>
      </c>
      <c r="J65" s="11">
        <v>0</v>
      </c>
      <c r="K65" s="11">
        <v>0</v>
      </c>
      <c r="L65" s="11">
        <v>0</v>
      </c>
      <c r="M65" s="11">
        <v>0</v>
      </c>
      <c r="N65" s="11">
        <v>0</v>
      </c>
      <c r="P65" s="8" t="s">
        <v>118</v>
      </c>
      <c r="Q65" s="15" t="s">
        <v>28</v>
      </c>
      <c r="S65" s="15" t="s">
        <v>121</v>
      </c>
      <c r="T65" s="23">
        <v>45599.375381944446</v>
      </c>
      <c r="U65" s="15" t="b">
        <f t="shared" ref="U65:U96" ca="1" si="17">IF(AND(B65&lt;=NOW(),B65&lt;&gt;""),TRUE,FALSE)</f>
        <v>0</v>
      </c>
      <c r="V65" s="15" t="b">
        <f t="shared" ref="V65:V96" ca="1" si="18">IF(O65="",TRUE,IF(NOW()&lt;=O65,TRUE,FALSE))</f>
        <v>1</v>
      </c>
      <c r="W65" s="15" t="b">
        <f t="shared" ref="W65:W96" ca="1" si="19">IF(AND(Y65&gt;=X65,Y65&lt;=Z65),TRUE,FALSE)</f>
        <v>1</v>
      </c>
      <c r="X65" s="15">
        <f t="shared" ref="X65:X96" si="20">HOUR(G65)*60+MINUTE(G65)</f>
        <v>540</v>
      </c>
      <c r="Y65" s="15">
        <f t="shared" ref="Y65:Y96" ca="1" si="21">IF(AND(G65="",H65=""),0,HOUR(NOW())*60+MINUTE(NOW()))</f>
        <v>710</v>
      </c>
      <c r="Z65" s="15">
        <f t="shared" ref="Z65:Z96" si="22">HOUR(H65)*60+MINUTE(H65)</f>
        <v>1260</v>
      </c>
    </row>
    <row r="66" spans="1:26" ht="30" customHeight="1" x14ac:dyDescent="0.25">
      <c r="A66" s="15">
        <f t="shared" ca="1" si="15"/>
        <v>0</v>
      </c>
      <c r="B66" s="24">
        <v>45601.375671296293</v>
      </c>
      <c r="C66" s="15" t="s">
        <v>58</v>
      </c>
      <c r="E66" s="7">
        <f t="shared" si="16"/>
        <v>45600.375671296293</v>
      </c>
      <c r="F66" s="7">
        <v>0</v>
      </c>
      <c r="G66" s="10">
        <v>0.375</v>
      </c>
      <c r="H66" s="10">
        <v>0.875</v>
      </c>
      <c r="I66" s="11">
        <v>1</v>
      </c>
      <c r="J66" s="11">
        <v>0</v>
      </c>
      <c r="K66" s="11">
        <v>0</v>
      </c>
      <c r="L66" s="11">
        <v>0</v>
      </c>
      <c r="M66" s="11">
        <v>0</v>
      </c>
      <c r="N66" s="11">
        <v>0</v>
      </c>
      <c r="P66" s="8" t="s">
        <v>122</v>
      </c>
      <c r="Q66" s="15" t="s">
        <v>28</v>
      </c>
      <c r="S66" s="15" t="s">
        <v>123</v>
      </c>
      <c r="T66" s="13"/>
      <c r="U66" s="15" t="b">
        <f t="shared" ca="1" si="17"/>
        <v>0</v>
      </c>
      <c r="V66" s="15" t="b">
        <f t="shared" ca="1" si="18"/>
        <v>1</v>
      </c>
      <c r="W66" s="15" t="b">
        <f t="shared" ca="1" si="19"/>
        <v>1</v>
      </c>
      <c r="X66" s="15">
        <f t="shared" si="20"/>
        <v>540</v>
      </c>
      <c r="Y66" s="15">
        <f t="shared" ca="1" si="21"/>
        <v>710</v>
      </c>
      <c r="Z66" s="15">
        <f t="shared" si="22"/>
        <v>1260</v>
      </c>
    </row>
    <row r="67" spans="1:26" ht="30" customHeight="1" x14ac:dyDescent="0.25">
      <c r="A67" s="15">
        <f t="shared" ref="A67:A98" ca="1" si="23">IF(AND(U67,V67,W67),1,0)</f>
        <v>0</v>
      </c>
      <c r="B67" s="24">
        <v>45602.375879629632</v>
      </c>
      <c r="C67" s="15" t="s">
        <v>58</v>
      </c>
      <c r="E67" s="7">
        <f t="shared" si="16"/>
        <v>45601.375879629632</v>
      </c>
      <c r="F67" s="7">
        <v>0</v>
      </c>
      <c r="G67" s="10">
        <v>0.375</v>
      </c>
      <c r="H67" s="10">
        <v>0.875</v>
      </c>
      <c r="I67" s="11">
        <v>1</v>
      </c>
      <c r="J67" s="11">
        <v>0</v>
      </c>
      <c r="K67" s="11">
        <v>0</v>
      </c>
      <c r="L67" s="11">
        <v>0</v>
      </c>
      <c r="M67" s="11">
        <v>0</v>
      </c>
      <c r="N67" s="11">
        <v>0</v>
      </c>
      <c r="P67" s="8" t="s">
        <v>122</v>
      </c>
      <c r="Q67" s="15" t="s">
        <v>28</v>
      </c>
      <c r="S67" s="15" t="s">
        <v>117</v>
      </c>
      <c r="T67" s="13"/>
      <c r="U67" s="15" t="b">
        <f t="shared" ca="1" si="17"/>
        <v>0</v>
      </c>
      <c r="V67" s="15" t="b">
        <f t="shared" ca="1" si="18"/>
        <v>1</v>
      </c>
      <c r="W67" s="15" t="b">
        <f t="shared" ca="1" si="19"/>
        <v>1</v>
      </c>
      <c r="X67" s="15">
        <f t="shared" si="20"/>
        <v>540</v>
      </c>
      <c r="Y67" s="15">
        <f t="shared" ca="1" si="21"/>
        <v>710</v>
      </c>
      <c r="Z67" s="15">
        <f t="shared" si="22"/>
        <v>1260</v>
      </c>
    </row>
    <row r="68" spans="1:26" ht="30" customHeight="1" x14ac:dyDescent="0.25">
      <c r="A68" s="15">
        <f t="shared" ca="1" si="23"/>
        <v>0</v>
      </c>
      <c r="B68" s="24">
        <v>45605.375787037039</v>
      </c>
      <c r="C68" s="15" t="s">
        <v>58</v>
      </c>
      <c r="E68" s="7">
        <f t="shared" si="16"/>
        <v>45604.375787037039</v>
      </c>
      <c r="F68" s="7">
        <v>0</v>
      </c>
      <c r="G68" s="10">
        <v>0.375</v>
      </c>
      <c r="H68" s="10">
        <v>0.875</v>
      </c>
      <c r="I68" s="11">
        <v>1</v>
      </c>
      <c r="J68" s="11">
        <v>0</v>
      </c>
      <c r="K68" s="11">
        <v>0</v>
      </c>
      <c r="L68" s="11">
        <v>0</v>
      </c>
      <c r="M68" s="11">
        <v>0</v>
      </c>
      <c r="N68" s="11">
        <v>0</v>
      </c>
      <c r="P68" s="8" t="s">
        <v>122</v>
      </c>
      <c r="Q68" s="15" t="s">
        <v>28</v>
      </c>
      <c r="S68" s="15" t="s">
        <v>86</v>
      </c>
      <c r="T68" s="13"/>
      <c r="U68" s="15" t="b">
        <f t="shared" ca="1" si="17"/>
        <v>0</v>
      </c>
      <c r="V68" s="15" t="b">
        <f t="shared" ca="1" si="18"/>
        <v>1</v>
      </c>
      <c r="W68" s="15" t="b">
        <f t="shared" ca="1" si="19"/>
        <v>1</v>
      </c>
      <c r="X68" s="15">
        <f t="shared" si="20"/>
        <v>540</v>
      </c>
      <c r="Y68" s="15">
        <f t="shared" ca="1" si="21"/>
        <v>710</v>
      </c>
      <c r="Z68" s="15">
        <f t="shared" si="22"/>
        <v>1260</v>
      </c>
    </row>
    <row r="69" spans="1:26" ht="30" customHeight="1" x14ac:dyDescent="0.25">
      <c r="A69" s="15">
        <f t="shared" ca="1" si="23"/>
        <v>0</v>
      </c>
      <c r="B69" s="24">
        <v>45701.375983796293</v>
      </c>
      <c r="C69" s="15" t="s">
        <v>58</v>
      </c>
      <c r="E69" s="7">
        <f t="shared" si="16"/>
        <v>45700.375983796293</v>
      </c>
      <c r="F69" s="7">
        <v>0</v>
      </c>
      <c r="G69" s="10">
        <v>0.375</v>
      </c>
      <c r="H69" s="10">
        <v>0.875</v>
      </c>
      <c r="I69" s="11">
        <v>1</v>
      </c>
      <c r="J69" s="11">
        <v>0</v>
      </c>
      <c r="K69" s="11">
        <v>0</v>
      </c>
      <c r="L69" s="11">
        <v>0</v>
      </c>
      <c r="M69" s="11">
        <v>0</v>
      </c>
      <c r="N69" s="11">
        <v>0</v>
      </c>
      <c r="P69" s="8" t="s">
        <v>122</v>
      </c>
      <c r="Q69" s="15" t="s">
        <v>28</v>
      </c>
      <c r="S69" s="15" t="s">
        <v>99</v>
      </c>
      <c r="T69" s="13"/>
      <c r="U69" s="15" t="b">
        <f t="shared" ca="1" si="17"/>
        <v>0</v>
      </c>
      <c r="V69" s="15" t="b">
        <f t="shared" ca="1" si="18"/>
        <v>1</v>
      </c>
      <c r="W69" s="15" t="b">
        <f t="shared" ca="1" si="19"/>
        <v>1</v>
      </c>
      <c r="X69" s="15">
        <f t="shared" si="20"/>
        <v>540</v>
      </c>
      <c r="Y69" s="15">
        <f t="shared" ca="1" si="21"/>
        <v>710</v>
      </c>
      <c r="Z69" s="15">
        <f t="shared" si="22"/>
        <v>1260</v>
      </c>
    </row>
    <row r="70" spans="1:26" ht="30" customHeight="1" x14ac:dyDescent="0.25">
      <c r="A70" s="15">
        <f t="shared" ca="1" si="23"/>
        <v>0</v>
      </c>
      <c r="B70" s="24">
        <v>45620.37572916667</v>
      </c>
      <c r="C70" s="15" t="s">
        <v>58</v>
      </c>
      <c r="E70" s="7">
        <f t="shared" si="16"/>
        <v>45619.37572916667</v>
      </c>
      <c r="F70" s="7">
        <v>0</v>
      </c>
      <c r="G70" s="10">
        <v>0.375</v>
      </c>
      <c r="H70" s="10">
        <v>0.875</v>
      </c>
      <c r="I70" s="11">
        <v>1</v>
      </c>
      <c r="J70" s="11">
        <v>0</v>
      </c>
      <c r="K70" s="11">
        <v>0</v>
      </c>
      <c r="L70" s="11">
        <v>0</v>
      </c>
      <c r="M70" s="11">
        <v>0</v>
      </c>
      <c r="N70" s="11">
        <v>0</v>
      </c>
      <c r="P70" s="15" t="s">
        <v>122</v>
      </c>
      <c r="Q70" s="15" t="s">
        <v>28</v>
      </c>
      <c r="S70" s="15" t="s">
        <v>124</v>
      </c>
      <c r="T70" s="13"/>
      <c r="U70" s="15" t="b">
        <f t="shared" ca="1" si="17"/>
        <v>0</v>
      </c>
      <c r="V70" s="15" t="b">
        <f t="shared" ca="1" si="18"/>
        <v>1</v>
      </c>
      <c r="W70" s="15" t="b">
        <f t="shared" ca="1" si="19"/>
        <v>1</v>
      </c>
      <c r="X70" s="15">
        <f t="shared" si="20"/>
        <v>540</v>
      </c>
      <c r="Y70" s="15">
        <f t="shared" ca="1" si="21"/>
        <v>710</v>
      </c>
      <c r="Z70" s="15">
        <f t="shared" si="22"/>
        <v>1260</v>
      </c>
    </row>
    <row r="71" spans="1:26" ht="30" customHeight="1" x14ac:dyDescent="0.25">
      <c r="A71" s="15">
        <f t="shared" ca="1" si="23"/>
        <v>0</v>
      </c>
      <c r="B71" s="24">
        <v>45456</v>
      </c>
      <c r="C71" s="15" t="s">
        <v>58</v>
      </c>
      <c r="E71" s="7">
        <f t="shared" si="16"/>
        <v>45455</v>
      </c>
      <c r="F71" s="7">
        <v>0</v>
      </c>
      <c r="G71" s="10">
        <v>0.375</v>
      </c>
      <c r="H71" s="10">
        <v>0.875</v>
      </c>
      <c r="I71" s="11">
        <v>1</v>
      </c>
      <c r="J71" s="11">
        <v>0</v>
      </c>
      <c r="K71" s="11">
        <v>0</v>
      </c>
      <c r="L71" s="11">
        <v>0</v>
      </c>
      <c r="M71" s="11">
        <v>0</v>
      </c>
      <c r="N71" s="11">
        <v>0</v>
      </c>
      <c r="P71" s="8" t="s">
        <v>125</v>
      </c>
      <c r="Q71" s="15" t="s">
        <v>28</v>
      </c>
      <c r="S71" s="15" t="s">
        <v>126</v>
      </c>
      <c r="T71" s="13"/>
      <c r="U71" s="15" t="b">
        <f t="shared" ca="1" si="17"/>
        <v>0</v>
      </c>
      <c r="V71" s="15" t="b">
        <f t="shared" ca="1" si="18"/>
        <v>1</v>
      </c>
      <c r="W71" s="15" t="b">
        <f t="shared" ca="1" si="19"/>
        <v>1</v>
      </c>
      <c r="X71" s="15">
        <f t="shared" si="20"/>
        <v>540</v>
      </c>
      <c r="Y71" s="15">
        <f t="shared" ca="1" si="21"/>
        <v>710</v>
      </c>
      <c r="Z71" s="15">
        <f t="shared" si="22"/>
        <v>1260</v>
      </c>
    </row>
    <row r="72" spans="1:26" ht="30" customHeight="1" x14ac:dyDescent="0.25">
      <c r="A72" s="15">
        <f t="shared" ca="1" si="23"/>
        <v>0</v>
      </c>
      <c r="B72" s="24">
        <v>45575.512523148151</v>
      </c>
      <c r="C72" s="15" t="s">
        <v>58</v>
      </c>
      <c r="E72" s="7">
        <f t="shared" si="16"/>
        <v>45574.512523148151</v>
      </c>
      <c r="F72" s="7">
        <v>0</v>
      </c>
      <c r="G72" s="10">
        <v>0.375</v>
      </c>
      <c r="H72" s="10">
        <v>0.875</v>
      </c>
      <c r="I72" s="11">
        <v>1</v>
      </c>
      <c r="J72" s="11">
        <v>0</v>
      </c>
      <c r="K72" s="11">
        <v>0</v>
      </c>
      <c r="L72" s="11">
        <v>0</v>
      </c>
      <c r="M72" s="11">
        <v>0</v>
      </c>
      <c r="N72" s="11">
        <v>0</v>
      </c>
      <c r="P72" s="15" t="s">
        <v>127</v>
      </c>
      <c r="Q72" s="15" t="s">
        <v>28</v>
      </c>
      <c r="S72" s="15" t="s">
        <v>128</v>
      </c>
      <c r="T72" s="13"/>
      <c r="U72" s="15" t="b">
        <f t="shared" ca="1" si="17"/>
        <v>0</v>
      </c>
      <c r="V72" s="15" t="b">
        <f t="shared" ca="1" si="18"/>
        <v>1</v>
      </c>
      <c r="W72" s="15" t="b">
        <f t="shared" ca="1" si="19"/>
        <v>1</v>
      </c>
      <c r="X72" s="15">
        <f t="shared" si="20"/>
        <v>540</v>
      </c>
      <c r="Y72" s="15">
        <f t="shared" ca="1" si="21"/>
        <v>710</v>
      </c>
      <c r="Z72" s="15">
        <f t="shared" si="22"/>
        <v>1260</v>
      </c>
    </row>
    <row r="73" spans="1:26" ht="30" customHeight="1" x14ac:dyDescent="0.25">
      <c r="A73" s="15">
        <f t="shared" ca="1" si="23"/>
        <v>0</v>
      </c>
      <c r="B73" s="24">
        <v>45602.375983796293</v>
      </c>
      <c r="C73" s="15" t="s">
        <v>58</v>
      </c>
      <c r="E73" s="7">
        <f t="shared" si="16"/>
        <v>45601.375983796293</v>
      </c>
      <c r="F73" s="7">
        <v>0</v>
      </c>
      <c r="G73" s="10">
        <v>0.375</v>
      </c>
      <c r="H73" s="10">
        <v>0.875</v>
      </c>
      <c r="I73" s="11">
        <v>1</v>
      </c>
      <c r="J73" s="11">
        <v>0</v>
      </c>
      <c r="K73" s="11">
        <v>0</v>
      </c>
      <c r="L73" s="11">
        <v>0</v>
      </c>
      <c r="M73" s="11">
        <v>0</v>
      </c>
      <c r="N73" s="11">
        <v>0</v>
      </c>
      <c r="P73" s="15" t="s">
        <v>127</v>
      </c>
      <c r="Q73" s="15" t="s">
        <v>28</v>
      </c>
      <c r="S73" s="15" t="s">
        <v>117</v>
      </c>
      <c r="T73" s="13"/>
      <c r="U73" s="15" t="b">
        <f t="shared" ca="1" si="17"/>
        <v>0</v>
      </c>
      <c r="V73" s="15" t="b">
        <f t="shared" ca="1" si="18"/>
        <v>1</v>
      </c>
      <c r="W73" s="15" t="b">
        <f t="shared" ca="1" si="19"/>
        <v>1</v>
      </c>
      <c r="X73" s="15">
        <f t="shared" si="20"/>
        <v>540</v>
      </c>
      <c r="Y73" s="15">
        <f t="shared" ca="1" si="21"/>
        <v>710</v>
      </c>
      <c r="Z73" s="15">
        <f t="shared" si="22"/>
        <v>1260</v>
      </c>
    </row>
    <row r="74" spans="1:26" ht="30" customHeight="1" x14ac:dyDescent="0.25">
      <c r="A74" s="15">
        <f t="shared" ca="1" si="23"/>
        <v>0</v>
      </c>
      <c r="B74" s="24">
        <v>45605.375879629632</v>
      </c>
      <c r="C74" s="15" t="s">
        <v>58</v>
      </c>
      <c r="E74" s="7">
        <f t="shared" si="16"/>
        <v>45604.375879629632</v>
      </c>
      <c r="F74" s="7">
        <v>0</v>
      </c>
      <c r="G74" s="10">
        <v>0.375</v>
      </c>
      <c r="H74" s="10">
        <v>0.875</v>
      </c>
      <c r="I74" s="11">
        <v>1</v>
      </c>
      <c r="J74" s="11">
        <v>0</v>
      </c>
      <c r="K74" s="11">
        <v>0</v>
      </c>
      <c r="L74" s="11">
        <v>0</v>
      </c>
      <c r="M74" s="11">
        <v>0</v>
      </c>
      <c r="N74" s="11">
        <v>0</v>
      </c>
      <c r="P74" s="15" t="s">
        <v>127</v>
      </c>
      <c r="Q74" s="15" t="s">
        <v>28</v>
      </c>
      <c r="S74" s="15" t="s">
        <v>86</v>
      </c>
      <c r="T74" s="13"/>
      <c r="U74" s="15" t="b">
        <f t="shared" ca="1" si="17"/>
        <v>0</v>
      </c>
      <c r="V74" s="15" t="b">
        <f t="shared" ca="1" si="18"/>
        <v>1</v>
      </c>
      <c r="W74" s="15" t="b">
        <f t="shared" ca="1" si="19"/>
        <v>1</v>
      </c>
      <c r="X74" s="15">
        <f t="shared" si="20"/>
        <v>540</v>
      </c>
      <c r="Y74" s="15">
        <f t="shared" ca="1" si="21"/>
        <v>710</v>
      </c>
      <c r="Z74" s="15">
        <f t="shared" si="22"/>
        <v>1260</v>
      </c>
    </row>
    <row r="75" spans="1:26" ht="30" customHeight="1" x14ac:dyDescent="0.25">
      <c r="A75" s="15">
        <f t="shared" ca="1" si="23"/>
        <v>0</v>
      </c>
      <c r="B75" s="24">
        <v>45618.375601851854</v>
      </c>
      <c r="C75" s="15" t="s">
        <v>58</v>
      </c>
      <c r="E75" s="7">
        <f t="shared" si="16"/>
        <v>45617.375601851854</v>
      </c>
      <c r="F75" s="7">
        <v>0</v>
      </c>
      <c r="G75" s="10">
        <v>0.375</v>
      </c>
      <c r="H75" s="10">
        <v>0.875</v>
      </c>
      <c r="I75" s="11">
        <v>1</v>
      </c>
      <c r="J75" s="11">
        <v>0</v>
      </c>
      <c r="K75" s="11">
        <v>0</v>
      </c>
      <c r="L75" s="11">
        <v>0</v>
      </c>
      <c r="M75" s="11">
        <v>0</v>
      </c>
      <c r="N75" s="11">
        <v>0</v>
      </c>
      <c r="P75" s="15" t="s">
        <v>127</v>
      </c>
      <c r="Q75" s="15" t="s">
        <v>28</v>
      </c>
      <c r="S75" s="15" t="s">
        <v>97</v>
      </c>
      <c r="T75" s="13"/>
      <c r="U75" s="15" t="b">
        <f t="shared" ca="1" si="17"/>
        <v>0</v>
      </c>
      <c r="V75" s="15" t="b">
        <f t="shared" ca="1" si="18"/>
        <v>1</v>
      </c>
      <c r="W75" s="15" t="b">
        <f t="shared" ca="1" si="19"/>
        <v>1</v>
      </c>
      <c r="X75" s="15">
        <f t="shared" si="20"/>
        <v>540</v>
      </c>
      <c r="Y75" s="15">
        <f t="shared" ca="1" si="21"/>
        <v>710</v>
      </c>
      <c r="Z75" s="15">
        <f t="shared" si="22"/>
        <v>1260</v>
      </c>
    </row>
    <row r="76" spans="1:26" ht="30" customHeight="1" x14ac:dyDescent="0.25">
      <c r="A76" s="15">
        <f t="shared" ca="1" si="23"/>
        <v>0</v>
      </c>
      <c r="B76" s="24">
        <v>45654.375844907408</v>
      </c>
      <c r="C76" s="15" t="s">
        <v>58</v>
      </c>
      <c r="E76" s="7">
        <f t="shared" si="16"/>
        <v>45653.375844907408</v>
      </c>
      <c r="F76" s="7">
        <v>0</v>
      </c>
      <c r="G76" s="10">
        <v>0.375</v>
      </c>
      <c r="H76" s="10">
        <v>0.875</v>
      </c>
      <c r="I76" s="11">
        <v>1</v>
      </c>
      <c r="J76" s="11">
        <v>0</v>
      </c>
      <c r="K76" s="11">
        <v>0</v>
      </c>
      <c r="L76" s="11">
        <v>0</v>
      </c>
      <c r="M76" s="11">
        <v>0</v>
      </c>
      <c r="N76" s="11">
        <v>0</v>
      </c>
      <c r="P76" s="15" t="s">
        <v>127</v>
      </c>
      <c r="Q76" s="15" t="s">
        <v>28</v>
      </c>
      <c r="S76" s="15" t="s">
        <v>104</v>
      </c>
      <c r="T76" s="13"/>
      <c r="U76" s="15" t="b">
        <f t="shared" ca="1" si="17"/>
        <v>0</v>
      </c>
      <c r="V76" s="15" t="b">
        <f t="shared" ca="1" si="18"/>
        <v>1</v>
      </c>
      <c r="W76" s="15" t="b">
        <f t="shared" ca="1" si="19"/>
        <v>1</v>
      </c>
      <c r="X76" s="15">
        <f t="shared" si="20"/>
        <v>540</v>
      </c>
      <c r="Y76" s="15">
        <f t="shared" ca="1" si="21"/>
        <v>710</v>
      </c>
      <c r="Z76" s="15">
        <f t="shared" si="22"/>
        <v>1260</v>
      </c>
    </row>
    <row r="77" spans="1:26" ht="30" customHeight="1" x14ac:dyDescent="0.25">
      <c r="A77" s="15">
        <f t="shared" ca="1" si="23"/>
        <v>0</v>
      </c>
      <c r="B77" s="24">
        <v>45701.376087962963</v>
      </c>
      <c r="C77" s="15" t="s">
        <v>58</v>
      </c>
      <c r="E77" s="7">
        <f t="shared" si="16"/>
        <v>45700.376087962963</v>
      </c>
      <c r="F77" s="7">
        <v>0</v>
      </c>
      <c r="G77" s="10">
        <v>0.375</v>
      </c>
      <c r="H77" s="10">
        <v>0.875</v>
      </c>
      <c r="I77" s="11">
        <v>1</v>
      </c>
      <c r="J77" s="11">
        <v>0</v>
      </c>
      <c r="K77" s="11">
        <v>0</v>
      </c>
      <c r="L77" s="11">
        <v>0</v>
      </c>
      <c r="M77" s="11">
        <v>0</v>
      </c>
      <c r="N77" s="11">
        <v>0</v>
      </c>
      <c r="P77" s="15" t="s">
        <v>127</v>
      </c>
      <c r="Q77" s="15" t="s">
        <v>28</v>
      </c>
      <c r="S77" s="15" t="s">
        <v>99</v>
      </c>
      <c r="T77" s="13"/>
      <c r="U77" s="15" t="b">
        <f t="shared" ca="1" si="17"/>
        <v>0</v>
      </c>
      <c r="V77" s="15" t="b">
        <f t="shared" ca="1" si="18"/>
        <v>1</v>
      </c>
      <c r="W77" s="15" t="b">
        <f t="shared" ca="1" si="19"/>
        <v>1</v>
      </c>
      <c r="X77" s="15">
        <f t="shared" si="20"/>
        <v>540</v>
      </c>
      <c r="Y77" s="15">
        <f t="shared" ca="1" si="21"/>
        <v>710</v>
      </c>
      <c r="Z77" s="15">
        <f t="shared" si="22"/>
        <v>1260</v>
      </c>
    </row>
    <row r="78" spans="1:26" ht="30" customHeight="1" x14ac:dyDescent="0.25">
      <c r="A78" s="15">
        <f t="shared" ca="1" si="23"/>
        <v>0</v>
      </c>
      <c r="B78" s="24">
        <v>45466</v>
      </c>
      <c r="C78" s="15" t="s">
        <v>58</v>
      </c>
      <c r="E78" s="7">
        <f t="shared" si="16"/>
        <v>45465</v>
      </c>
      <c r="F78" s="7">
        <v>0</v>
      </c>
      <c r="G78" s="10">
        <v>0.375</v>
      </c>
      <c r="H78" s="10">
        <v>0.875</v>
      </c>
      <c r="I78" s="11">
        <v>1</v>
      </c>
      <c r="J78" s="11">
        <v>0</v>
      </c>
      <c r="K78" s="11">
        <v>0</v>
      </c>
      <c r="L78" s="11">
        <v>0</v>
      </c>
      <c r="M78" s="11">
        <v>0</v>
      </c>
      <c r="N78" s="11">
        <v>0</v>
      </c>
      <c r="P78" s="15" t="s">
        <v>127</v>
      </c>
      <c r="Q78" s="15" t="s">
        <v>28</v>
      </c>
      <c r="S78" s="15" t="s">
        <v>67</v>
      </c>
      <c r="T78" s="13"/>
      <c r="U78" s="15" t="b">
        <f t="shared" ca="1" si="17"/>
        <v>0</v>
      </c>
      <c r="V78" s="15" t="b">
        <f t="shared" ca="1" si="18"/>
        <v>1</v>
      </c>
      <c r="W78" s="15" t="b">
        <f t="shared" ca="1" si="19"/>
        <v>1</v>
      </c>
      <c r="X78" s="15">
        <f t="shared" si="20"/>
        <v>540</v>
      </c>
      <c r="Y78" s="15">
        <f t="shared" ca="1" si="21"/>
        <v>710</v>
      </c>
      <c r="Z78" s="15">
        <f t="shared" si="22"/>
        <v>1260</v>
      </c>
    </row>
    <row r="79" spans="1:26" ht="30" customHeight="1" x14ac:dyDescent="0.25">
      <c r="A79" s="15">
        <f t="shared" ca="1" si="23"/>
        <v>0</v>
      </c>
      <c r="B79" s="24">
        <v>45472</v>
      </c>
      <c r="C79" s="15" t="s">
        <v>58</v>
      </c>
      <c r="E79" s="7">
        <f t="shared" si="16"/>
        <v>45471</v>
      </c>
      <c r="F79" s="7">
        <v>0</v>
      </c>
      <c r="G79" s="10">
        <v>0.375</v>
      </c>
      <c r="H79" s="10">
        <v>0.875</v>
      </c>
      <c r="I79" s="11">
        <v>1</v>
      </c>
      <c r="J79" s="11">
        <v>0</v>
      </c>
      <c r="K79" s="11">
        <v>0</v>
      </c>
      <c r="L79" s="11">
        <v>0</v>
      </c>
      <c r="M79" s="11">
        <v>0</v>
      </c>
      <c r="N79" s="11">
        <v>0</v>
      </c>
      <c r="P79" s="15" t="s">
        <v>127</v>
      </c>
      <c r="Q79" s="15" t="s">
        <v>28</v>
      </c>
      <c r="S79" s="15" t="s">
        <v>129</v>
      </c>
      <c r="T79" s="13"/>
      <c r="U79" s="15" t="b">
        <f t="shared" ca="1" si="17"/>
        <v>0</v>
      </c>
      <c r="V79" s="15" t="b">
        <f t="shared" ca="1" si="18"/>
        <v>1</v>
      </c>
      <c r="W79" s="15" t="b">
        <f t="shared" ca="1" si="19"/>
        <v>1</v>
      </c>
      <c r="X79" s="15">
        <f t="shared" si="20"/>
        <v>540</v>
      </c>
      <c r="Y79" s="15">
        <f t="shared" ca="1" si="21"/>
        <v>710</v>
      </c>
      <c r="Z79" s="15">
        <f t="shared" si="22"/>
        <v>1260</v>
      </c>
    </row>
    <row r="80" spans="1:26" ht="30" customHeight="1" x14ac:dyDescent="0.25">
      <c r="A80" s="15">
        <f t="shared" ca="1" si="23"/>
        <v>0</v>
      </c>
      <c r="B80" s="24">
        <v>45752</v>
      </c>
      <c r="C80" s="15" t="s">
        <v>58</v>
      </c>
      <c r="E80" s="7">
        <f t="shared" si="16"/>
        <v>45751</v>
      </c>
      <c r="F80" s="7">
        <v>0</v>
      </c>
      <c r="G80" s="10">
        <v>0.375</v>
      </c>
      <c r="H80" s="10">
        <v>0.875</v>
      </c>
      <c r="I80" s="11">
        <v>1</v>
      </c>
      <c r="J80" s="11">
        <v>0</v>
      </c>
      <c r="K80" s="11">
        <v>0</v>
      </c>
      <c r="L80" s="11">
        <v>0</v>
      </c>
      <c r="M80" s="11">
        <v>0</v>
      </c>
      <c r="N80" s="11">
        <v>0</v>
      </c>
      <c r="P80" s="8" t="s">
        <v>130</v>
      </c>
      <c r="Q80" s="15" t="s">
        <v>28</v>
      </c>
      <c r="S80" s="15" t="s">
        <v>131</v>
      </c>
      <c r="T80" s="13"/>
      <c r="U80" s="15" t="b">
        <f t="shared" ca="1" si="17"/>
        <v>0</v>
      </c>
      <c r="V80" s="15" t="b">
        <f t="shared" ca="1" si="18"/>
        <v>1</v>
      </c>
      <c r="W80" s="15" t="b">
        <f t="shared" ca="1" si="19"/>
        <v>1</v>
      </c>
      <c r="X80" s="15">
        <f t="shared" si="20"/>
        <v>540</v>
      </c>
      <c r="Y80" s="15">
        <f t="shared" ca="1" si="21"/>
        <v>710</v>
      </c>
      <c r="Z80" s="15">
        <f t="shared" si="22"/>
        <v>1260</v>
      </c>
    </row>
    <row r="81" spans="1:26" ht="30" customHeight="1" x14ac:dyDescent="0.25">
      <c r="A81" s="15">
        <f t="shared" ca="1" si="23"/>
        <v>0</v>
      </c>
      <c r="B81" s="24">
        <v>45671.375787037039</v>
      </c>
      <c r="C81" s="15" t="s">
        <v>58</v>
      </c>
      <c r="E81" s="7">
        <f t="shared" si="16"/>
        <v>45670.375787037039</v>
      </c>
      <c r="F81" s="7">
        <v>0</v>
      </c>
      <c r="G81" s="10">
        <v>0.375</v>
      </c>
      <c r="H81" s="10">
        <v>0.875</v>
      </c>
      <c r="I81" s="11">
        <v>1</v>
      </c>
      <c r="J81" s="11">
        <v>0</v>
      </c>
      <c r="K81" s="11">
        <v>0</v>
      </c>
      <c r="L81" s="11">
        <v>0</v>
      </c>
      <c r="M81" s="11">
        <v>0</v>
      </c>
      <c r="N81" s="11">
        <v>0</v>
      </c>
      <c r="P81" s="8" t="s">
        <v>132</v>
      </c>
      <c r="Q81" s="15" t="s">
        <v>28</v>
      </c>
      <c r="S81" s="15" t="s">
        <v>133</v>
      </c>
      <c r="T81" s="13"/>
      <c r="U81" s="15" t="b">
        <f t="shared" ca="1" si="17"/>
        <v>0</v>
      </c>
      <c r="V81" s="15" t="b">
        <f t="shared" ca="1" si="18"/>
        <v>1</v>
      </c>
      <c r="W81" s="15" t="b">
        <f t="shared" ca="1" si="19"/>
        <v>1</v>
      </c>
      <c r="X81" s="15">
        <f t="shared" si="20"/>
        <v>540</v>
      </c>
      <c r="Y81" s="15">
        <f t="shared" ca="1" si="21"/>
        <v>710</v>
      </c>
      <c r="Z81" s="15">
        <f t="shared" si="22"/>
        <v>1260</v>
      </c>
    </row>
    <row r="82" spans="1:26" ht="30" customHeight="1" x14ac:dyDescent="0.25">
      <c r="A82" s="15">
        <f t="shared" ca="1" si="23"/>
        <v>0</v>
      </c>
      <c r="B82" s="24">
        <v>45765.375891203701</v>
      </c>
      <c r="C82" s="15" t="s">
        <v>58</v>
      </c>
      <c r="E82" s="7">
        <f t="shared" si="16"/>
        <v>45764.375891203701</v>
      </c>
      <c r="F82" s="7">
        <v>0</v>
      </c>
      <c r="G82" s="10">
        <v>0.375</v>
      </c>
      <c r="H82" s="10">
        <v>0.875</v>
      </c>
      <c r="I82" s="11">
        <v>1</v>
      </c>
      <c r="J82" s="11">
        <v>0</v>
      </c>
      <c r="K82" s="11">
        <v>0</v>
      </c>
      <c r="L82" s="11">
        <v>0</v>
      </c>
      <c r="M82" s="11">
        <v>0</v>
      </c>
      <c r="N82" s="11">
        <v>0</v>
      </c>
      <c r="P82" s="15" t="s">
        <v>134</v>
      </c>
      <c r="Q82" s="15" t="s">
        <v>28</v>
      </c>
      <c r="S82" s="15" t="s">
        <v>67</v>
      </c>
      <c r="T82" s="23" t="s">
        <v>576</v>
      </c>
      <c r="U82" s="15" t="b">
        <f t="shared" ca="1" si="17"/>
        <v>0</v>
      </c>
      <c r="V82" s="15" t="b">
        <f t="shared" ca="1" si="18"/>
        <v>1</v>
      </c>
      <c r="W82" s="15" t="b">
        <f t="shared" ca="1" si="19"/>
        <v>1</v>
      </c>
      <c r="X82" s="15">
        <f t="shared" si="20"/>
        <v>540</v>
      </c>
      <c r="Y82" s="15">
        <f t="shared" ca="1" si="21"/>
        <v>710</v>
      </c>
      <c r="Z82" s="15">
        <f t="shared" si="22"/>
        <v>1260</v>
      </c>
    </row>
    <row r="83" spans="1:26" ht="30" customHeight="1" x14ac:dyDescent="0.25">
      <c r="A83" s="15">
        <f t="shared" ca="1" si="23"/>
        <v>0</v>
      </c>
      <c r="B83" s="24">
        <v>45542.375601851854</v>
      </c>
      <c r="C83" s="15" t="s">
        <v>58</v>
      </c>
      <c r="E83" s="7">
        <f t="shared" si="16"/>
        <v>45541.375601851854</v>
      </c>
      <c r="F83" s="7">
        <v>0</v>
      </c>
      <c r="G83" s="10">
        <v>0.375</v>
      </c>
      <c r="H83" s="10">
        <v>0.875</v>
      </c>
      <c r="I83" s="11">
        <v>1</v>
      </c>
      <c r="J83" s="11">
        <v>0</v>
      </c>
      <c r="K83" s="11">
        <v>0</v>
      </c>
      <c r="L83" s="11">
        <v>0</v>
      </c>
      <c r="M83" s="11">
        <v>0</v>
      </c>
      <c r="N83" s="11">
        <v>0</v>
      </c>
      <c r="P83" s="15" t="s">
        <v>46</v>
      </c>
      <c r="Q83" s="15" t="s">
        <v>28</v>
      </c>
      <c r="S83" s="15" t="s">
        <v>104</v>
      </c>
      <c r="T83" s="13"/>
      <c r="U83" s="15" t="b">
        <f t="shared" ca="1" si="17"/>
        <v>0</v>
      </c>
      <c r="V83" s="15" t="b">
        <f t="shared" ca="1" si="18"/>
        <v>1</v>
      </c>
      <c r="W83" s="15" t="b">
        <f t="shared" ca="1" si="19"/>
        <v>1</v>
      </c>
      <c r="X83" s="15">
        <f t="shared" si="20"/>
        <v>540</v>
      </c>
      <c r="Y83" s="15">
        <f t="shared" ca="1" si="21"/>
        <v>710</v>
      </c>
      <c r="Z83" s="15">
        <f t="shared" si="22"/>
        <v>1260</v>
      </c>
    </row>
    <row r="84" spans="1:26" ht="30" customHeight="1" x14ac:dyDescent="0.25">
      <c r="A84" s="15">
        <f t="shared" ca="1" si="23"/>
        <v>0</v>
      </c>
      <c r="B84" s="24">
        <v>45547.376168981478</v>
      </c>
      <c r="C84" s="15" t="s">
        <v>58</v>
      </c>
      <c r="E84" s="7">
        <f t="shared" si="16"/>
        <v>45546.376168981478</v>
      </c>
      <c r="F84" s="7">
        <v>0</v>
      </c>
      <c r="G84" s="10">
        <v>0.375</v>
      </c>
      <c r="H84" s="10">
        <v>0.875</v>
      </c>
      <c r="I84" s="11">
        <v>1</v>
      </c>
      <c r="J84" s="11">
        <v>0</v>
      </c>
      <c r="K84" s="11">
        <v>0</v>
      </c>
      <c r="L84" s="11">
        <v>0</v>
      </c>
      <c r="M84" s="11">
        <v>0</v>
      </c>
      <c r="N84" s="11">
        <v>0</v>
      </c>
      <c r="P84" s="15" t="s">
        <v>46</v>
      </c>
      <c r="Q84" s="15" t="s">
        <v>28</v>
      </c>
      <c r="S84" s="15" t="s">
        <v>108</v>
      </c>
      <c r="T84" s="13"/>
      <c r="U84" s="15" t="b">
        <f t="shared" ca="1" si="17"/>
        <v>0</v>
      </c>
      <c r="V84" s="15" t="b">
        <f t="shared" ca="1" si="18"/>
        <v>1</v>
      </c>
      <c r="W84" s="15" t="b">
        <f t="shared" ca="1" si="19"/>
        <v>1</v>
      </c>
      <c r="X84" s="15">
        <f t="shared" si="20"/>
        <v>540</v>
      </c>
      <c r="Y84" s="15">
        <f t="shared" ca="1" si="21"/>
        <v>710</v>
      </c>
      <c r="Z84" s="15">
        <f t="shared" si="22"/>
        <v>1260</v>
      </c>
    </row>
    <row r="85" spans="1:26" ht="30" customHeight="1" x14ac:dyDescent="0.25">
      <c r="A85" s="15">
        <f t="shared" ca="1" si="23"/>
        <v>0</v>
      </c>
      <c r="B85" s="24">
        <v>45575.499386574076</v>
      </c>
      <c r="C85" s="15" t="s">
        <v>58</v>
      </c>
      <c r="E85" s="7">
        <f t="shared" si="16"/>
        <v>45574.499386574076</v>
      </c>
      <c r="F85" s="7">
        <v>0</v>
      </c>
      <c r="G85" s="10">
        <v>0.375</v>
      </c>
      <c r="H85" s="10">
        <v>0.875</v>
      </c>
      <c r="I85" s="11">
        <v>1</v>
      </c>
      <c r="J85" s="11">
        <v>0</v>
      </c>
      <c r="K85" s="11">
        <v>0</v>
      </c>
      <c r="L85" s="11">
        <v>0</v>
      </c>
      <c r="M85" s="11">
        <v>0</v>
      </c>
      <c r="N85" s="11">
        <v>0</v>
      </c>
      <c r="P85" s="15" t="s">
        <v>46</v>
      </c>
      <c r="Q85" s="15" t="s">
        <v>28</v>
      </c>
      <c r="S85" s="15" t="s">
        <v>128</v>
      </c>
      <c r="T85" s="13"/>
      <c r="U85" s="15" t="b">
        <f t="shared" ca="1" si="17"/>
        <v>0</v>
      </c>
      <c r="V85" s="15" t="b">
        <f t="shared" ca="1" si="18"/>
        <v>1</v>
      </c>
      <c r="W85" s="15" t="b">
        <f t="shared" ca="1" si="19"/>
        <v>1</v>
      </c>
      <c r="X85" s="15">
        <f t="shared" si="20"/>
        <v>540</v>
      </c>
      <c r="Y85" s="15">
        <f t="shared" ca="1" si="21"/>
        <v>710</v>
      </c>
      <c r="Z85" s="15">
        <f t="shared" si="22"/>
        <v>1260</v>
      </c>
    </row>
    <row r="86" spans="1:26" ht="30" customHeight="1" x14ac:dyDescent="0.25">
      <c r="A86" s="15">
        <f t="shared" ca="1" si="23"/>
        <v>0</v>
      </c>
      <c r="B86" s="24">
        <v>45602.376087962963</v>
      </c>
      <c r="C86" s="15" t="s">
        <v>58</v>
      </c>
      <c r="E86" s="7">
        <f t="shared" si="16"/>
        <v>45601.376087962963</v>
      </c>
      <c r="F86" s="7">
        <v>0</v>
      </c>
      <c r="G86" s="10">
        <v>0.375</v>
      </c>
      <c r="H86" s="10">
        <v>0.875</v>
      </c>
      <c r="I86" s="11">
        <v>1</v>
      </c>
      <c r="J86" s="11">
        <v>0</v>
      </c>
      <c r="K86" s="11">
        <v>0</v>
      </c>
      <c r="L86" s="11">
        <v>0</v>
      </c>
      <c r="M86" s="11">
        <v>0</v>
      </c>
      <c r="N86" s="11">
        <v>0</v>
      </c>
      <c r="P86" s="15" t="s">
        <v>46</v>
      </c>
      <c r="Q86" s="15" t="s">
        <v>28</v>
      </c>
      <c r="S86" s="15" t="s">
        <v>117</v>
      </c>
      <c r="T86" s="13"/>
      <c r="U86" s="15" t="b">
        <f t="shared" ca="1" si="17"/>
        <v>0</v>
      </c>
      <c r="V86" s="15" t="b">
        <f t="shared" ca="1" si="18"/>
        <v>1</v>
      </c>
      <c r="W86" s="15" t="b">
        <f t="shared" ca="1" si="19"/>
        <v>1</v>
      </c>
      <c r="X86" s="15">
        <f t="shared" si="20"/>
        <v>540</v>
      </c>
      <c r="Y86" s="15">
        <f t="shared" ca="1" si="21"/>
        <v>710</v>
      </c>
      <c r="Z86" s="15">
        <f t="shared" si="22"/>
        <v>1260</v>
      </c>
    </row>
    <row r="87" spans="1:26" ht="30" customHeight="1" x14ac:dyDescent="0.25">
      <c r="A87" s="15">
        <f t="shared" ca="1" si="23"/>
        <v>0</v>
      </c>
      <c r="B87" s="24">
        <v>45605.375983796293</v>
      </c>
      <c r="C87" s="15" t="s">
        <v>58</v>
      </c>
      <c r="E87" s="7">
        <f t="shared" si="16"/>
        <v>45604.375983796293</v>
      </c>
      <c r="F87" s="7">
        <v>0</v>
      </c>
      <c r="G87" s="10">
        <v>0.375</v>
      </c>
      <c r="H87" s="10">
        <v>0.875</v>
      </c>
      <c r="I87" s="11">
        <v>1</v>
      </c>
      <c r="J87" s="11">
        <v>0</v>
      </c>
      <c r="K87" s="11">
        <v>0</v>
      </c>
      <c r="L87" s="11">
        <v>0</v>
      </c>
      <c r="M87" s="11">
        <v>0</v>
      </c>
      <c r="N87" s="11">
        <v>0</v>
      </c>
      <c r="P87" s="15" t="s">
        <v>46</v>
      </c>
      <c r="Q87" s="15" t="s">
        <v>28</v>
      </c>
      <c r="S87" s="15" t="s">
        <v>86</v>
      </c>
      <c r="T87" s="13"/>
      <c r="U87" s="15" t="b">
        <f t="shared" ca="1" si="17"/>
        <v>0</v>
      </c>
      <c r="V87" s="15" t="b">
        <f t="shared" ca="1" si="18"/>
        <v>1</v>
      </c>
      <c r="W87" s="15" t="b">
        <f t="shared" ca="1" si="19"/>
        <v>1</v>
      </c>
      <c r="X87" s="15">
        <f t="shared" si="20"/>
        <v>540</v>
      </c>
      <c r="Y87" s="15">
        <f t="shared" ca="1" si="21"/>
        <v>710</v>
      </c>
      <c r="Z87" s="15">
        <f t="shared" si="22"/>
        <v>1260</v>
      </c>
    </row>
    <row r="88" spans="1:26" ht="30" customHeight="1" x14ac:dyDescent="0.25">
      <c r="A88" s="15">
        <f t="shared" ca="1" si="23"/>
        <v>0</v>
      </c>
      <c r="B88" s="24">
        <v>45654.375937500001</v>
      </c>
      <c r="C88" s="15" t="s">
        <v>58</v>
      </c>
      <c r="E88" s="7">
        <f t="shared" si="16"/>
        <v>45653.375937500001</v>
      </c>
      <c r="F88" s="7">
        <v>0</v>
      </c>
      <c r="G88" s="10">
        <v>0.375</v>
      </c>
      <c r="H88" s="10">
        <v>0.875</v>
      </c>
      <c r="I88" s="11">
        <v>1</v>
      </c>
      <c r="J88" s="11">
        <v>0</v>
      </c>
      <c r="K88" s="11">
        <v>0</v>
      </c>
      <c r="L88" s="11">
        <v>0</v>
      </c>
      <c r="M88" s="11">
        <v>0</v>
      </c>
      <c r="N88" s="11">
        <v>0</v>
      </c>
      <c r="P88" s="15" t="s">
        <v>46</v>
      </c>
      <c r="Q88" s="15" t="s">
        <v>28</v>
      </c>
      <c r="S88" s="15" t="s">
        <v>104</v>
      </c>
      <c r="T88" s="13"/>
      <c r="U88" s="15" t="b">
        <f t="shared" ca="1" si="17"/>
        <v>0</v>
      </c>
      <c r="V88" s="15" t="b">
        <f t="shared" ca="1" si="18"/>
        <v>1</v>
      </c>
      <c r="W88" s="15" t="b">
        <f t="shared" ca="1" si="19"/>
        <v>1</v>
      </c>
      <c r="X88" s="15">
        <f t="shared" si="20"/>
        <v>540</v>
      </c>
      <c r="Y88" s="15">
        <f t="shared" ca="1" si="21"/>
        <v>710</v>
      </c>
      <c r="Z88" s="15">
        <f t="shared" si="22"/>
        <v>1260</v>
      </c>
    </row>
    <row r="89" spans="1:26" ht="30" customHeight="1" x14ac:dyDescent="0.25">
      <c r="A89" s="15">
        <f t="shared" ca="1" si="23"/>
        <v>0</v>
      </c>
      <c r="B89" s="24">
        <v>45472</v>
      </c>
      <c r="C89" s="15" t="s">
        <v>58</v>
      </c>
      <c r="E89" s="7">
        <f t="shared" si="16"/>
        <v>45471</v>
      </c>
      <c r="F89" s="7">
        <v>0</v>
      </c>
      <c r="G89" s="10">
        <v>0.375</v>
      </c>
      <c r="H89" s="10">
        <v>0.875</v>
      </c>
      <c r="I89" s="11">
        <v>1</v>
      </c>
      <c r="J89" s="11">
        <v>0</v>
      </c>
      <c r="K89" s="11">
        <v>0</v>
      </c>
      <c r="L89" s="11">
        <v>0</v>
      </c>
      <c r="M89" s="11">
        <v>0</v>
      </c>
      <c r="N89" s="11">
        <v>0</v>
      </c>
      <c r="P89" s="15" t="s">
        <v>46</v>
      </c>
      <c r="Q89" s="15" t="s">
        <v>28</v>
      </c>
      <c r="S89" s="15" t="s">
        <v>129</v>
      </c>
      <c r="T89" s="13"/>
      <c r="U89" s="15" t="b">
        <f t="shared" ca="1" si="17"/>
        <v>0</v>
      </c>
      <c r="V89" s="15" t="b">
        <f t="shared" ca="1" si="18"/>
        <v>1</v>
      </c>
      <c r="W89" s="15" t="b">
        <f t="shared" ca="1" si="19"/>
        <v>1</v>
      </c>
      <c r="X89" s="15">
        <f t="shared" si="20"/>
        <v>540</v>
      </c>
      <c r="Y89" s="15">
        <f t="shared" ca="1" si="21"/>
        <v>710</v>
      </c>
      <c r="Z89" s="15">
        <f t="shared" si="22"/>
        <v>1260</v>
      </c>
    </row>
    <row r="90" spans="1:26" ht="30" customHeight="1" x14ac:dyDescent="0.25">
      <c r="A90" s="15">
        <f t="shared" ca="1" si="23"/>
        <v>0</v>
      </c>
      <c r="B90" s="24">
        <v>45721.375879629632</v>
      </c>
      <c r="C90" s="15" t="s">
        <v>58</v>
      </c>
      <c r="E90" s="7">
        <f t="shared" si="16"/>
        <v>45720.375879629632</v>
      </c>
      <c r="F90" s="7">
        <v>0</v>
      </c>
      <c r="G90" s="10">
        <v>0.375</v>
      </c>
      <c r="H90" s="10">
        <v>0.875</v>
      </c>
      <c r="I90" s="11">
        <v>1</v>
      </c>
      <c r="J90" s="11">
        <v>0</v>
      </c>
      <c r="K90" s="11">
        <v>0</v>
      </c>
      <c r="L90" s="11">
        <v>0</v>
      </c>
      <c r="M90" s="11">
        <v>0</v>
      </c>
      <c r="N90" s="11">
        <v>0</v>
      </c>
      <c r="P90" s="8" t="s">
        <v>135</v>
      </c>
      <c r="Q90" s="15" t="s">
        <v>28</v>
      </c>
      <c r="S90" s="15" t="s">
        <v>136</v>
      </c>
      <c r="T90" s="13"/>
      <c r="U90" s="15" t="b">
        <f t="shared" ca="1" si="17"/>
        <v>0</v>
      </c>
      <c r="V90" s="15" t="b">
        <f t="shared" ca="1" si="18"/>
        <v>1</v>
      </c>
      <c r="W90" s="15" t="b">
        <f t="shared" ca="1" si="19"/>
        <v>1</v>
      </c>
      <c r="X90" s="15">
        <f t="shared" si="20"/>
        <v>540</v>
      </c>
      <c r="Y90" s="15">
        <f t="shared" ca="1" si="21"/>
        <v>710</v>
      </c>
      <c r="Z90" s="15">
        <f t="shared" si="22"/>
        <v>1260</v>
      </c>
    </row>
    <row r="91" spans="1:26" ht="30" customHeight="1" x14ac:dyDescent="0.25">
      <c r="A91" s="15">
        <f t="shared" ca="1" si="23"/>
        <v>0</v>
      </c>
      <c r="B91" s="24">
        <v>45522.765520833331</v>
      </c>
      <c r="C91" s="15" t="s">
        <v>58</v>
      </c>
      <c r="E91" s="7">
        <f t="shared" si="16"/>
        <v>45521.765520833331</v>
      </c>
      <c r="F91" s="7">
        <v>0</v>
      </c>
      <c r="G91" s="10">
        <v>0.375</v>
      </c>
      <c r="H91" s="10">
        <v>0.875</v>
      </c>
      <c r="I91" s="11">
        <v>1</v>
      </c>
      <c r="J91" s="11">
        <v>0</v>
      </c>
      <c r="K91" s="11">
        <v>0</v>
      </c>
      <c r="L91" s="11">
        <v>0</v>
      </c>
      <c r="M91" s="11">
        <v>0</v>
      </c>
      <c r="N91" s="11">
        <v>0</v>
      </c>
      <c r="P91" s="8" t="s">
        <v>137</v>
      </c>
      <c r="Q91" s="15" t="s">
        <v>28</v>
      </c>
      <c r="S91" s="15" t="s">
        <v>138</v>
      </c>
      <c r="T91" s="13"/>
      <c r="U91" s="15" t="b">
        <f t="shared" ca="1" si="17"/>
        <v>0</v>
      </c>
      <c r="V91" s="15" t="b">
        <f t="shared" ca="1" si="18"/>
        <v>1</v>
      </c>
      <c r="W91" s="15" t="b">
        <f t="shared" ca="1" si="19"/>
        <v>1</v>
      </c>
      <c r="X91" s="15">
        <f t="shared" si="20"/>
        <v>540</v>
      </c>
      <c r="Y91" s="15">
        <f t="shared" ca="1" si="21"/>
        <v>710</v>
      </c>
      <c r="Z91" s="15">
        <f t="shared" si="22"/>
        <v>1260</v>
      </c>
    </row>
    <row r="92" spans="1:26" ht="30" customHeight="1" x14ac:dyDescent="0.25">
      <c r="A92" s="15">
        <f t="shared" ca="1" si="23"/>
        <v>0</v>
      </c>
      <c r="B92" s="24">
        <v>45532.458229166667</v>
      </c>
      <c r="C92" s="15" t="s">
        <v>58</v>
      </c>
      <c r="E92" s="7">
        <f t="shared" si="16"/>
        <v>45531.458229166667</v>
      </c>
      <c r="F92" s="7">
        <v>0</v>
      </c>
      <c r="G92" s="10">
        <v>0.375</v>
      </c>
      <c r="H92" s="10">
        <v>0.875</v>
      </c>
      <c r="I92" s="11">
        <v>1</v>
      </c>
      <c r="J92" s="11">
        <v>0</v>
      </c>
      <c r="K92" s="11">
        <v>0</v>
      </c>
      <c r="L92" s="11">
        <v>0</v>
      </c>
      <c r="M92" s="11">
        <v>0</v>
      </c>
      <c r="N92" s="11">
        <v>0</v>
      </c>
      <c r="P92" s="8" t="s">
        <v>139</v>
      </c>
      <c r="Q92" s="15" t="s">
        <v>28</v>
      </c>
      <c r="S92" s="15" t="s">
        <v>140</v>
      </c>
      <c r="T92" s="13"/>
      <c r="U92" s="15" t="b">
        <f t="shared" ca="1" si="17"/>
        <v>0</v>
      </c>
      <c r="V92" s="15" t="b">
        <f t="shared" ca="1" si="18"/>
        <v>1</v>
      </c>
      <c r="W92" s="15" t="b">
        <f t="shared" ca="1" si="19"/>
        <v>1</v>
      </c>
      <c r="X92" s="15">
        <f t="shared" si="20"/>
        <v>540</v>
      </c>
      <c r="Y92" s="15">
        <f t="shared" ca="1" si="21"/>
        <v>710</v>
      </c>
      <c r="Z92" s="15">
        <f t="shared" si="22"/>
        <v>1260</v>
      </c>
    </row>
    <row r="93" spans="1:26" ht="30" customHeight="1" x14ac:dyDescent="0.25">
      <c r="A93" s="15">
        <f t="shared" ca="1" si="23"/>
        <v>0</v>
      </c>
      <c r="B93" s="24">
        <v>45649.37568287037</v>
      </c>
      <c r="C93" s="15" t="s">
        <v>58</v>
      </c>
      <c r="E93" s="7">
        <f t="shared" si="16"/>
        <v>45648.37568287037</v>
      </c>
      <c r="F93" s="7">
        <v>0</v>
      </c>
      <c r="G93" s="10">
        <v>0.375</v>
      </c>
      <c r="H93" s="10">
        <v>0.875</v>
      </c>
      <c r="I93" s="11">
        <v>1</v>
      </c>
      <c r="J93" s="11">
        <v>0</v>
      </c>
      <c r="K93" s="11">
        <v>0</v>
      </c>
      <c r="L93" s="11">
        <v>0</v>
      </c>
      <c r="M93" s="11">
        <v>0</v>
      </c>
      <c r="N93" s="11">
        <v>0</v>
      </c>
      <c r="P93" s="15" t="s">
        <v>139</v>
      </c>
      <c r="Q93" s="15" t="s">
        <v>28</v>
      </c>
      <c r="S93" s="15" t="s">
        <v>141</v>
      </c>
      <c r="T93" s="13"/>
      <c r="U93" s="15" t="b">
        <f t="shared" ca="1" si="17"/>
        <v>0</v>
      </c>
      <c r="V93" s="15" t="b">
        <f t="shared" ca="1" si="18"/>
        <v>1</v>
      </c>
      <c r="W93" s="15" t="b">
        <f t="shared" ca="1" si="19"/>
        <v>1</v>
      </c>
      <c r="X93" s="15">
        <f t="shared" si="20"/>
        <v>540</v>
      </c>
      <c r="Y93" s="15">
        <f t="shared" ca="1" si="21"/>
        <v>710</v>
      </c>
      <c r="Z93" s="15">
        <f t="shared" si="22"/>
        <v>1260</v>
      </c>
    </row>
    <row r="94" spans="1:26" ht="30" customHeight="1" x14ac:dyDescent="0.25">
      <c r="A94" s="15">
        <f t="shared" ca="1" si="23"/>
        <v>0</v>
      </c>
      <c r="B94" s="24">
        <v>45733.426932870374</v>
      </c>
      <c r="C94" s="15" t="s">
        <v>58</v>
      </c>
      <c r="E94" s="7">
        <f t="shared" si="16"/>
        <v>45732.426932870374</v>
      </c>
      <c r="F94" s="7">
        <v>0</v>
      </c>
      <c r="G94" s="10">
        <v>0.375</v>
      </c>
      <c r="H94" s="10">
        <v>0.875</v>
      </c>
      <c r="I94" s="11">
        <v>1</v>
      </c>
      <c r="J94" s="11">
        <v>0</v>
      </c>
      <c r="K94" s="11">
        <v>0</v>
      </c>
      <c r="L94" s="11">
        <v>0</v>
      </c>
      <c r="M94" s="11">
        <v>0</v>
      </c>
      <c r="N94" s="11">
        <v>0</v>
      </c>
      <c r="P94" s="8" t="s">
        <v>142</v>
      </c>
      <c r="Q94" s="15" t="s">
        <v>28</v>
      </c>
      <c r="S94" s="15" t="s">
        <v>70</v>
      </c>
      <c r="T94" s="23" t="s">
        <v>570</v>
      </c>
      <c r="U94" s="15" t="b">
        <f t="shared" ca="1" si="17"/>
        <v>0</v>
      </c>
      <c r="V94" s="15" t="b">
        <f t="shared" ca="1" si="18"/>
        <v>1</v>
      </c>
      <c r="W94" s="15" t="b">
        <f t="shared" ca="1" si="19"/>
        <v>1</v>
      </c>
      <c r="X94" s="15">
        <f t="shared" si="20"/>
        <v>540</v>
      </c>
      <c r="Y94" s="15">
        <f t="shared" ca="1" si="21"/>
        <v>710</v>
      </c>
      <c r="Z94" s="15">
        <f t="shared" si="22"/>
        <v>1260</v>
      </c>
    </row>
    <row r="95" spans="1:26" ht="30" customHeight="1" x14ac:dyDescent="0.25">
      <c r="A95" s="15">
        <f t="shared" ca="1" si="23"/>
        <v>0</v>
      </c>
      <c r="B95" s="24">
        <v>45555.375856481478</v>
      </c>
      <c r="C95" s="15" t="s">
        <v>58</v>
      </c>
      <c r="E95" s="7">
        <f t="shared" si="16"/>
        <v>45554.375856481478</v>
      </c>
      <c r="F95" s="7">
        <v>0</v>
      </c>
      <c r="G95" s="10">
        <v>0.375</v>
      </c>
      <c r="H95" s="10">
        <v>0.875</v>
      </c>
      <c r="I95" s="11">
        <v>1</v>
      </c>
      <c r="J95" s="11">
        <v>0</v>
      </c>
      <c r="K95" s="11">
        <v>0</v>
      </c>
      <c r="L95" s="11">
        <v>0</v>
      </c>
      <c r="M95" s="11">
        <v>0</v>
      </c>
      <c r="N95" s="11">
        <v>0</v>
      </c>
      <c r="P95" s="8" t="s">
        <v>34</v>
      </c>
      <c r="Q95" s="15" t="s">
        <v>28</v>
      </c>
      <c r="S95" s="15" t="s">
        <v>143</v>
      </c>
      <c r="T95" s="13"/>
      <c r="U95" s="15" t="b">
        <f t="shared" ca="1" si="17"/>
        <v>0</v>
      </c>
      <c r="V95" s="15" t="b">
        <f t="shared" ca="1" si="18"/>
        <v>1</v>
      </c>
      <c r="W95" s="15" t="b">
        <f t="shared" ca="1" si="19"/>
        <v>1</v>
      </c>
      <c r="X95" s="15">
        <f t="shared" si="20"/>
        <v>540</v>
      </c>
      <c r="Y95" s="15">
        <f t="shared" ca="1" si="21"/>
        <v>710</v>
      </c>
      <c r="Z95" s="15">
        <f t="shared" si="22"/>
        <v>1260</v>
      </c>
    </row>
    <row r="96" spans="1:26" ht="30" customHeight="1" x14ac:dyDescent="0.25">
      <c r="A96" s="15">
        <f t="shared" ca="1" si="23"/>
        <v>0</v>
      </c>
      <c r="B96" s="24">
        <v>45560.375972222224</v>
      </c>
      <c r="C96" s="15" t="s">
        <v>58</v>
      </c>
      <c r="E96" s="7">
        <f t="shared" si="16"/>
        <v>45559.375972222224</v>
      </c>
      <c r="F96" s="7">
        <v>0</v>
      </c>
      <c r="G96" s="10">
        <v>0.375</v>
      </c>
      <c r="H96" s="10">
        <v>0.875</v>
      </c>
      <c r="I96" s="11">
        <v>1</v>
      </c>
      <c r="J96" s="11">
        <v>0</v>
      </c>
      <c r="K96" s="11">
        <v>0</v>
      </c>
      <c r="L96" s="11">
        <v>0</v>
      </c>
      <c r="M96" s="11">
        <v>0</v>
      </c>
      <c r="N96" s="11">
        <v>0</v>
      </c>
      <c r="P96" s="8" t="s">
        <v>34</v>
      </c>
      <c r="Q96" s="15" t="s">
        <v>28</v>
      </c>
      <c r="S96" s="15" t="s">
        <v>144</v>
      </c>
      <c r="T96" s="13"/>
      <c r="U96" s="15" t="b">
        <f t="shared" ca="1" si="17"/>
        <v>0</v>
      </c>
      <c r="V96" s="15" t="b">
        <f t="shared" ca="1" si="18"/>
        <v>1</v>
      </c>
      <c r="W96" s="15" t="b">
        <f t="shared" ca="1" si="19"/>
        <v>1</v>
      </c>
      <c r="X96" s="15">
        <f t="shared" si="20"/>
        <v>540</v>
      </c>
      <c r="Y96" s="15">
        <f t="shared" ca="1" si="21"/>
        <v>710</v>
      </c>
      <c r="Z96" s="15">
        <f t="shared" si="22"/>
        <v>1260</v>
      </c>
    </row>
    <row r="97" spans="1:26" ht="30" customHeight="1" x14ac:dyDescent="0.25">
      <c r="A97" s="15">
        <f t="shared" ca="1" si="23"/>
        <v>0</v>
      </c>
      <c r="B97" s="24">
        <v>45584.375347222223</v>
      </c>
      <c r="C97" s="15" t="s">
        <v>58</v>
      </c>
      <c r="E97" s="7">
        <f t="shared" si="16"/>
        <v>45583.375347222223</v>
      </c>
      <c r="F97" s="7">
        <v>0</v>
      </c>
      <c r="G97" s="10">
        <v>0.375</v>
      </c>
      <c r="H97" s="10">
        <v>0.875</v>
      </c>
      <c r="I97" s="11">
        <v>1</v>
      </c>
      <c r="J97" s="11">
        <v>0</v>
      </c>
      <c r="K97" s="11">
        <v>0</v>
      </c>
      <c r="L97" s="11">
        <v>0</v>
      </c>
      <c r="M97" s="11">
        <v>0</v>
      </c>
      <c r="N97" s="11">
        <v>0</v>
      </c>
      <c r="P97" s="8" t="s">
        <v>34</v>
      </c>
      <c r="Q97" s="15" t="s">
        <v>28</v>
      </c>
      <c r="S97" s="15" t="s">
        <v>145</v>
      </c>
      <c r="T97" s="13"/>
      <c r="U97" s="15" t="b">
        <f t="shared" ref="U97:U129" ca="1" si="24">IF(AND(B97&lt;=NOW(),B97&lt;&gt;""),TRUE,FALSE)</f>
        <v>0</v>
      </c>
      <c r="V97" s="15" t="b">
        <f t="shared" ref="V97:V130" ca="1" si="25">IF(O97="",TRUE,IF(NOW()&lt;=O97,TRUE,FALSE))</f>
        <v>1</v>
      </c>
      <c r="W97" s="15" t="b">
        <f t="shared" ref="W97:W128" ca="1" si="26">IF(AND(Y97&gt;=X97,Y97&lt;=Z97),TRUE,FALSE)</f>
        <v>1</v>
      </c>
      <c r="X97" s="15">
        <f t="shared" ref="X97:X130" si="27">HOUR(G97)*60+MINUTE(G97)</f>
        <v>540</v>
      </c>
      <c r="Y97" s="15">
        <f t="shared" ref="Y97:Y130" ca="1" si="28">IF(AND(G97="",H97=""),0,HOUR(NOW())*60+MINUTE(NOW()))</f>
        <v>710</v>
      </c>
      <c r="Z97" s="15">
        <f t="shared" ref="Z97:Z130" si="29">HOUR(H97)*60+MINUTE(H97)</f>
        <v>1260</v>
      </c>
    </row>
    <row r="98" spans="1:26" ht="30" customHeight="1" x14ac:dyDescent="0.25">
      <c r="A98" s="15">
        <f t="shared" ca="1" si="23"/>
        <v>0</v>
      </c>
      <c r="B98" s="24">
        <v>45592.376377314817</v>
      </c>
      <c r="C98" s="15" t="s">
        <v>58</v>
      </c>
      <c r="E98" s="7">
        <f t="shared" si="16"/>
        <v>45591.376377314817</v>
      </c>
      <c r="F98" s="7">
        <v>0</v>
      </c>
      <c r="G98" s="10">
        <v>0.375</v>
      </c>
      <c r="H98" s="10">
        <v>0.875</v>
      </c>
      <c r="I98" s="11">
        <v>1</v>
      </c>
      <c r="J98" s="11">
        <v>0</v>
      </c>
      <c r="K98" s="11">
        <v>0</v>
      </c>
      <c r="L98" s="11">
        <v>0</v>
      </c>
      <c r="M98" s="11">
        <v>0</v>
      </c>
      <c r="N98" s="11">
        <v>0</v>
      </c>
      <c r="P98" s="8" t="s">
        <v>34</v>
      </c>
      <c r="Q98" s="15" t="s">
        <v>28</v>
      </c>
      <c r="S98" s="15" t="s">
        <v>146</v>
      </c>
      <c r="T98" s="13"/>
      <c r="U98" s="15" t="b">
        <f t="shared" ca="1" si="24"/>
        <v>0</v>
      </c>
      <c r="V98" s="15" t="b">
        <f t="shared" ca="1" si="25"/>
        <v>1</v>
      </c>
      <c r="W98" s="15" t="b">
        <f t="shared" ca="1" si="26"/>
        <v>1</v>
      </c>
      <c r="X98" s="15">
        <f t="shared" si="27"/>
        <v>540</v>
      </c>
      <c r="Y98" s="15">
        <f t="shared" ca="1" si="28"/>
        <v>710</v>
      </c>
      <c r="Z98" s="15">
        <f t="shared" si="29"/>
        <v>1260</v>
      </c>
    </row>
    <row r="99" spans="1:26" ht="30" customHeight="1" x14ac:dyDescent="0.25">
      <c r="A99" s="15">
        <f t="shared" ref="A99:A124" ca="1" si="30">IF(AND(U99,V99,W99),1,0)</f>
        <v>0</v>
      </c>
      <c r="B99" s="24">
        <v>45600.474907407406</v>
      </c>
      <c r="C99" s="15" t="s">
        <v>58</v>
      </c>
      <c r="E99" s="7">
        <f t="shared" si="16"/>
        <v>45599.474907407406</v>
      </c>
      <c r="F99" s="7">
        <v>0</v>
      </c>
      <c r="G99" s="10">
        <v>0.375</v>
      </c>
      <c r="H99" s="10">
        <v>0.875</v>
      </c>
      <c r="I99" s="11">
        <v>1</v>
      </c>
      <c r="J99" s="11">
        <v>0</v>
      </c>
      <c r="K99" s="11">
        <v>0</v>
      </c>
      <c r="L99" s="11">
        <v>0</v>
      </c>
      <c r="M99" s="11">
        <v>0</v>
      </c>
      <c r="N99" s="11">
        <v>0</v>
      </c>
      <c r="P99" s="8" t="s">
        <v>34</v>
      </c>
      <c r="Q99" s="15" t="s">
        <v>28</v>
      </c>
      <c r="S99" s="15" t="s">
        <v>147</v>
      </c>
      <c r="T99" s="13"/>
      <c r="U99" s="15" t="b">
        <f t="shared" ca="1" si="24"/>
        <v>0</v>
      </c>
      <c r="V99" s="15" t="b">
        <f t="shared" ca="1" si="25"/>
        <v>1</v>
      </c>
      <c r="W99" s="15" t="b">
        <f t="shared" ca="1" si="26"/>
        <v>1</v>
      </c>
      <c r="X99" s="15">
        <f t="shared" si="27"/>
        <v>540</v>
      </c>
      <c r="Y99" s="15">
        <f t="shared" ca="1" si="28"/>
        <v>710</v>
      </c>
      <c r="Z99" s="15">
        <f t="shared" si="29"/>
        <v>1260</v>
      </c>
    </row>
    <row r="100" spans="1:26" ht="30" customHeight="1" x14ac:dyDescent="0.25">
      <c r="A100" s="15">
        <f t="shared" ca="1" si="30"/>
        <v>0</v>
      </c>
      <c r="B100" s="24">
        <v>45603.375949074078</v>
      </c>
      <c r="C100" s="15" t="s">
        <v>58</v>
      </c>
      <c r="E100" s="7">
        <f t="shared" si="16"/>
        <v>45602.375949074078</v>
      </c>
      <c r="F100" s="7">
        <v>0</v>
      </c>
      <c r="G100" s="10">
        <v>0.375</v>
      </c>
      <c r="H100" s="10">
        <v>0.875</v>
      </c>
      <c r="I100" s="11">
        <v>1</v>
      </c>
      <c r="J100" s="11">
        <v>0</v>
      </c>
      <c r="K100" s="11">
        <v>0</v>
      </c>
      <c r="L100" s="11">
        <v>0</v>
      </c>
      <c r="M100" s="11">
        <v>0</v>
      </c>
      <c r="N100" s="11">
        <v>0</v>
      </c>
      <c r="P100" s="8" t="s">
        <v>34</v>
      </c>
      <c r="Q100" s="15" t="s">
        <v>28</v>
      </c>
      <c r="S100" s="15" t="s">
        <v>107</v>
      </c>
      <c r="T100" s="13"/>
      <c r="U100" s="15" t="b">
        <f t="shared" ca="1" si="24"/>
        <v>0</v>
      </c>
      <c r="V100" s="15" t="b">
        <f t="shared" ca="1" si="25"/>
        <v>1</v>
      </c>
      <c r="W100" s="15" t="b">
        <f t="shared" ca="1" si="26"/>
        <v>1</v>
      </c>
      <c r="X100" s="15">
        <f t="shared" si="27"/>
        <v>540</v>
      </c>
      <c r="Y100" s="15">
        <f t="shared" ca="1" si="28"/>
        <v>710</v>
      </c>
      <c r="Z100" s="15">
        <f t="shared" si="29"/>
        <v>1260</v>
      </c>
    </row>
    <row r="101" spans="1:26" ht="30" customHeight="1" x14ac:dyDescent="0.25">
      <c r="A101" s="15">
        <f t="shared" ca="1" si="30"/>
        <v>0</v>
      </c>
      <c r="B101" s="24">
        <v>45636.46199074074</v>
      </c>
      <c r="C101" s="15" t="s">
        <v>58</v>
      </c>
      <c r="E101" s="7">
        <f t="shared" si="16"/>
        <v>45635.46199074074</v>
      </c>
      <c r="F101" s="7">
        <v>0</v>
      </c>
      <c r="G101" s="10">
        <v>0.375</v>
      </c>
      <c r="H101" s="10">
        <v>0.875</v>
      </c>
      <c r="I101" s="11">
        <v>1</v>
      </c>
      <c r="J101" s="11">
        <v>0</v>
      </c>
      <c r="K101" s="11">
        <v>0</v>
      </c>
      <c r="L101" s="11">
        <v>0</v>
      </c>
      <c r="M101" s="11">
        <v>0</v>
      </c>
      <c r="N101" s="11">
        <v>0</v>
      </c>
      <c r="P101" s="8" t="s">
        <v>34</v>
      </c>
      <c r="Q101" s="15" t="s">
        <v>28</v>
      </c>
      <c r="S101" s="15" t="s">
        <v>148</v>
      </c>
      <c r="T101" s="13"/>
      <c r="U101" s="15" t="b">
        <f t="shared" ca="1" si="24"/>
        <v>0</v>
      </c>
      <c r="V101" s="15" t="b">
        <f t="shared" ca="1" si="25"/>
        <v>1</v>
      </c>
      <c r="W101" s="15" t="b">
        <f t="shared" ca="1" si="26"/>
        <v>1</v>
      </c>
      <c r="X101" s="15">
        <f t="shared" si="27"/>
        <v>540</v>
      </c>
      <c r="Y101" s="15">
        <f t="shared" ca="1" si="28"/>
        <v>710</v>
      </c>
      <c r="Z101" s="15">
        <f t="shared" si="29"/>
        <v>1260</v>
      </c>
    </row>
    <row r="102" spans="1:26" ht="30" customHeight="1" x14ac:dyDescent="0.25">
      <c r="A102" s="15">
        <f t="shared" ca="1" si="30"/>
        <v>0</v>
      </c>
      <c r="B102" s="24">
        <v>45642.375555555554</v>
      </c>
      <c r="C102" s="15" t="s">
        <v>58</v>
      </c>
      <c r="E102" s="7">
        <f t="shared" si="16"/>
        <v>45641.375555555554</v>
      </c>
      <c r="F102" s="7">
        <v>0</v>
      </c>
      <c r="G102" s="10">
        <v>0.375</v>
      </c>
      <c r="H102" s="10">
        <v>0.875</v>
      </c>
      <c r="I102" s="11">
        <v>1</v>
      </c>
      <c r="J102" s="11">
        <v>0</v>
      </c>
      <c r="K102" s="11">
        <v>0</v>
      </c>
      <c r="L102" s="11">
        <v>0</v>
      </c>
      <c r="M102" s="11">
        <v>0</v>
      </c>
      <c r="N102" s="11">
        <v>0</v>
      </c>
      <c r="P102" s="8" t="s">
        <v>34</v>
      </c>
      <c r="Q102" s="15" t="s">
        <v>28</v>
      </c>
      <c r="S102" s="15" t="s">
        <v>149</v>
      </c>
      <c r="T102" s="13"/>
      <c r="U102" s="15" t="b">
        <f t="shared" ca="1" si="24"/>
        <v>0</v>
      </c>
      <c r="V102" s="15" t="b">
        <f t="shared" ca="1" si="25"/>
        <v>1</v>
      </c>
      <c r="W102" s="15" t="b">
        <f t="shared" ca="1" si="26"/>
        <v>1</v>
      </c>
      <c r="X102" s="15">
        <f t="shared" si="27"/>
        <v>540</v>
      </c>
      <c r="Y102" s="15">
        <f t="shared" ca="1" si="28"/>
        <v>710</v>
      </c>
      <c r="Z102" s="15">
        <f t="shared" si="29"/>
        <v>1260</v>
      </c>
    </row>
    <row r="103" spans="1:26" ht="30" customHeight="1" x14ac:dyDescent="0.25">
      <c r="A103" s="15">
        <f t="shared" ca="1" si="30"/>
        <v>0</v>
      </c>
      <c r="B103" s="24">
        <v>45726.376122685186</v>
      </c>
      <c r="C103" s="15" t="s">
        <v>58</v>
      </c>
      <c r="E103" s="7">
        <f t="shared" si="16"/>
        <v>45725.376122685186</v>
      </c>
      <c r="F103" s="7">
        <v>0</v>
      </c>
      <c r="G103" s="10">
        <v>0.375</v>
      </c>
      <c r="H103" s="10">
        <v>0.875</v>
      </c>
      <c r="I103" s="11">
        <v>1</v>
      </c>
      <c r="J103" s="11">
        <v>0</v>
      </c>
      <c r="K103" s="11">
        <v>0</v>
      </c>
      <c r="L103" s="11">
        <v>0</v>
      </c>
      <c r="M103" s="11">
        <v>0</v>
      </c>
      <c r="N103" s="11">
        <v>0</v>
      </c>
      <c r="P103" s="8" t="s">
        <v>34</v>
      </c>
      <c r="Q103" s="15" t="s">
        <v>28</v>
      </c>
      <c r="S103" s="15" t="s">
        <v>150</v>
      </c>
      <c r="T103" s="13"/>
      <c r="U103" s="15" t="b">
        <f t="shared" ca="1" si="24"/>
        <v>0</v>
      </c>
      <c r="V103" s="15" t="b">
        <f t="shared" ca="1" si="25"/>
        <v>1</v>
      </c>
      <c r="W103" s="15" t="b">
        <f t="shared" ca="1" si="26"/>
        <v>1</v>
      </c>
      <c r="X103" s="15">
        <f t="shared" si="27"/>
        <v>540</v>
      </c>
      <c r="Y103" s="15">
        <f t="shared" ca="1" si="28"/>
        <v>710</v>
      </c>
      <c r="Z103" s="15">
        <f t="shared" si="29"/>
        <v>1260</v>
      </c>
    </row>
    <row r="104" spans="1:26" ht="30" customHeight="1" x14ac:dyDescent="0.25">
      <c r="A104" s="15">
        <f t="shared" ca="1" si="30"/>
        <v>0</v>
      </c>
      <c r="B104" s="24">
        <v>45766.37572916667</v>
      </c>
      <c r="C104" s="15" t="s">
        <v>58</v>
      </c>
      <c r="E104" s="7">
        <f t="shared" si="16"/>
        <v>45765.37572916667</v>
      </c>
      <c r="F104" s="7">
        <v>0</v>
      </c>
      <c r="G104" s="10">
        <v>0.375</v>
      </c>
      <c r="H104" s="10">
        <v>0.875</v>
      </c>
      <c r="I104" s="11">
        <v>1</v>
      </c>
      <c r="J104" s="11">
        <v>0</v>
      </c>
      <c r="K104" s="11">
        <v>0</v>
      </c>
      <c r="L104" s="11">
        <v>0</v>
      </c>
      <c r="M104" s="11">
        <v>0</v>
      </c>
      <c r="N104" s="11">
        <v>0</v>
      </c>
      <c r="P104" s="8" t="s">
        <v>34</v>
      </c>
      <c r="Q104" s="15" t="s">
        <v>28</v>
      </c>
      <c r="S104" s="15" t="s">
        <v>151</v>
      </c>
      <c r="T104" s="23" t="s">
        <v>581</v>
      </c>
      <c r="U104" s="15" t="b">
        <f t="shared" ca="1" si="24"/>
        <v>0</v>
      </c>
      <c r="V104" s="15" t="b">
        <f t="shared" ca="1" si="25"/>
        <v>1</v>
      </c>
      <c r="W104" s="15" t="b">
        <f t="shared" ca="1" si="26"/>
        <v>1</v>
      </c>
      <c r="X104" s="15">
        <f t="shared" si="27"/>
        <v>540</v>
      </c>
      <c r="Y104" s="15">
        <f t="shared" ca="1" si="28"/>
        <v>710</v>
      </c>
      <c r="Z104" s="15">
        <f t="shared" si="29"/>
        <v>1260</v>
      </c>
    </row>
    <row r="105" spans="1:26" ht="30" customHeight="1" x14ac:dyDescent="0.25">
      <c r="A105" s="15">
        <f t="shared" ca="1" si="30"/>
        <v>0</v>
      </c>
      <c r="B105" s="24">
        <v>45456</v>
      </c>
      <c r="C105" s="15" t="s">
        <v>58</v>
      </c>
      <c r="E105" s="7">
        <f t="shared" si="16"/>
        <v>45455</v>
      </c>
      <c r="F105" s="7">
        <v>0</v>
      </c>
      <c r="G105" s="10">
        <v>0.375</v>
      </c>
      <c r="H105" s="10">
        <v>0.875</v>
      </c>
      <c r="I105" s="11">
        <v>1</v>
      </c>
      <c r="J105" s="11">
        <v>0</v>
      </c>
      <c r="K105" s="11">
        <v>0</v>
      </c>
      <c r="L105" s="11">
        <v>0</v>
      </c>
      <c r="M105" s="11">
        <v>0</v>
      </c>
      <c r="N105" s="11">
        <v>0</v>
      </c>
      <c r="P105" s="8" t="s">
        <v>34</v>
      </c>
      <c r="Q105" s="15" t="s">
        <v>28</v>
      </c>
      <c r="S105" s="15" t="s">
        <v>126</v>
      </c>
      <c r="T105" s="13"/>
      <c r="U105" s="15" t="b">
        <f t="shared" ca="1" si="24"/>
        <v>0</v>
      </c>
      <c r="V105" s="15" t="b">
        <f t="shared" ca="1" si="25"/>
        <v>1</v>
      </c>
      <c r="W105" s="15" t="b">
        <f t="shared" ca="1" si="26"/>
        <v>1</v>
      </c>
      <c r="X105" s="15">
        <f t="shared" si="27"/>
        <v>540</v>
      </c>
      <c r="Y105" s="15">
        <f t="shared" ca="1" si="28"/>
        <v>710</v>
      </c>
      <c r="Z105" s="15">
        <f t="shared" si="29"/>
        <v>1260</v>
      </c>
    </row>
    <row r="106" spans="1:26" ht="30" customHeight="1" x14ac:dyDescent="0.25">
      <c r="A106" s="15">
        <f t="shared" ca="1" si="30"/>
        <v>0</v>
      </c>
      <c r="B106" s="24">
        <v>45492</v>
      </c>
      <c r="C106" s="15" t="s">
        <v>58</v>
      </c>
      <c r="E106" s="7">
        <f t="shared" si="16"/>
        <v>45491</v>
      </c>
      <c r="F106" s="7">
        <v>0</v>
      </c>
      <c r="G106" s="10">
        <v>0.375</v>
      </c>
      <c r="H106" s="10">
        <v>0.875</v>
      </c>
      <c r="I106" s="11">
        <v>1</v>
      </c>
      <c r="J106" s="11">
        <v>0</v>
      </c>
      <c r="K106" s="11">
        <v>0</v>
      </c>
      <c r="L106" s="11">
        <v>0</v>
      </c>
      <c r="M106" s="11">
        <v>0</v>
      </c>
      <c r="N106" s="11">
        <v>0</v>
      </c>
      <c r="P106" s="8" t="s">
        <v>34</v>
      </c>
      <c r="Q106" s="15" t="s">
        <v>28</v>
      </c>
      <c r="S106" s="15" t="s">
        <v>92</v>
      </c>
      <c r="T106" s="13"/>
      <c r="U106" s="15" t="b">
        <f t="shared" ca="1" si="24"/>
        <v>0</v>
      </c>
      <c r="V106" s="15" t="b">
        <f t="shared" ca="1" si="25"/>
        <v>1</v>
      </c>
      <c r="W106" s="15" t="b">
        <f t="shared" ca="1" si="26"/>
        <v>1</v>
      </c>
      <c r="X106" s="15">
        <f t="shared" si="27"/>
        <v>540</v>
      </c>
      <c r="Y106" s="15">
        <f t="shared" ca="1" si="28"/>
        <v>710</v>
      </c>
      <c r="Z106" s="15">
        <f t="shared" si="29"/>
        <v>1260</v>
      </c>
    </row>
    <row r="107" spans="1:26" ht="30" customHeight="1" x14ac:dyDescent="0.25">
      <c r="A107" s="15">
        <f t="shared" ca="1" si="30"/>
        <v>0</v>
      </c>
      <c r="B107" s="24">
        <v>45448</v>
      </c>
      <c r="C107" s="15" t="s">
        <v>58</v>
      </c>
      <c r="E107" s="7">
        <f t="shared" si="16"/>
        <v>45447</v>
      </c>
      <c r="F107" s="7">
        <v>0</v>
      </c>
      <c r="G107" s="10">
        <v>0.375</v>
      </c>
      <c r="H107" s="10">
        <v>0.875</v>
      </c>
      <c r="I107" s="11">
        <v>1</v>
      </c>
      <c r="J107" s="11">
        <v>0</v>
      </c>
      <c r="K107" s="11">
        <v>0</v>
      </c>
      <c r="L107" s="11">
        <v>0</v>
      </c>
      <c r="M107" s="11">
        <v>0</v>
      </c>
      <c r="N107" s="11">
        <v>0</v>
      </c>
      <c r="P107" s="8" t="s">
        <v>34</v>
      </c>
      <c r="Q107" s="15" t="s">
        <v>28</v>
      </c>
      <c r="S107" s="15" t="s">
        <v>110</v>
      </c>
      <c r="T107" s="13"/>
      <c r="U107" s="15" t="b">
        <f t="shared" ca="1" si="24"/>
        <v>0</v>
      </c>
      <c r="V107" s="15" t="b">
        <f t="shared" ca="1" si="25"/>
        <v>1</v>
      </c>
      <c r="W107" s="15" t="b">
        <f t="shared" ca="1" si="26"/>
        <v>1</v>
      </c>
      <c r="X107" s="15">
        <f t="shared" si="27"/>
        <v>540</v>
      </c>
      <c r="Y107" s="15">
        <f t="shared" ca="1" si="28"/>
        <v>710</v>
      </c>
      <c r="Z107" s="15">
        <f t="shared" si="29"/>
        <v>1260</v>
      </c>
    </row>
    <row r="108" spans="1:26" ht="45" customHeight="1" x14ac:dyDescent="0.25">
      <c r="A108" s="15">
        <f t="shared" ca="1" si="30"/>
        <v>0</v>
      </c>
      <c r="B108" s="24">
        <v>45575.499490740738</v>
      </c>
      <c r="C108" s="15" t="s">
        <v>58</v>
      </c>
      <c r="E108" s="7">
        <f t="shared" si="16"/>
        <v>45574.499490740738</v>
      </c>
      <c r="F108" s="7">
        <v>0</v>
      </c>
      <c r="G108" s="10">
        <v>0.375</v>
      </c>
      <c r="H108" s="10">
        <v>0.875</v>
      </c>
      <c r="I108" s="11">
        <v>1</v>
      </c>
      <c r="J108" s="11">
        <v>0</v>
      </c>
      <c r="K108" s="11">
        <v>0</v>
      </c>
      <c r="L108" s="11">
        <v>0</v>
      </c>
      <c r="M108" s="11">
        <v>0</v>
      </c>
      <c r="N108" s="11">
        <v>0</v>
      </c>
      <c r="P108" s="15" t="s">
        <v>152</v>
      </c>
      <c r="Q108" s="15" t="s">
        <v>28</v>
      </c>
      <c r="S108" s="15" t="s">
        <v>153</v>
      </c>
      <c r="T108" s="13"/>
      <c r="U108" s="15" t="b">
        <f t="shared" ca="1" si="24"/>
        <v>0</v>
      </c>
      <c r="V108" s="15" t="b">
        <f t="shared" ca="1" si="25"/>
        <v>1</v>
      </c>
      <c r="W108" s="15" t="b">
        <f t="shared" ca="1" si="26"/>
        <v>1</v>
      </c>
      <c r="X108" s="15">
        <f t="shared" si="27"/>
        <v>540</v>
      </c>
      <c r="Y108" s="15">
        <f t="shared" ca="1" si="28"/>
        <v>710</v>
      </c>
      <c r="Z108" s="15">
        <f t="shared" si="29"/>
        <v>1260</v>
      </c>
    </row>
    <row r="109" spans="1:26" ht="30" customHeight="1" x14ac:dyDescent="0.25">
      <c r="A109" s="15">
        <f t="shared" ca="1" si="30"/>
        <v>0</v>
      </c>
      <c r="B109" s="24">
        <v>45734.375636574077</v>
      </c>
      <c r="C109" s="15" t="s">
        <v>58</v>
      </c>
      <c r="E109" s="7">
        <f t="shared" si="16"/>
        <v>45733.375636574077</v>
      </c>
      <c r="F109" s="7">
        <v>0</v>
      </c>
      <c r="G109" s="10">
        <v>0.375</v>
      </c>
      <c r="H109" s="10">
        <v>0.875</v>
      </c>
      <c r="I109" s="11">
        <v>1</v>
      </c>
      <c r="J109" s="11">
        <v>0</v>
      </c>
      <c r="K109" s="11">
        <v>0</v>
      </c>
      <c r="L109" s="11">
        <v>0</v>
      </c>
      <c r="M109" s="11">
        <v>0</v>
      </c>
      <c r="N109" s="11">
        <v>0</v>
      </c>
      <c r="P109" s="8" t="s">
        <v>154</v>
      </c>
      <c r="Q109" s="15" t="s">
        <v>28</v>
      </c>
      <c r="S109" s="15" t="s">
        <v>70</v>
      </c>
      <c r="T109" s="23" t="s">
        <v>565</v>
      </c>
      <c r="U109" s="15" t="b">
        <f t="shared" ca="1" si="24"/>
        <v>0</v>
      </c>
      <c r="V109" s="15" t="b">
        <f t="shared" ca="1" si="25"/>
        <v>1</v>
      </c>
      <c r="W109" s="15" t="b">
        <f t="shared" ca="1" si="26"/>
        <v>1</v>
      </c>
      <c r="X109" s="15">
        <f t="shared" si="27"/>
        <v>540</v>
      </c>
      <c r="Y109" s="15">
        <f t="shared" ca="1" si="28"/>
        <v>710</v>
      </c>
      <c r="Z109" s="15">
        <f t="shared" si="29"/>
        <v>1260</v>
      </c>
    </row>
    <row r="110" spans="1:26" ht="30" customHeight="1" x14ac:dyDescent="0.25">
      <c r="A110" s="15">
        <f t="shared" ca="1" si="30"/>
        <v>0</v>
      </c>
      <c r="B110" s="24">
        <v>45518</v>
      </c>
      <c r="C110" s="15" t="s">
        <v>58</v>
      </c>
      <c r="E110" s="7">
        <f t="shared" si="16"/>
        <v>45517</v>
      </c>
      <c r="F110" s="7">
        <v>0</v>
      </c>
      <c r="G110" s="10">
        <v>0.375</v>
      </c>
      <c r="H110" s="10">
        <v>0.875</v>
      </c>
      <c r="I110" s="11">
        <v>1</v>
      </c>
      <c r="J110" s="11">
        <v>0</v>
      </c>
      <c r="K110" s="11">
        <v>0</v>
      </c>
      <c r="L110" s="11">
        <v>0</v>
      </c>
      <c r="M110" s="11">
        <v>0</v>
      </c>
      <c r="N110" s="11">
        <v>0</v>
      </c>
      <c r="P110" s="8" t="s">
        <v>566</v>
      </c>
      <c r="Q110" s="15" t="s">
        <v>28</v>
      </c>
      <c r="S110" s="15" t="s">
        <v>155</v>
      </c>
      <c r="T110" s="13"/>
      <c r="U110" s="15" t="b">
        <f t="shared" ca="1" si="24"/>
        <v>0</v>
      </c>
      <c r="V110" s="15" t="b">
        <f t="shared" ca="1" si="25"/>
        <v>1</v>
      </c>
      <c r="W110" s="15" t="b">
        <f t="shared" ca="1" si="26"/>
        <v>1</v>
      </c>
      <c r="X110" s="15">
        <f t="shared" si="27"/>
        <v>540</v>
      </c>
      <c r="Y110" s="15">
        <f t="shared" ca="1" si="28"/>
        <v>710</v>
      </c>
      <c r="Z110" s="15">
        <f t="shared" si="29"/>
        <v>1260</v>
      </c>
    </row>
    <row r="111" spans="1:26" ht="30" customHeight="1" x14ac:dyDescent="0.25">
      <c r="A111" s="15">
        <f t="shared" ca="1" si="30"/>
        <v>0</v>
      </c>
      <c r="B111" s="24">
        <v>45612.375289351854</v>
      </c>
      <c r="C111" s="15" t="s">
        <v>58</v>
      </c>
      <c r="E111" s="7">
        <f t="shared" si="16"/>
        <v>45611.375289351854</v>
      </c>
      <c r="F111" s="7">
        <v>0</v>
      </c>
      <c r="G111" s="10">
        <v>0.375</v>
      </c>
      <c r="H111" s="10">
        <v>0.875</v>
      </c>
      <c r="I111" s="11">
        <v>1</v>
      </c>
      <c r="J111" s="11">
        <v>0</v>
      </c>
      <c r="K111" s="11">
        <v>0</v>
      </c>
      <c r="L111" s="11">
        <v>0</v>
      </c>
      <c r="M111" s="11">
        <v>0</v>
      </c>
      <c r="N111" s="11">
        <v>0</v>
      </c>
      <c r="P111" s="8" t="s">
        <v>566</v>
      </c>
      <c r="Q111" s="15" t="s">
        <v>28</v>
      </c>
      <c r="S111" s="15" t="s">
        <v>156</v>
      </c>
      <c r="T111" s="13"/>
      <c r="U111" s="15" t="b">
        <f t="shared" ca="1" si="24"/>
        <v>0</v>
      </c>
      <c r="V111" s="15" t="b">
        <f t="shared" ca="1" si="25"/>
        <v>1</v>
      </c>
      <c r="W111" s="15" t="b">
        <f t="shared" ca="1" si="26"/>
        <v>1</v>
      </c>
      <c r="X111" s="15">
        <f t="shared" si="27"/>
        <v>540</v>
      </c>
      <c r="Y111" s="15">
        <f t="shared" ca="1" si="28"/>
        <v>710</v>
      </c>
      <c r="Z111" s="15">
        <f t="shared" si="29"/>
        <v>1260</v>
      </c>
    </row>
    <row r="112" spans="1:26" ht="30" customHeight="1" x14ac:dyDescent="0.25">
      <c r="A112" s="15">
        <f t="shared" ca="1" si="30"/>
        <v>0</v>
      </c>
      <c r="B112" s="24">
        <v>45678.375949074078</v>
      </c>
      <c r="C112" s="15" t="s">
        <v>58</v>
      </c>
      <c r="E112" s="7">
        <f t="shared" si="16"/>
        <v>45677.375949074078</v>
      </c>
      <c r="F112" s="7">
        <v>0</v>
      </c>
      <c r="G112" s="10">
        <v>0.375</v>
      </c>
      <c r="H112" s="10">
        <v>0.875</v>
      </c>
      <c r="I112" s="11">
        <v>1</v>
      </c>
      <c r="J112" s="11">
        <v>0</v>
      </c>
      <c r="K112" s="11">
        <v>0</v>
      </c>
      <c r="L112" s="11">
        <v>0</v>
      </c>
      <c r="M112" s="11">
        <v>0</v>
      </c>
      <c r="N112" s="11">
        <v>0</v>
      </c>
      <c r="P112" s="8" t="s">
        <v>566</v>
      </c>
      <c r="Q112" s="15" t="s">
        <v>28</v>
      </c>
      <c r="S112" s="15" t="s">
        <v>157</v>
      </c>
      <c r="T112" s="13"/>
      <c r="U112" s="15" t="b">
        <f t="shared" ca="1" si="24"/>
        <v>0</v>
      </c>
      <c r="V112" s="15" t="b">
        <f t="shared" ca="1" si="25"/>
        <v>1</v>
      </c>
      <c r="W112" s="15" t="b">
        <f t="shared" ca="1" si="26"/>
        <v>1</v>
      </c>
      <c r="X112" s="15">
        <f t="shared" si="27"/>
        <v>540</v>
      </c>
      <c r="Y112" s="15">
        <f t="shared" ca="1" si="28"/>
        <v>710</v>
      </c>
      <c r="Z112" s="15">
        <f t="shared" si="29"/>
        <v>1260</v>
      </c>
    </row>
    <row r="113" spans="1:26" ht="30" customHeight="1" x14ac:dyDescent="0.25">
      <c r="A113" s="15">
        <f t="shared" ca="1" si="30"/>
        <v>0</v>
      </c>
      <c r="B113" s="24">
        <v>45678.37605324074</v>
      </c>
      <c r="C113" s="15" t="s">
        <v>58</v>
      </c>
      <c r="E113" s="7">
        <f t="shared" si="16"/>
        <v>45677.37605324074</v>
      </c>
      <c r="F113" s="7">
        <v>0</v>
      </c>
      <c r="G113" s="10">
        <v>0.375</v>
      </c>
      <c r="H113" s="10">
        <v>0.875</v>
      </c>
      <c r="I113" s="11">
        <v>1</v>
      </c>
      <c r="J113" s="11">
        <v>0</v>
      </c>
      <c r="K113" s="11">
        <v>0</v>
      </c>
      <c r="L113" s="11">
        <v>0</v>
      </c>
      <c r="M113" s="11">
        <v>0</v>
      </c>
      <c r="N113" s="11">
        <v>0</v>
      </c>
      <c r="P113" s="8" t="s">
        <v>566</v>
      </c>
      <c r="Q113" s="15" t="s">
        <v>28</v>
      </c>
      <c r="S113" s="15" t="s">
        <v>158</v>
      </c>
      <c r="T113" s="13"/>
      <c r="U113" s="15" t="b">
        <f t="shared" ca="1" si="24"/>
        <v>0</v>
      </c>
      <c r="V113" s="15" t="b">
        <f t="shared" ca="1" si="25"/>
        <v>1</v>
      </c>
      <c r="W113" s="15" t="b">
        <f t="shared" ca="1" si="26"/>
        <v>1</v>
      </c>
      <c r="X113" s="15">
        <f t="shared" si="27"/>
        <v>540</v>
      </c>
      <c r="Y113" s="15">
        <f t="shared" ca="1" si="28"/>
        <v>710</v>
      </c>
      <c r="Z113" s="15">
        <f t="shared" si="29"/>
        <v>1260</v>
      </c>
    </row>
    <row r="114" spans="1:26" ht="30" customHeight="1" x14ac:dyDescent="0.25">
      <c r="A114" s="15">
        <f t="shared" ca="1" si="30"/>
        <v>0</v>
      </c>
      <c r="B114" s="24">
        <v>45730.375254629631</v>
      </c>
      <c r="C114" s="15" t="s">
        <v>58</v>
      </c>
      <c r="E114" s="7">
        <f t="shared" si="16"/>
        <v>45729.375254629631</v>
      </c>
      <c r="F114" s="7">
        <v>0</v>
      </c>
      <c r="G114" s="10">
        <v>0.375</v>
      </c>
      <c r="H114" s="10">
        <v>0.875</v>
      </c>
      <c r="I114" s="11">
        <v>1</v>
      </c>
      <c r="J114" s="11">
        <v>0</v>
      </c>
      <c r="K114" s="11">
        <v>0</v>
      </c>
      <c r="L114" s="11">
        <v>0</v>
      </c>
      <c r="M114" s="11">
        <v>0</v>
      </c>
      <c r="N114" s="11">
        <v>0</v>
      </c>
      <c r="P114" s="8" t="s">
        <v>566</v>
      </c>
      <c r="Q114" s="15" t="s">
        <v>28</v>
      </c>
      <c r="S114" s="15" t="s">
        <v>159</v>
      </c>
      <c r="T114" s="23" t="s">
        <v>564</v>
      </c>
      <c r="U114" s="15" t="b">
        <f t="shared" ca="1" si="24"/>
        <v>0</v>
      </c>
      <c r="V114" s="15" t="b">
        <f t="shared" ca="1" si="25"/>
        <v>1</v>
      </c>
      <c r="W114" s="15" t="b">
        <f t="shared" ca="1" si="26"/>
        <v>1</v>
      </c>
      <c r="X114" s="15">
        <f t="shared" si="27"/>
        <v>540</v>
      </c>
      <c r="Y114" s="15">
        <f t="shared" ca="1" si="28"/>
        <v>710</v>
      </c>
      <c r="Z114" s="15">
        <f t="shared" si="29"/>
        <v>1260</v>
      </c>
    </row>
    <row r="115" spans="1:26" ht="30" customHeight="1" x14ac:dyDescent="0.25">
      <c r="A115" s="15">
        <f t="shared" ca="1" si="30"/>
        <v>0</v>
      </c>
      <c r="B115" s="24">
        <v>45751.375613425924</v>
      </c>
      <c r="C115" s="15" t="s">
        <v>58</v>
      </c>
      <c r="E115" s="7">
        <f t="shared" si="16"/>
        <v>45750.375613425924</v>
      </c>
      <c r="F115" s="7">
        <v>0</v>
      </c>
      <c r="G115" s="10">
        <v>0.375</v>
      </c>
      <c r="H115" s="10">
        <v>0.875</v>
      </c>
      <c r="I115" s="11">
        <v>1</v>
      </c>
      <c r="J115" s="11">
        <v>0</v>
      </c>
      <c r="K115" s="11">
        <v>0</v>
      </c>
      <c r="L115" s="11">
        <v>0</v>
      </c>
      <c r="M115" s="11">
        <v>0</v>
      </c>
      <c r="N115" s="11">
        <v>0</v>
      </c>
      <c r="P115" s="8" t="s">
        <v>566</v>
      </c>
      <c r="Q115" s="15" t="s">
        <v>28</v>
      </c>
      <c r="S115" s="15" t="s">
        <v>160</v>
      </c>
      <c r="T115" s="23">
        <v>45386.375613425924</v>
      </c>
      <c r="U115" s="15" t="b">
        <f t="shared" ca="1" si="24"/>
        <v>0</v>
      </c>
      <c r="V115" s="15" t="b">
        <f t="shared" ca="1" si="25"/>
        <v>1</v>
      </c>
      <c r="W115" s="15" t="b">
        <f t="shared" ca="1" si="26"/>
        <v>1</v>
      </c>
      <c r="X115" s="15">
        <f t="shared" si="27"/>
        <v>540</v>
      </c>
      <c r="Y115" s="15">
        <f t="shared" ca="1" si="28"/>
        <v>710</v>
      </c>
      <c r="Z115" s="15">
        <f t="shared" si="29"/>
        <v>1260</v>
      </c>
    </row>
    <row r="116" spans="1:26" ht="30" customHeight="1" x14ac:dyDescent="0.25">
      <c r="A116" s="15">
        <f t="shared" ca="1" si="30"/>
        <v>0</v>
      </c>
      <c r="B116" s="24">
        <v>45751.375717592593</v>
      </c>
      <c r="C116" s="15" t="s">
        <v>58</v>
      </c>
      <c r="E116" s="7">
        <f t="shared" si="16"/>
        <v>45750.375717592593</v>
      </c>
      <c r="F116" s="7">
        <v>0</v>
      </c>
      <c r="G116" s="10">
        <v>0.375</v>
      </c>
      <c r="H116" s="10">
        <v>0.875</v>
      </c>
      <c r="I116" s="11">
        <v>1</v>
      </c>
      <c r="J116" s="11">
        <v>0</v>
      </c>
      <c r="K116" s="11">
        <v>0</v>
      </c>
      <c r="L116" s="11">
        <v>0</v>
      </c>
      <c r="M116" s="11">
        <v>0</v>
      </c>
      <c r="N116" s="11">
        <v>0</v>
      </c>
      <c r="P116" s="8" t="s">
        <v>566</v>
      </c>
      <c r="Q116" s="15" t="s">
        <v>28</v>
      </c>
      <c r="S116" s="15" t="s">
        <v>161</v>
      </c>
      <c r="T116" s="23">
        <v>45386.375717592593</v>
      </c>
      <c r="U116" s="15" t="b">
        <f t="shared" ca="1" si="24"/>
        <v>0</v>
      </c>
      <c r="V116" s="15" t="b">
        <f t="shared" ca="1" si="25"/>
        <v>1</v>
      </c>
      <c r="W116" s="15" t="b">
        <f t="shared" ca="1" si="26"/>
        <v>1</v>
      </c>
      <c r="X116" s="15">
        <f t="shared" si="27"/>
        <v>540</v>
      </c>
      <c r="Y116" s="15">
        <f t="shared" ca="1" si="28"/>
        <v>710</v>
      </c>
      <c r="Z116" s="15">
        <f t="shared" si="29"/>
        <v>1260</v>
      </c>
    </row>
    <row r="117" spans="1:26" ht="30" customHeight="1" x14ac:dyDescent="0.25">
      <c r="A117" s="15">
        <f t="shared" ca="1" si="30"/>
        <v>0</v>
      </c>
      <c r="B117" s="24">
        <v>45762.375613425924</v>
      </c>
      <c r="C117" s="15" t="s">
        <v>58</v>
      </c>
      <c r="E117" s="7">
        <f t="shared" si="16"/>
        <v>45761.375613425924</v>
      </c>
      <c r="F117" s="7">
        <v>0</v>
      </c>
      <c r="G117" s="10">
        <v>0.375</v>
      </c>
      <c r="H117" s="10">
        <v>0.875</v>
      </c>
      <c r="I117" s="11">
        <v>1</v>
      </c>
      <c r="J117" s="11">
        <v>0</v>
      </c>
      <c r="K117" s="11">
        <v>0</v>
      </c>
      <c r="L117" s="11">
        <v>0</v>
      </c>
      <c r="M117" s="11">
        <v>0</v>
      </c>
      <c r="N117" s="11">
        <v>0</v>
      </c>
      <c r="P117" s="8" t="s">
        <v>566</v>
      </c>
      <c r="Q117" s="15" t="s">
        <v>28</v>
      </c>
      <c r="S117" s="15" t="s">
        <v>162</v>
      </c>
      <c r="T117" s="23" t="s">
        <v>574</v>
      </c>
      <c r="U117" s="15" t="b">
        <f t="shared" ca="1" si="24"/>
        <v>0</v>
      </c>
      <c r="V117" s="15" t="b">
        <f t="shared" ca="1" si="25"/>
        <v>1</v>
      </c>
      <c r="W117" s="15" t="b">
        <f t="shared" ca="1" si="26"/>
        <v>1</v>
      </c>
      <c r="X117" s="15">
        <f t="shared" si="27"/>
        <v>540</v>
      </c>
      <c r="Y117" s="15">
        <f t="shared" ca="1" si="28"/>
        <v>710</v>
      </c>
      <c r="Z117" s="15">
        <f t="shared" si="29"/>
        <v>1260</v>
      </c>
    </row>
    <row r="118" spans="1:26" ht="30" x14ac:dyDescent="0.25">
      <c r="A118" s="15">
        <f t="shared" ca="1" si="30"/>
        <v>0</v>
      </c>
      <c r="B118" s="24">
        <v>45765.375983796293</v>
      </c>
      <c r="C118" s="15" t="s">
        <v>58</v>
      </c>
      <c r="E118" s="7">
        <f t="shared" si="16"/>
        <v>45764.375983796293</v>
      </c>
      <c r="F118" s="7">
        <v>0</v>
      </c>
      <c r="G118" s="10">
        <v>0.375</v>
      </c>
      <c r="H118" s="10">
        <v>0.875</v>
      </c>
      <c r="I118" s="11">
        <v>1</v>
      </c>
      <c r="J118" s="11">
        <v>0</v>
      </c>
      <c r="K118" s="11">
        <v>0</v>
      </c>
      <c r="L118" s="11">
        <v>0</v>
      </c>
      <c r="M118" s="11">
        <v>0</v>
      </c>
      <c r="N118" s="11">
        <v>0</v>
      </c>
      <c r="P118" s="8" t="s">
        <v>566</v>
      </c>
      <c r="Q118" s="15" t="s">
        <v>28</v>
      </c>
      <c r="S118" s="15" t="s">
        <v>163</v>
      </c>
      <c r="T118" s="23" t="s">
        <v>577</v>
      </c>
      <c r="U118" s="15" t="b">
        <f t="shared" ca="1" si="24"/>
        <v>0</v>
      </c>
      <c r="V118" s="15" t="b">
        <f t="shared" ca="1" si="25"/>
        <v>1</v>
      </c>
      <c r="W118" s="15" t="b">
        <f t="shared" ca="1" si="26"/>
        <v>1</v>
      </c>
      <c r="X118" s="15">
        <f t="shared" si="27"/>
        <v>540</v>
      </c>
      <c r="Y118" s="15">
        <f t="shared" ca="1" si="28"/>
        <v>710</v>
      </c>
      <c r="Z118" s="15">
        <f t="shared" si="29"/>
        <v>1260</v>
      </c>
    </row>
    <row r="119" spans="1:26" ht="75" customHeight="1" x14ac:dyDescent="0.25">
      <c r="A119" s="15">
        <f t="shared" ca="1" si="30"/>
        <v>0</v>
      </c>
      <c r="B119" s="24">
        <v>45446</v>
      </c>
      <c r="C119" s="15" t="s">
        <v>58</v>
      </c>
      <c r="E119" s="7">
        <f t="shared" si="16"/>
        <v>45445</v>
      </c>
      <c r="F119" s="7">
        <v>0</v>
      </c>
      <c r="G119" s="10">
        <v>0.375</v>
      </c>
      <c r="H119" s="10">
        <v>0.875</v>
      </c>
      <c r="I119" s="11">
        <v>1</v>
      </c>
      <c r="J119" s="11">
        <v>0</v>
      </c>
      <c r="K119" s="11">
        <v>0</v>
      </c>
      <c r="L119" s="11">
        <v>0</v>
      </c>
      <c r="M119" s="11">
        <v>0</v>
      </c>
      <c r="N119" s="11">
        <v>0</v>
      </c>
      <c r="O119" s="14"/>
      <c r="P119" s="8" t="s">
        <v>566</v>
      </c>
      <c r="Q119" s="15" t="s">
        <v>28</v>
      </c>
      <c r="S119" s="15" t="s">
        <v>164</v>
      </c>
      <c r="T119" s="13"/>
      <c r="U119" s="15" t="b">
        <f t="shared" ca="1" si="24"/>
        <v>0</v>
      </c>
      <c r="V119" s="15" t="b">
        <f t="shared" ca="1" si="25"/>
        <v>1</v>
      </c>
      <c r="W119" s="15" t="b">
        <f t="shared" ca="1" si="26"/>
        <v>1</v>
      </c>
      <c r="X119" s="15">
        <f t="shared" si="27"/>
        <v>540</v>
      </c>
      <c r="Y119" s="15">
        <f t="shared" ca="1" si="28"/>
        <v>710</v>
      </c>
      <c r="Z119" s="15">
        <f t="shared" si="29"/>
        <v>1260</v>
      </c>
    </row>
    <row r="120" spans="1:26" ht="30" customHeight="1" x14ac:dyDescent="0.25">
      <c r="A120" s="15">
        <f t="shared" ca="1" si="30"/>
        <v>0</v>
      </c>
      <c r="B120" s="24">
        <v>45508</v>
      </c>
      <c r="C120" s="15" t="s">
        <v>58</v>
      </c>
      <c r="E120" s="7">
        <f t="shared" si="16"/>
        <v>45507</v>
      </c>
      <c r="F120" s="7">
        <v>0</v>
      </c>
      <c r="G120" s="10">
        <v>0.375</v>
      </c>
      <c r="H120" s="10">
        <v>0.875</v>
      </c>
      <c r="I120" s="11">
        <v>1</v>
      </c>
      <c r="J120" s="11">
        <v>0</v>
      </c>
      <c r="K120" s="11">
        <v>0</v>
      </c>
      <c r="L120" s="11">
        <v>0</v>
      </c>
      <c r="M120" s="11">
        <v>0</v>
      </c>
      <c r="N120" s="11">
        <v>0</v>
      </c>
      <c r="P120" s="8" t="s">
        <v>566</v>
      </c>
      <c r="Q120" s="15" t="s">
        <v>28</v>
      </c>
      <c r="S120" s="15" t="s">
        <v>165</v>
      </c>
      <c r="T120" s="13"/>
      <c r="U120" s="15" t="b">
        <f t="shared" ca="1" si="24"/>
        <v>0</v>
      </c>
      <c r="V120" s="15" t="b">
        <f t="shared" ca="1" si="25"/>
        <v>1</v>
      </c>
      <c r="W120" s="15" t="b">
        <f t="shared" ca="1" si="26"/>
        <v>1</v>
      </c>
      <c r="X120" s="15">
        <f t="shared" si="27"/>
        <v>540</v>
      </c>
      <c r="Y120" s="15">
        <f t="shared" ca="1" si="28"/>
        <v>710</v>
      </c>
      <c r="Z120" s="15">
        <f t="shared" si="29"/>
        <v>1260</v>
      </c>
    </row>
    <row r="121" spans="1:26" ht="30" customHeight="1" x14ac:dyDescent="0.25">
      <c r="A121" s="15">
        <f t="shared" ca="1" si="30"/>
        <v>0</v>
      </c>
      <c r="B121" s="24">
        <v>45508</v>
      </c>
      <c r="C121" s="15" t="s">
        <v>58</v>
      </c>
      <c r="E121" s="7">
        <f t="shared" si="16"/>
        <v>45507</v>
      </c>
      <c r="F121" s="7">
        <v>0</v>
      </c>
      <c r="G121" s="10">
        <v>0.375</v>
      </c>
      <c r="H121" s="10">
        <v>0.875</v>
      </c>
      <c r="I121" s="11">
        <v>1</v>
      </c>
      <c r="J121" s="11">
        <v>0</v>
      </c>
      <c r="K121" s="11">
        <v>0</v>
      </c>
      <c r="L121" s="11">
        <v>0</v>
      </c>
      <c r="M121" s="11">
        <v>0</v>
      </c>
      <c r="N121" s="11">
        <v>0</v>
      </c>
      <c r="P121" s="8" t="s">
        <v>566</v>
      </c>
      <c r="Q121" s="15" t="s">
        <v>28</v>
      </c>
      <c r="S121" s="15" t="s">
        <v>166</v>
      </c>
      <c r="T121" s="13"/>
      <c r="U121" s="15" t="b">
        <f t="shared" ca="1" si="24"/>
        <v>0</v>
      </c>
      <c r="V121" s="15" t="b">
        <f t="shared" ca="1" si="25"/>
        <v>1</v>
      </c>
      <c r="W121" s="15" t="b">
        <f t="shared" ca="1" si="26"/>
        <v>1</v>
      </c>
      <c r="X121" s="15">
        <f t="shared" si="27"/>
        <v>540</v>
      </c>
      <c r="Y121" s="15">
        <f t="shared" ca="1" si="28"/>
        <v>710</v>
      </c>
      <c r="Z121" s="15">
        <f t="shared" si="29"/>
        <v>1260</v>
      </c>
    </row>
    <row r="122" spans="1:26" ht="45" customHeight="1" x14ac:dyDescent="0.25">
      <c r="A122" s="15">
        <f t="shared" ca="1" si="30"/>
        <v>0</v>
      </c>
      <c r="B122" s="13">
        <v>45425.525775462964</v>
      </c>
      <c r="C122" s="15" t="s">
        <v>167</v>
      </c>
      <c r="D122" s="15" t="s">
        <v>168</v>
      </c>
      <c r="E122" s="7">
        <f t="shared" si="16"/>
        <v>45424.525775462964</v>
      </c>
      <c r="F122" s="7">
        <v>0</v>
      </c>
      <c r="G122" s="13"/>
      <c r="H122" s="13"/>
      <c r="I122" s="11">
        <v>0</v>
      </c>
      <c r="J122" s="11">
        <v>0</v>
      </c>
      <c r="K122" s="11">
        <v>0</v>
      </c>
      <c r="L122" s="11">
        <v>1</v>
      </c>
      <c r="M122" s="11">
        <v>-1</v>
      </c>
      <c r="N122" s="11">
        <v>-22</v>
      </c>
      <c r="O122" s="14"/>
      <c r="P122" s="8" t="s">
        <v>169</v>
      </c>
      <c r="Q122" s="14" t="s">
        <v>28</v>
      </c>
      <c r="S122" s="14">
        <f ca="1">NOW()</f>
        <v>45425.493318287037</v>
      </c>
      <c r="T122" s="23" t="s">
        <v>585</v>
      </c>
      <c r="U122" s="15" t="b">
        <f t="shared" ca="1" si="24"/>
        <v>0</v>
      </c>
      <c r="V122" s="15" t="b">
        <f t="shared" ca="1" si="25"/>
        <v>1</v>
      </c>
      <c r="W122" s="15" t="b">
        <f t="shared" ca="1" si="26"/>
        <v>1</v>
      </c>
      <c r="X122" s="15">
        <f t="shared" si="27"/>
        <v>0</v>
      </c>
      <c r="Y122" s="15">
        <f t="shared" ca="1" si="28"/>
        <v>0</v>
      </c>
      <c r="Z122" s="15">
        <f t="shared" si="29"/>
        <v>0</v>
      </c>
    </row>
    <row r="123" spans="1:26" ht="30" customHeight="1" x14ac:dyDescent="0.25">
      <c r="A123" s="15">
        <f t="shared" ca="1" si="30"/>
        <v>0</v>
      </c>
      <c r="B123" s="13">
        <v>45428.485162037039</v>
      </c>
      <c r="C123" s="15" t="s">
        <v>170</v>
      </c>
      <c r="D123" s="15" t="s">
        <v>171</v>
      </c>
      <c r="E123" s="7">
        <f t="shared" si="16"/>
        <v>45427.485162037039</v>
      </c>
      <c r="F123" s="7">
        <v>0</v>
      </c>
      <c r="G123" s="11"/>
      <c r="H123" s="10"/>
      <c r="I123" s="11">
        <v>0</v>
      </c>
      <c r="J123" s="11">
        <v>0</v>
      </c>
      <c r="K123" s="11">
        <v>3</v>
      </c>
      <c r="L123" s="11">
        <v>0</v>
      </c>
      <c r="M123" s="11">
        <v>0</v>
      </c>
      <c r="N123" s="11">
        <v>0</v>
      </c>
      <c r="P123" s="8" t="s">
        <v>36</v>
      </c>
      <c r="Q123" s="14" t="s">
        <v>28</v>
      </c>
      <c r="S123" s="15" t="str">
        <f>CONCATENATE(C123," for the following is due at the end of next month: ",,CHAR(10),D123)</f>
        <v>Corporation Tax for the following is due at the end of next month: 
Mepani Electrical Limited</v>
      </c>
      <c r="T123" s="23" t="s">
        <v>586</v>
      </c>
      <c r="U123" s="15" t="b">
        <f t="shared" ca="1" si="24"/>
        <v>0</v>
      </c>
      <c r="V123" s="15" t="b">
        <f t="shared" ca="1" si="25"/>
        <v>1</v>
      </c>
      <c r="W123" s="15" t="b">
        <f t="shared" ca="1" si="26"/>
        <v>1</v>
      </c>
      <c r="X123" s="15">
        <f t="shared" si="27"/>
        <v>0</v>
      </c>
      <c r="Y123" s="15">
        <f t="shared" ca="1" si="28"/>
        <v>0</v>
      </c>
      <c r="Z123" s="15">
        <f t="shared" si="29"/>
        <v>0</v>
      </c>
    </row>
    <row r="124" spans="1:26" ht="30" customHeight="1" x14ac:dyDescent="0.25">
      <c r="A124" s="15">
        <f t="shared" ca="1" si="30"/>
        <v>0</v>
      </c>
      <c r="B124" s="13">
        <v>45448.697152777779</v>
      </c>
      <c r="C124" s="15" t="s">
        <v>172</v>
      </c>
      <c r="E124" s="7">
        <f t="shared" si="16"/>
        <v>45447.697152777779</v>
      </c>
      <c r="F124" s="7">
        <v>0</v>
      </c>
      <c r="G124" s="10">
        <v>0.25</v>
      </c>
      <c r="H124" s="10">
        <v>0.70833333333333337</v>
      </c>
      <c r="I124" s="11">
        <v>0</v>
      </c>
      <c r="J124" s="11">
        <v>1</v>
      </c>
      <c r="K124" s="11">
        <v>0</v>
      </c>
      <c r="L124" s="11">
        <v>0</v>
      </c>
      <c r="M124" s="11">
        <v>0</v>
      </c>
      <c r="N124" s="11">
        <v>0</v>
      </c>
      <c r="P124" s="15" t="s">
        <v>173</v>
      </c>
      <c r="Q124" s="14" t="s">
        <v>28</v>
      </c>
      <c r="S124" s="15" t="s">
        <v>174</v>
      </c>
      <c r="T124" s="23">
        <v>45417.697152777779</v>
      </c>
      <c r="U124" s="15" t="b">
        <f t="shared" ca="1" si="24"/>
        <v>0</v>
      </c>
      <c r="V124" s="15" t="b">
        <f t="shared" ca="1" si="25"/>
        <v>1</v>
      </c>
      <c r="W124" s="15" t="b">
        <f t="shared" ca="1" si="26"/>
        <v>1</v>
      </c>
      <c r="X124" s="15">
        <f t="shared" si="27"/>
        <v>360</v>
      </c>
      <c r="Y124" s="15">
        <f t="shared" ca="1" si="28"/>
        <v>710</v>
      </c>
      <c r="Z124" s="15">
        <f t="shared" si="29"/>
        <v>1020</v>
      </c>
    </row>
    <row r="125" spans="1:26" ht="30" customHeight="1" x14ac:dyDescent="0.25">
      <c r="A125" s="15">
        <f t="shared" ref="A125:A130" ca="1" si="31">IF(AND(U125,V125,W125),1,0)</f>
        <v>0</v>
      </c>
      <c r="B125" s="13">
        <v>45455</v>
      </c>
      <c r="C125" s="15" t="s">
        <v>175</v>
      </c>
      <c r="D125" s="15" t="s">
        <v>176</v>
      </c>
      <c r="E125" s="7">
        <f t="shared" si="16"/>
        <v>45454</v>
      </c>
      <c r="F125" s="7">
        <v>0</v>
      </c>
      <c r="G125" s="11"/>
      <c r="H125" s="11"/>
      <c r="I125" s="11">
        <v>0</v>
      </c>
      <c r="J125" s="11">
        <v>1</v>
      </c>
      <c r="K125" s="11">
        <v>0</v>
      </c>
      <c r="L125" s="11">
        <v>0</v>
      </c>
      <c r="M125" s="11">
        <v>0</v>
      </c>
      <c r="N125" s="11">
        <v>0</v>
      </c>
      <c r="O125" s="14"/>
      <c r="P125" s="15" t="s">
        <v>177</v>
      </c>
      <c r="Q125" s="15" t="s">
        <v>28</v>
      </c>
      <c r="S125" s="15" t="str">
        <f>CONCATENATE(D125," your ",C125," will expire on 15/12/24. Process the renewal please.")</f>
        <v>Dad your Driving Licence will expire on 15/12/24. Process the renewal please.</v>
      </c>
      <c r="T125" s="13"/>
      <c r="U125" s="15" t="b">
        <f t="shared" ca="1" si="24"/>
        <v>0</v>
      </c>
      <c r="V125" s="15" t="b">
        <f t="shared" ca="1" si="25"/>
        <v>1</v>
      </c>
      <c r="W125" s="15" t="b">
        <f t="shared" ca="1" si="26"/>
        <v>1</v>
      </c>
      <c r="X125" s="15">
        <f t="shared" si="27"/>
        <v>0</v>
      </c>
      <c r="Y125" s="15">
        <f t="shared" ca="1" si="28"/>
        <v>0</v>
      </c>
      <c r="Z125" s="15">
        <f t="shared" si="29"/>
        <v>0</v>
      </c>
    </row>
    <row r="126" spans="1:26" ht="30" customHeight="1" x14ac:dyDescent="0.25">
      <c r="A126" s="15">
        <f t="shared" ca="1" si="31"/>
        <v>0</v>
      </c>
      <c r="B126" s="13">
        <v>46928</v>
      </c>
      <c r="C126" s="15" t="s">
        <v>175</v>
      </c>
      <c r="D126" s="15" t="s">
        <v>178</v>
      </c>
      <c r="E126" s="7">
        <f t="shared" si="16"/>
        <v>46927</v>
      </c>
      <c r="F126" s="7">
        <v>0</v>
      </c>
      <c r="G126" s="11"/>
      <c r="H126" s="11"/>
      <c r="I126" s="11">
        <v>0</v>
      </c>
      <c r="J126" s="11">
        <v>0</v>
      </c>
      <c r="K126" s="11">
        <v>7</v>
      </c>
      <c r="L126" s="11">
        <v>0</v>
      </c>
      <c r="M126" s="11">
        <v>0</v>
      </c>
      <c r="N126" s="11">
        <v>0</v>
      </c>
      <c r="P126" s="15" t="s">
        <v>103</v>
      </c>
      <c r="Q126" s="15" t="s">
        <v>28</v>
      </c>
      <c r="S126" s="15" t="str">
        <f>CONCATENATE(D126," your ",C126," will expire on 24/09/28. Varsha, can you process the renewal please.")</f>
        <v>Mum your Driving Licence will expire on 24/09/28. Varsha, can you process the renewal please.</v>
      </c>
      <c r="T126" s="23" t="s">
        <v>575</v>
      </c>
      <c r="U126" s="15" t="b">
        <f t="shared" ca="1" si="24"/>
        <v>0</v>
      </c>
      <c r="V126" s="15" t="b">
        <f t="shared" ca="1" si="25"/>
        <v>1</v>
      </c>
      <c r="W126" s="15" t="b">
        <f t="shared" ca="1" si="26"/>
        <v>1</v>
      </c>
      <c r="X126" s="15">
        <f t="shared" si="27"/>
        <v>0</v>
      </c>
      <c r="Y126" s="15">
        <f t="shared" ca="1" si="28"/>
        <v>0</v>
      </c>
      <c r="Z126" s="15">
        <f t="shared" si="29"/>
        <v>0</v>
      </c>
    </row>
    <row r="127" spans="1:26" ht="30" customHeight="1" x14ac:dyDescent="0.25">
      <c r="A127" s="15">
        <f t="shared" ca="1" si="31"/>
        <v>0</v>
      </c>
      <c r="B127" s="13">
        <v>46411</v>
      </c>
      <c r="C127" s="15" t="s">
        <v>175</v>
      </c>
      <c r="D127" s="15" t="s">
        <v>179</v>
      </c>
      <c r="E127" s="7">
        <f t="shared" si="16"/>
        <v>46410</v>
      </c>
      <c r="F127" s="7">
        <v>0</v>
      </c>
      <c r="G127" s="11"/>
      <c r="H127" s="11"/>
      <c r="I127" s="11">
        <v>0</v>
      </c>
      <c r="J127" s="11">
        <v>1</v>
      </c>
      <c r="K127" s="11">
        <v>0</v>
      </c>
      <c r="L127" s="11">
        <v>0</v>
      </c>
      <c r="M127" s="11">
        <v>0</v>
      </c>
      <c r="N127" s="11">
        <v>0</v>
      </c>
      <c r="P127" s="8" t="s">
        <v>122</v>
      </c>
      <c r="Q127" s="15" t="s">
        <v>28</v>
      </c>
      <c r="S127" s="15" t="str">
        <f>CONCATENATE(D127," your ",C127," will expire on 24/08/27. Process the renewal please.")</f>
        <v>Pinkee your Driving Licence will expire on 24/08/27. Process the renewal please.</v>
      </c>
      <c r="T127" s="13"/>
      <c r="U127" s="15" t="b">
        <f t="shared" ca="1" si="24"/>
        <v>0</v>
      </c>
      <c r="V127" s="15" t="b">
        <f t="shared" ca="1" si="25"/>
        <v>1</v>
      </c>
      <c r="W127" s="15" t="b">
        <f t="shared" ca="1" si="26"/>
        <v>1</v>
      </c>
      <c r="X127" s="15">
        <f t="shared" si="27"/>
        <v>0</v>
      </c>
      <c r="Y127" s="15">
        <f t="shared" ca="1" si="28"/>
        <v>0</v>
      </c>
      <c r="Z127" s="15">
        <f t="shared" si="29"/>
        <v>0</v>
      </c>
    </row>
    <row r="128" spans="1:26" ht="30" customHeight="1" x14ac:dyDescent="0.25">
      <c r="A128" s="15">
        <f t="shared" ca="1" si="31"/>
        <v>0</v>
      </c>
      <c r="B128" s="13">
        <v>46874</v>
      </c>
      <c r="C128" s="15" t="s">
        <v>175</v>
      </c>
      <c r="D128" s="15" t="s">
        <v>180</v>
      </c>
      <c r="E128" s="7">
        <f t="shared" si="16"/>
        <v>46873</v>
      </c>
      <c r="F128" s="7">
        <v>0</v>
      </c>
      <c r="G128" s="11"/>
      <c r="H128" s="11"/>
      <c r="I128" s="11">
        <v>0</v>
      </c>
      <c r="J128" s="11">
        <v>1</v>
      </c>
      <c r="K128" s="11">
        <v>0</v>
      </c>
      <c r="L128" s="11">
        <v>0</v>
      </c>
      <c r="M128" s="11">
        <v>0</v>
      </c>
      <c r="N128" s="11">
        <v>0</v>
      </c>
      <c r="P128" s="8" t="s">
        <v>122</v>
      </c>
      <c r="Q128" s="15" t="s">
        <v>28</v>
      </c>
      <c r="S128" s="15" t="str">
        <f>CONCATENATE(D128," your ",C128," will expire on 01/08/28. Pinks, can you get do the renewal process the renewal please.")</f>
        <v>Trushar your Driving Licence will expire on 01/08/28. Pinks, can you get do the renewal process the renewal please.</v>
      </c>
      <c r="T128" s="13"/>
      <c r="U128" s="15" t="b">
        <f t="shared" ca="1" si="24"/>
        <v>0</v>
      </c>
      <c r="V128" s="15" t="b">
        <f t="shared" ca="1" si="25"/>
        <v>1</v>
      </c>
      <c r="W128" s="15" t="b">
        <f t="shared" ca="1" si="26"/>
        <v>1</v>
      </c>
      <c r="X128" s="15">
        <f t="shared" si="27"/>
        <v>0</v>
      </c>
      <c r="Y128" s="15">
        <f t="shared" ca="1" si="28"/>
        <v>0</v>
      </c>
      <c r="Z128" s="15">
        <f t="shared" si="29"/>
        <v>0</v>
      </c>
    </row>
    <row r="129" spans="1:29" ht="30" customHeight="1" x14ac:dyDescent="0.25">
      <c r="A129" s="15">
        <f t="shared" ca="1" si="31"/>
        <v>0</v>
      </c>
      <c r="B129" s="13">
        <v>46542</v>
      </c>
      <c r="C129" s="15" t="s">
        <v>181</v>
      </c>
      <c r="D129" s="15" t="s">
        <v>176</v>
      </c>
      <c r="E129" s="7">
        <f t="shared" ref="E129:E189" si="32">B129-1</f>
        <v>46541</v>
      </c>
      <c r="F129" s="7">
        <v>0</v>
      </c>
      <c r="G129" s="11"/>
      <c r="H129" s="11"/>
      <c r="I129" s="11">
        <v>0</v>
      </c>
      <c r="J129" s="11">
        <v>1</v>
      </c>
      <c r="K129" s="11">
        <v>0</v>
      </c>
      <c r="L129" s="11">
        <v>0</v>
      </c>
      <c r="M129" s="11">
        <v>0</v>
      </c>
      <c r="N129" s="11">
        <v>0</v>
      </c>
      <c r="P129" s="15" t="s">
        <v>177</v>
      </c>
      <c r="Q129" s="15" t="s">
        <v>28</v>
      </c>
      <c r="S129" s="15" t="str">
        <f>CONCATENATE(D129," your ",C129," will expire on 04/12/27. Process the renewal please.")</f>
        <v>Dad your Driving Licence (Indian) will expire on 04/12/27. Process the renewal please.</v>
      </c>
      <c r="T129" s="23">
        <v>45355.586412037039</v>
      </c>
      <c r="U129" s="15" t="b">
        <f t="shared" ca="1" si="24"/>
        <v>0</v>
      </c>
      <c r="V129" s="15" t="b">
        <f t="shared" ca="1" si="25"/>
        <v>1</v>
      </c>
      <c r="W129" s="15" t="b">
        <f t="shared" ref="W129:W130" ca="1" si="33">IF(AND(Y129&gt;=X129,Y129&lt;=Z129),TRUE,FALSE)</f>
        <v>1</v>
      </c>
      <c r="X129" s="15">
        <f t="shared" si="27"/>
        <v>0</v>
      </c>
      <c r="Y129" s="15">
        <f t="shared" ca="1" si="28"/>
        <v>0</v>
      </c>
      <c r="Z129" s="15">
        <f t="shared" si="29"/>
        <v>0</v>
      </c>
    </row>
    <row r="130" spans="1:29" ht="30" customHeight="1" x14ac:dyDescent="0.25">
      <c r="A130" s="15">
        <f t="shared" ca="1" si="31"/>
        <v>0</v>
      </c>
      <c r="B130" s="13">
        <v>45426.485706018517</v>
      </c>
      <c r="C130" s="15" t="s">
        <v>182</v>
      </c>
      <c r="D130" s="15" t="s">
        <v>183</v>
      </c>
      <c r="E130" s="7">
        <f t="shared" si="32"/>
        <v>45425.485706018517</v>
      </c>
      <c r="F130" s="7">
        <v>0</v>
      </c>
      <c r="G130" s="10">
        <v>0.20833333333333329</v>
      </c>
      <c r="H130" s="10">
        <v>0.5</v>
      </c>
      <c r="I130" s="11">
        <v>0</v>
      </c>
      <c r="J130" s="11">
        <v>0</v>
      </c>
      <c r="K130" s="11">
        <v>1</v>
      </c>
      <c r="L130" s="11">
        <v>0</v>
      </c>
      <c r="M130" s="11">
        <f ca="1">RANDBETWEEN(-3,3)</f>
        <v>1</v>
      </c>
      <c r="N130" s="11">
        <v>-22</v>
      </c>
      <c r="P130" s="15" t="s">
        <v>184</v>
      </c>
      <c r="Q130" s="15" t="s">
        <v>28</v>
      </c>
      <c r="S130" s="15" t="s">
        <v>185</v>
      </c>
      <c r="T130" s="23" t="s">
        <v>587</v>
      </c>
      <c r="U130" s="15" t="b">
        <f t="shared" ref="U130:U137" ca="1" si="34">IF(AND(DATE(YEAR(B130),MONTH(B130),DAY(B130))&lt;=TODAY(),B130&lt;&gt;""),TRUE,FALSE)</f>
        <v>0</v>
      </c>
      <c r="V130" s="15" t="b">
        <f t="shared" ca="1" si="25"/>
        <v>1</v>
      </c>
      <c r="W130" s="15" t="b">
        <f t="shared" ca="1" si="33"/>
        <v>1</v>
      </c>
      <c r="X130" s="15">
        <f t="shared" si="27"/>
        <v>300</v>
      </c>
      <c r="Y130" s="15">
        <f t="shared" ca="1" si="28"/>
        <v>710</v>
      </c>
      <c r="Z130" s="15">
        <f t="shared" si="29"/>
        <v>720</v>
      </c>
    </row>
    <row r="131" spans="1:29" ht="30" customHeight="1" x14ac:dyDescent="0.25">
      <c r="A131" s="15">
        <f t="shared" ref="A131:A137" ca="1" si="35">IF(AND(U131,V131,W131,X131,AB131),1,0)</f>
        <v>0</v>
      </c>
      <c r="B131" s="13">
        <v>45419.247939814813</v>
      </c>
      <c r="C131" s="15" t="s">
        <v>186</v>
      </c>
      <c r="D131" s="15" t="s">
        <v>187</v>
      </c>
      <c r="E131" s="7">
        <f t="shared" si="32"/>
        <v>45418.247939814813</v>
      </c>
      <c r="F131" s="7">
        <v>0</v>
      </c>
      <c r="G131" s="10">
        <v>0.25</v>
      </c>
      <c r="H131" s="10">
        <v>0.33333333333333331</v>
      </c>
      <c r="I131" s="11">
        <v>0</v>
      </c>
      <c r="J131" s="11">
        <v>0</v>
      </c>
      <c r="K131" s="11">
        <v>1</v>
      </c>
      <c r="L131" s="11">
        <v>0</v>
      </c>
      <c r="M131" s="11">
        <f t="shared" ref="M131:M137" ca="1" si="36">RANDBETWEEN(-5,3)</f>
        <v>3</v>
      </c>
      <c r="N131" s="11">
        <v>0</v>
      </c>
      <c r="O131" s="16"/>
      <c r="P131" s="8" t="s">
        <v>550</v>
      </c>
      <c r="Q131" s="8" t="s">
        <v>188</v>
      </c>
      <c r="R131" s="15" t="str">
        <f ca="1">VLOOKUP(RANDBETWEEN(1,12),'Greeting Selection'!$A$21:$B$31,2)</f>
        <v>C:\Dropbox\01\WHATSAPP MACRO\God\01 - Monday\IMG-20190422-WA0006.jpg</v>
      </c>
      <c r="T131" s="23">
        <v>45448.250717592593</v>
      </c>
      <c r="U131" s="15" t="b">
        <f t="shared" ca="1" si="34"/>
        <v>1</v>
      </c>
      <c r="V131" s="25" t="b">
        <f t="shared" ref="V131:V137" ca="1" si="37">(TODAY()-INT(T131))&gt;=(INT(B131)-INT(T131))</f>
        <v>1</v>
      </c>
      <c r="W131" s="15" t="b">
        <f t="shared" ref="W131:W137" ca="1" si="38">IF(O131="",TRUE,IF(NOW()&lt;=O131,TRUE,FALSE))</f>
        <v>1</v>
      </c>
      <c r="X131" s="15" t="b">
        <f t="shared" ref="X131:X137" ca="1" si="39">IF(AND(Z131&gt;=Y131,Z131&lt;=AA131),TRUE,FALSE)</f>
        <v>0</v>
      </c>
      <c r="Y131" s="15">
        <f t="shared" ref="Y131:Y137" si="40">HOUR(G131)*60+MINUTE(G131)</f>
        <v>360</v>
      </c>
      <c r="Z131" s="15">
        <f t="shared" ref="Z131:Z137" ca="1" si="41">IF(AND(G131="",H131=""),0,HOUR(NOW())*60+MINUTE(NOW()))</f>
        <v>710</v>
      </c>
      <c r="AA131" s="15">
        <f t="shared" ref="AA131:AA137" si="42">HOUR(H131)*60+MINUTE(H131)</f>
        <v>480</v>
      </c>
      <c r="AB131" s="15" t="b">
        <f ca="1">IF(WEEKDAY(TODAY())=2,TRUE,FALSE)</f>
        <v>1</v>
      </c>
      <c r="AC131" s="20" t="s">
        <v>187</v>
      </c>
    </row>
    <row r="132" spans="1:29" x14ac:dyDescent="0.25">
      <c r="A132" s="15">
        <f t="shared" ca="1" si="35"/>
        <v>0</v>
      </c>
      <c r="B132" s="13">
        <v>45416.251840277779</v>
      </c>
      <c r="C132" s="15" t="s">
        <v>186</v>
      </c>
      <c r="D132" s="15" t="s">
        <v>189</v>
      </c>
      <c r="E132" s="7">
        <f t="shared" si="32"/>
        <v>45415.251840277779</v>
      </c>
      <c r="F132" s="7">
        <v>0</v>
      </c>
      <c r="G132" s="10">
        <v>0.25</v>
      </c>
      <c r="H132" s="10">
        <v>0.33333333333333331</v>
      </c>
      <c r="I132" s="11">
        <v>0</v>
      </c>
      <c r="J132" s="11">
        <v>0</v>
      </c>
      <c r="K132" s="11">
        <v>1</v>
      </c>
      <c r="L132" s="11">
        <v>0</v>
      </c>
      <c r="M132" s="11">
        <f t="shared" ca="1" si="36"/>
        <v>0</v>
      </c>
      <c r="N132" s="11">
        <v>0</v>
      </c>
      <c r="O132" s="16"/>
      <c r="P132" s="8" t="s">
        <v>550</v>
      </c>
      <c r="Q132" s="8" t="s">
        <v>188</v>
      </c>
      <c r="R132" s="15" t="str">
        <f ca="1">VLOOKUP(RANDBETWEEN(1,11),'Greeting Selection'!$A$36:$B$45,2)</f>
        <v>C:\Dropbox\01\WHATSAPP MACRO\God\05 - Friday\IMG-20190719-WA0007.jpg</v>
      </c>
      <c r="T132" s="23">
        <v>45356.250451388885</v>
      </c>
      <c r="U132" s="15" t="b">
        <f t="shared" ca="1" si="34"/>
        <v>1</v>
      </c>
      <c r="V132" s="25" t="b">
        <f t="shared" ca="1" si="37"/>
        <v>1</v>
      </c>
      <c r="W132" s="15" t="b">
        <f t="shared" ca="1" si="38"/>
        <v>1</v>
      </c>
      <c r="X132" s="15" t="b">
        <f t="shared" ca="1" si="39"/>
        <v>0</v>
      </c>
      <c r="Y132" s="15">
        <f t="shared" si="40"/>
        <v>360</v>
      </c>
      <c r="Z132" s="15">
        <f t="shared" ca="1" si="41"/>
        <v>710</v>
      </c>
      <c r="AA132" s="15">
        <f t="shared" si="42"/>
        <v>480</v>
      </c>
      <c r="AB132" s="15" t="b">
        <f ca="1">IF(WEEKDAY(TODAY())=6,TRUE,FALSE)</f>
        <v>0</v>
      </c>
      <c r="AC132" s="20" t="s">
        <v>189</v>
      </c>
    </row>
    <row r="133" spans="1:29" ht="30" customHeight="1" x14ac:dyDescent="0.25">
      <c r="A133" s="15">
        <f t="shared" ca="1" si="35"/>
        <v>0</v>
      </c>
      <c r="B133" s="13">
        <v>45422.24900462963</v>
      </c>
      <c r="C133" s="15" t="s">
        <v>186</v>
      </c>
      <c r="D133" s="15" t="s">
        <v>190</v>
      </c>
      <c r="E133" s="7">
        <f t="shared" si="32"/>
        <v>45421.24900462963</v>
      </c>
      <c r="F133" s="7">
        <v>0</v>
      </c>
      <c r="G133" s="10">
        <v>0.25</v>
      </c>
      <c r="H133" s="10">
        <v>0.33333333333333331</v>
      </c>
      <c r="I133" s="11">
        <v>0</v>
      </c>
      <c r="J133" s="11">
        <v>0</v>
      </c>
      <c r="K133" s="11">
        <v>1</v>
      </c>
      <c r="L133" s="11">
        <v>0</v>
      </c>
      <c r="M133" s="11">
        <f t="shared" ca="1" si="36"/>
        <v>-1</v>
      </c>
      <c r="N133" s="11">
        <v>0</v>
      </c>
      <c r="O133" s="16"/>
      <c r="P133" s="8" t="s">
        <v>550</v>
      </c>
      <c r="Q133" s="8" t="s">
        <v>188</v>
      </c>
      <c r="R133" s="15" t="str">
        <f ca="1">VLOOKUP(RANDBETWEEN(1,89),'Greeting Selection'!$A$70:$B$162,2)</f>
        <v>C:\Dropbox\01\WHATSAPP MACRO\God\General\IMG-20190514-WA0004.jpg</v>
      </c>
      <c r="S133" s="16"/>
      <c r="T133" s="23">
        <v>45540.251087962963</v>
      </c>
      <c r="U133" s="15" t="b">
        <f t="shared" ca="1" si="34"/>
        <v>1</v>
      </c>
      <c r="V133" s="25" t="b">
        <f t="shared" ca="1" si="37"/>
        <v>1</v>
      </c>
      <c r="W133" s="15" t="b">
        <f t="shared" ca="1" si="38"/>
        <v>1</v>
      </c>
      <c r="X133" s="15" t="b">
        <f t="shared" ca="1" si="39"/>
        <v>0</v>
      </c>
      <c r="Y133" s="15">
        <f t="shared" si="40"/>
        <v>360</v>
      </c>
      <c r="Z133" s="15">
        <f t="shared" ca="1" si="41"/>
        <v>710</v>
      </c>
      <c r="AA133" s="15">
        <f t="shared" si="42"/>
        <v>480</v>
      </c>
      <c r="AB133" s="15" t="b">
        <f ca="1">IF(WEEKDAY(TODAY())=5,TRUE,FALSE)</f>
        <v>0</v>
      </c>
      <c r="AC133" t="s">
        <v>420</v>
      </c>
    </row>
    <row r="134" spans="1:29" ht="30" customHeight="1" x14ac:dyDescent="0.25">
      <c r="A134" s="15">
        <f t="shared" ca="1" si="35"/>
        <v>0</v>
      </c>
      <c r="B134" s="13">
        <v>45421.248032407406</v>
      </c>
      <c r="C134" s="15" t="s">
        <v>186</v>
      </c>
      <c r="D134" s="15" t="s">
        <v>191</v>
      </c>
      <c r="E134" s="7">
        <f t="shared" si="32"/>
        <v>45420.248032407406</v>
      </c>
      <c r="F134" s="7">
        <v>0</v>
      </c>
      <c r="G134" s="10">
        <v>0.25</v>
      </c>
      <c r="H134" s="10">
        <v>0.33333333333333331</v>
      </c>
      <c r="I134" s="11">
        <v>0</v>
      </c>
      <c r="J134" s="11">
        <v>0</v>
      </c>
      <c r="K134" s="11">
        <v>1</v>
      </c>
      <c r="L134" s="11">
        <v>0</v>
      </c>
      <c r="M134" s="11">
        <f t="shared" ca="1" si="36"/>
        <v>1</v>
      </c>
      <c r="N134" s="11">
        <v>0</v>
      </c>
      <c r="O134" s="16"/>
      <c r="P134" s="8" t="s">
        <v>550</v>
      </c>
      <c r="Q134" s="8" t="s">
        <v>188</v>
      </c>
      <c r="R134" s="15" t="str">
        <f ca="1">VLOOKUP(RANDBETWEEN(1,89),'Greeting Selection'!$A$70:$B$162,2)</f>
        <v>C:\Dropbox\01\WHATSAPP MACRO\God\General\IMG-20190506-WA0001.jpg</v>
      </c>
      <c r="T134" s="23">
        <v>45509.250810185185</v>
      </c>
      <c r="U134" s="15" t="b">
        <f t="shared" ca="1" si="34"/>
        <v>1</v>
      </c>
      <c r="V134" s="25" t="b">
        <f t="shared" ca="1" si="37"/>
        <v>1</v>
      </c>
      <c r="W134" s="15" t="b">
        <f t="shared" ca="1" si="38"/>
        <v>1</v>
      </c>
      <c r="X134" s="15" t="b">
        <f t="shared" ca="1" si="39"/>
        <v>0</v>
      </c>
      <c r="Y134" s="15">
        <f t="shared" si="40"/>
        <v>360</v>
      </c>
      <c r="Z134" s="15">
        <f t="shared" ca="1" si="41"/>
        <v>710</v>
      </c>
      <c r="AA134" s="15">
        <f t="shared" si="42"/>
        <v>480</v>
      </c>
      <c r="AB134" s="15" t="b">
        <f ca="1">IF(WEEKDAY(TODAY())=4,TRUE,FALSE)</f>
        <v>0</v>
      </c>
      <c r="AC134" t="s">
        <v>420</v>
      </c>
    </row>
    <row r="135" spans="1:29" ht="30" customHeight="1" x14ac:dyDescent="0.25">
      <c r="A135" s="15">
        <f t="shared" ca="1" si="35"/>
        <v>0</v>
      </c>
      <c r="B135" s="13">
        <v>45417.250081018516</v>
      </c>
      <c r="C135" s="15" t="s">
        <v>186</v>
      </c>
      <c r="D135" s="15" t="s">
        <v>192</v>
      </c>
      <c r="E135" s="7">
        <f t="shared" si="32"/>
        <v>45416.250081018516</v>
      </c>
      <c r="F135" s="7">
        <v>0</v>
      </c>
      <c r="G135" s="10">
        <v>0.25</v>
      </c>
      <c r="H135" s="10">
        <v>0.33333333333333331</v>
      </c>
      <c r="I135" s="11">
        <v>0</v>
      </c>
      <c r="J135" s="11">
        <v>0</v>
      </c>
      <c r="K135" s="11">
        <v>1</v>
      </c>
      <c r="L135" s="11">
        <v>0</v>
      </c>
      <c r="M135" s="11">
        <f t="shared" ca="1" si="36"/>
        <v>-3</v>
      </c>
      <c r="N135" s="11">
        <v>0</v>
      </c>
      <c r="O135" s="16"/>
      <c r="P135" s="8" t="s">
        <v>550</v>
      </c>
      <c r="Q135" s="8" t="s">
        <v>188</v>
      </c>
      <c r="R135" s="15" t="str">
        <f ca="1">VLOOKUP(RANDBETWEEN(1,12),'Greeting Selection'!$A$49:$B$60,2)</f>
        <v>C:\Dropbox\01\WHATSAPP MACRO\God\06 - Saturday\IMG-20190720-WA0009.jpg</v>
      </c>
      <c r="T135" s="23">
        <v>45387.250775462962</v>
      </c>
      <c r="U135" s="15" t="b">
        <f t="shared" ca="1" si="34"/>
        <v>1</v>
      </c>
      <c r="V135" s="25" t="b">
        <f t="shared" ca="1" si="37"/>
        <v>1</v>
      </c>
      <c r="W135" s="15" t="b">
        <f t="shared" ca="1" si="38"/>
        <v>1</v>
      </c>
      <c r="X135" s="15" t="b">
        <f t="shared" ca="1" si="39"/>
        <v>0</v>
      </c>
      <c r="Y135" s="15">
        <f t="shared" si="40"/>
        <v>360</v>
      </c>
      <c r="Z135" s="15">
        <f t="shared" ca="1" si="41"/>
        <v>710</v>
      </c>
      <c r="AA135" s="15">
        <f t="shared" si="42"/>
        <v>480</v>
      </c>
      <c r="AB135" s="15" t="b">
        <f ca="1">IF(WEEKDAY(TODAY())=7,TRUE,FALSE)</f>
        <v>0</v>
      </c>
      <c r="AC135" t="s">
        <v>192</v>
      </c>
    </row>
    <row r="136" spans="1:29" ht="30" customHeight="1" x14ac:dyDescent="0.25">
      <c r="A136" s="15">
        <f t="shared" ca="1" si="35"/>
        <v>0</v>
      </c>
      <c r="B136" s="13">
        <v>45420.248460648145</v>
      </c>
      <c r="C136" s="15" t="s">
        <v>186</v>
      </c>
      <c r="D136" s="15" t="s">
        <v>194</v>
      </c>
      <c r="E136" s="7">
        <f t="shared" si="32"/>
        <v>45419.248460648145</v>
      </c>
      <c r="F136" s="7">
        <v>0</v>
      </c>
      <c r="G136" s="10">
        <v>0.25</v>
      </c>
      <c r="H136" s="10">
        <v>0.33333333333333331</v>
      </c>
      <c r="I136" s="11">
        <v>0</v>
      </c>
      <c r="J136" s="11">
        <v>0</v>
      </c>
      <c r="K136" s="11">
        <v>1</v>
      </c>
      <c r="L136" s="11">
        <v>0</v>
      </c>
      <c r="M136" s="11">
        <f t="shared" ca="1" si="36"/>
        <v>-4</v>
      </c>
      <c r="N136" s="11">
        <v>0</v>
      </c>
      <c r="O136" s="16"/>
      <c r="P136" s="8" t="s">
        <v>550</v>
      </c>
      <c r="Q136" s="8" t="s">
        <v>188</v>
      </c>
      <c r="R136" s="15" t="str">
        <f ca="1">VLOOKUP(RANDBETWEEN(1,89),'Greeting Selection'!$A$70:$B$162,2)</f>
        <v>C:\Dropbox\01\WHATSAPP MACRO\God\General\IMG-20150831-WA0012.jpg</v>
      </c>
      <c r="T136" s="23">
        <v>45478.250543981485</v>
      </c>
      <c r="U136" s="15" t="b">
        <f t="shared" ca="1" si="34"/>
        <v>1</v>
      </c>
      <c r="V136" s="25" t="b">
        <f t="shared" ca="1" si="37"/>
        <v>1</v>
      </c>
      <c r="W136" s="15" t="b">
        <f t="shared" ca="1" si="38"/>
        <v>1</v>
      </c>
      <c r="X136" s="15" t="b">
        <f t="shared" ca="1" si="39"/>
        <v>0</v>
      </c>
      <c r="Y136" s="15">
        <f t="shared" si="40"/>
        <v>360</v>
      </c>
      <c r="Z136" s="15">
        <f t="shared" ca="1" si="41"/>
        <v>710</v>
      </c>
      <c r="AA136" s="15">
        <f t="shared" si="42"/>
        <v>480</v>
      </c>
      <c r="AB136" s="15" t="b">
        <f ca="1">IF(WEEKDAY(TODAY())=3,TRUE,FALSE)</f>
        <v>0</v>
      </c>
      <c r="AC136" t="s">
        <v>420</v>
      </c>
    </row>
    <row r="137" spans="1:29" ht="30" customHeight="1" x14ac:dyDescent="0.25">
      <c r="A137" s="15">
        <f t="shared" ca="1" si="35"/>
        <v>0</v>
      </c>
      <c r="B137" s="13">
        <v>45418.249583333331</v>
      </c>
      <c r="C137" s="15" t="s">
        <v>186</v>
      </c>
      <c r="D137" s="15" t="s">
        <v>195</v>
      </c>
      <c r="E137" s="7">
        <f t="shared" si="32"/>
        <v>45417.249583333331</v>
      </c>
      <c r="F137" s="7">
        <v>0</v>
      </c>
      <c r="G137" s="10">
        <v>0.25</v>
      </c>
      <c r="H137" s="10">
        <v>0.33333333333333331</v>
      </c>
      <c r="I137" s="11">
        <v>0</v>
      </c>
      <c r="J137" s="11">
        <v>0</v>
      </c>
      <c r="K137" s="11">
        <v>1</v>
      </c>
      <c r="L137" s="11">
        <v>0</v>
      </c>
      <c r="M137" s="11">
        <f t="shared" ca="1" si="36"/>
        <v>2</v>
      </c>
      <c r="N137" s="11">
        <v>0</v>
      </c>
      <c r="O137" s="16"/>
      <c r="P137" s="8" t="s">
        <v>550</v>
      </c>
      <c r="Q137" s="8" t="s">
        <v>188</v>
      </c>
      <c r="R137" s="15" t="str">
        <f ca="1">VLOOKUP(RANDBETWEEN(1,12),'Greeting Selection'!$A$64:$B$64,2)</f>
        <v>C:\Dropbox\01\WHATSAPP MACRO\God\07 - Sunday\IMG-20180506-WA0003.jpg</v>
      </c>
      <c r="T137" s="23">
        <v>45417.250972222224</v>
      </c>
      <c r="U137" s="15" t="b">
        <f t="shared" ca="1" si="34"/>
        <v>1</v>
      </c>
      <c r="V137" s="25" t="b">
        <f t="shared" ca="1" si="37"/>
        <v>1</v>
      </c>
      <c r="W137" s="15" t="b">
        <f t="shared" ca="1" si="38"/>
        <v>1</v>
      </c>
      <c r="X137" s="15" t="b">
        <f t="shared" ca="1" si="39"/>
        <v>0</v>
      </c>
      <c r="Y137" s="15">
        <f t="shared" si="40"/>
        <v>360</v>
      </c>
      <c r="Z137" s="15">
        <f t="shared" ca="1" si="41"/>
        <v>710</v>
      </c>
      <c r="AA137" s="15">
        <f t="shared" si="42"/>
        <v>480</v>
      </c>
      <c r="AB137" s="15" t="b">
        <f ca="1">IF(WEEKDAY(TODAY())=1,TRUE,FALSE)</f>
        <v>0</v>
      </c>
      <c r="AC137" t="s">
        <v>195</v>
      </c>
    </row>
    <row r="138" spans="1:29" ht="30" customHeight="1" x14ac:dyDescent="0.25">
      <c r="A138" s="15">
        <f t="shared" ref="A138:A152" ca="1" si="43">IF(AND(U138,V138,W138),1,0)</f>
        <v>0</v>
      </c>
      <c r="B138" s="13">
        <v>45422.908506944441</v>
      </c>
      <c r="C138" s="15" t="s">
        <v>196</v>
      </c>
      <c r="E138" s="7">
        <f t="shared" si="32"/>
        <v>45421.908506944441</v>
      </c>
      <c r="F138" s="7">
        <v>0</v>
      </c>
      <c r="G138" s="10">
        <v>0.89583333333333337</v>
      </c>
      <c r="H138" s="10">
        <v>0.99930555555555556</v>
      </c>
      <c r="I138" s="11">
        <v>0</v>
      </c>
      <c r="J138" s="11">
        <v>0</v>
      </c>
      <c r="K138" s="11">
        <v>1</v>
      </c>
      <c r="L138" s="11">
        <v>0</v>
      </c>
      <c r="M138" s="11">
        <v>0</v>
      </c>
      <c r="N138" s="11">
        <v>0</v>
      </c>
      <c r="P138" s="8" t="s">
        <v>122</v>
      </c>
      <c r="Q138" s="15" t="s">
        <v>28</v>
      </c>
      <c r="S138" s="15" t="s">
        <v>197</v>
      </c>
      <c r="T138" s="23">
        <v>45540.908506944441</v>
      </c>
      <c r="U138" s="15" t="b">
        <f t="shared" ref="U138:U173" ca="1" si="44">IF(AND(B138&lt;=NOW(),B138&lt;&gt;""),TRUE,FALSE)</f>
        <v>1</v>
      </c>
      <c r="V138" s="15" t="b">
        <f t="shared" ref="V138:V206" ca="1" si="45">IF(O138="",TRUE,IF(NOW()&lt;=O138,TRUE,FALSE))</f>
        <v>1</v>
      </c>
      <c r="W138" s="15" t="b">
        <f t="shared" ref="W138:W183" ca="1" si="46">IF(AND(Y138&gt;=X138,Y138&lt;=Z138),TRUE,FALSE)</f>
        <v>0</v>
      </c>
      <c r="X138" s="15">
        <f t="shared" ref="X138:X183" si="47">HOUR(G138)*60+MINUTE(G138)</f>
        <v>1290</v>
      </c>
      <c r="Y138" s="15">
        <f t="shared" ref="Y138:Y183" ca="1" si="48">IF(AND(G138="",H138=""),0,HOUR(NOW())*60+MINUTE(NOW()))</f>
        <v>710</v>
      </c>
      <c r="Z138" s="15">
        <f t="shared" ref="Z138:Z183" si="49">HOUR(H138)*60+MINUTE(H138)</f>
        <v>1439</v>
      </c>
    </row>
    <row r="139" spans="1:29" ht="30" customHeight="1" x14ac:dyDescent="0.25">
      <c r="A139" s="15">
        <f t="shared" ca="1" si="43"/>
        <v>0</v>
      </c>
      <c r="B139" s="13">
        <v>45426.48537037037</v>
      </c>
      <c r="C139" s="15" t="s">
        <v>198</v>
      </c>
      <c r="D139" s="15" t="s">
        <v>49</v>
      </c>
      <c r="E139" s="7">
        <f t="shared" si="32"/>
        <v>45425.48537037037</v>
      </c>
      <c r="F139" s="7">
        <v>0</v>
      </c>
      <c r="G139" s="10">
        <v>0.375</v>
      </c>
      <c r="H139" s="10">
        <v>0.5</v>
      </c>
      <c r="I139" s="11">
        <v>0</v>
      </c>
      <c r="J139" s="11">
        <v>0</v>
      </c>
      <c r="K139" s="11">
        <v>1</v>
      </c>
      <c r="L139" s="11">
        <v>0</v>
      </c>
      <c r="M139" s="11">
        <v>0</v>
      </c>
      <c r="N139" s="11">
        <v>0</v>
      </c>
      <c r="P139" s="15" t="s">
        <v>36</v>
      </c>
      <c r="Q139" s="15" t="s">
        <v>28</v>
      </c>
      <c r="S139" s="15" t="str">
        <f>CONCATENATE("Gents, please can you check with BHK if they can do Landords insurance for ",D139,CHAR(10),"
Let me know who will be actioning this task please.")</f>
        <v>Gents, please can you check with BHK if they can do Landords insurance for 25 Stirling Road
Let me know who will be actioning this task please.</v>
      </c>
      <c r="T139" s="23" t="s">
        <v>588</v>
      </c>
      <c r="U139" s="15" t="b">
        <f t="shared" ca="1" si="44"/>
        <v>0</v>
      </c>
      <c r="V139" s="15" t="b">
        <f t="shared" ca="1" si="45"/>
        <v>1</v>
      </c>
      <c r="W139" s="15" t="b">
        <f t="shared" ca="1" si="46"/>
        <v>1</v>
      </c>
      <c r="X139" s="15">
        <f t="shared" si="47"/>
        <v>540</v>
      </c>
      <c r="Y139" s="15">
        <f t="shared" ca="1" si="48"/>
        <v>710</v>
      </c>
      <c r="Z139" s="15">
        <f t="shared" si="49"/>
        <v>720</v>
      </c>
    </row>
    <row r="140" spans="1:29" ht="30" customHeight="1" x14ac:dyDescent="0.25">
      <c r="A140" s="15">
        <f t="shared" ca="1" si="43"/>
        <v>0</v>
      </c>
      <c r="B140" s="13">
        <v>45471.867395833331</v>
      </c>
      <c r="C140" s="15" t="s">
        <v>199</v>
      </c>
      <c r="D140" s="15" t="s">
        <v>200</v>
      </c>
      <c r="E140" s="7">
        <f t="shared" si="32"/>
        <v>45470.867395833331</v>
      </c>
      <c r="F140" s="7">
        <v>0</v>
      </c>
      <c r="G140" s="10">
        <v>0.20833333333333329</v>
      </c>
      <c r="H140" s="10">
        <v>0.79166666666666663</v>
      </c>
      <c r="I140" s="11">
        <v>0</v>
      </c>
      <c r="J140" s="11">
        <v>0</v>
      </c>
      <c r="K140" s="11">
        <v>3</v>
      </c>
      <c r="L140" s="11">
        <v>0</v>
      </c>
      <c r="M140" s="11">
        <v>0</v>
      </c>
      <c r="N140" s="11">
        <v>0</v>
      </c>
      <c r="O140" s="14"/>
      <c r="P140" s="8" t="s">
        <v>36</v>
      </c>
      <c r="Q140" s="14" t="s">
        <v>28</v>
      </c>
      <c r="S140" s="15" t="str">
        <f>CONCATENATE("Hi Dad, ",CHAR(10),"the following policy is soon due for renewal: ",D140,". Can you start to action this renewal if you have not already started. Let me know please.")</f>
        <v>Hi Dad, 
the following policy is soon due for renewal: 91A Spencer Road - Building Insurance. Can you start to action this renewal if you have not already started. Let me know please.</v>
      </c>
      <c r="T140" s="13"/>
      <c r="U140" s="15" t="b">
        <f t="shared" ca="1" si="44"/>
        <v>0</v>
      </c>
      <c r="V140" s="15" t="b">
        <f t="shared" ca="1" si="45"/>
        <v>1</v>
      </c>
      <c r="W140" s="15" t="b">
        <f t="shared" ca="1" si="46"/>
        <v>1</v>
      </c>
      <c r="X140" s="15">
        <f t="shared" si="47"/>
        <v>300</v>
      </c>
      <c r="Y140" s="15">
        <f t="shared" ca="1" si="48"/>
        <v>710</v>
      </c>
      <c r="Z140" s="15">
        <f t="shared" si="49"/>
        <v>1140</v>
      </c>
    </row>
    <row r="141" spans="1:29" ht="30" customHeight="1" x14ac:dyDescent="0.25">
      <c r="A141" s="15">
        <f t="shared" ca="1" si="43"/>
        <v>0</v>
      </c>
      <c r="B141" s="13">
        <v>45429</v>
      </c>
      <c r="C141" s="15" t="s">
        <v>201</v>
      </c>
      <c r="D141" s="15" t="s">
        <v>202</v>
      </c>
      <c r="E141" s="7">
        <f t="shared" si="32"/>
        <v>45428</v>
      </c>
      <c r="F141" s="7">
        <v>0</v>
      </c>
      <c r="G141" s="10">
        <v>0.25</v>
      </c>
      <c r="H141" s="10">
        <v>0.70833333333333337</v>
      </c>
      <c r="I141" s="11">
        <v>0</v>
      </c>
      <c r="J141" s="11">
        <v>0</v>
      </c>
      <c r="K141" s="11">
        <v>3</v>
      </c>
      <c r="L141" s="11">
        <v>0</v>
      </c>
      <c r="M141" s="11">
        <v>0</v>
      </c>
      <c r="N141" s="11">
        <v>0</v>
      </c>
      <c r="O141" s="14"/>
      <c r="P141" s="8" t="s">
        <v>203</v>
      </c>
      <c r="Q141" s="14" t="s">
        <v>28</v>
      </c>
      <c r="S141" s="15" t="s">
        <v>204</v>
      </c>
      <c r="T141" s="13"/>
      <c r="U141" s="15" t="b">
        <f t="shared" ca="1" si="44"/>
        <v>0</v>
      </c>
      <c r="V141" s="15" t="b">
        <f t="shared" ca="1" si="45"/>
        <v>1</v>
      </c>
      <c r="W141" s="15" t="b">
        <f t="shared" ca="1" si="46"/>
        <v>1</v>
      </c>
      <c r="X141" s="15">
        <f t="shared" si="47"/>
        <v>360</v>
      </c>
      <c r="Y141" s="15">
        <f t="shared" ca="1" si="48"/>
        <v>710</v>
      </c>
      <c r="Z141" s="15">
        <f t="shared" si="49"/>
        <v>1020</v>
      </c>
    </row>
    <row r="142" spans="1:29" ht="30" customHeight="1" x14ac:dyDescent="0.25">
      <c r="A142" s="15">
        <f t="shared" ca="1" si="43"/>
        <v>0</v>
      </c>
      <c r="B142" s="13">
        <v>45448.697245370371</v>
      </c>
      <c r="C142" s="15" t="s">
        <v>205</v>
      </c>
      <c r="E142" s="7">
        <f t="shared" si="32"/>
        <v>45447.697245370371</v>
      </c>
      <c r="F142" s="7">
        <v>0</v>
      </c>
      <c r="G142" s="11"/>
      <c r="H142" s="11"/>
      <c r="I142" s="11">
        <v>0</v>
      </c>
      <c r="J142" s="11">
        <v>1</v>
      </c>
      <c r="K142" s="11">
        <v>0</v>
      </c>
      <c r="L142" s="11">
        <v>0</v>
      </c>
      <c r="M142" s="11">
        <v>0</v>
      </c>
      <c r="N142" s="11">
        <v>0</v>
      </c>
      <c r="P142" s="8" t="s">
        <v>36</v>
      </c>
      <c r="Q142" s="14" t="s">
        <v>28</v>
      </c>
      <c r="S142" s="15" t="str">
        <f>C142&amp;CHAR(10)&amp;D142</f>
        <v xml:space="preserve">Monthly CIS PAYE Payments
</v>
      </c>
      <c r="T142" s="23">
        <v>45417.697245370371</v>
      </c>
      <c r="U142" s="15" t="b">
        <f t="shared" ca="1" si="44"/>
        <v>0</v>
      </c>
      <c r="V142" s="15" t="b">
        <f t="shared" ca="1" si="45"/>
        <v>1</v>
      </c>
      <c r="W142" s="15" t="b">
        <f t="shared" ca="1" si="46"/>
        <v>1</v>
      </c>
      <c r="X142" s="15">
        <f t="shared" si="47"/>
        <v>0</v>
      </c>
      <c r="Y142" s="15">
        <f t="shared" ca="1" si="48"/>
        <v>0</v>
      </c>
      <c r="Z142" s="15">
        <f t="shared" si="49"/>
        <v>0</v>
      </c>
    </row>
    <row r="143" spans="1:29" ht="30" customHeight="1" x14ac:dyDescent="0.25">
      <c r="A143" s="15">
        <f t="shared" ca="1" si="43"/>
        <v>0</v>
      </c>
      <c r="B143" s="13">
        <v>45448.697337962964</v>
      </c>
      <c r="C143" s="15" t="s">
        <v>206</v>
      </c>
      <c r="D143" s="15" t="s">
        <v>207</v>
      </c>
      <c r="E143" s="7">
        <f t="shared" si="32"/>
        <v>45447.697337962964</v>
      </c>
      <c r="F143" s="7">
        <v>0</v>
      </c>
      <c r="G143" s="11"/>
      <c r="H143" s="11"/>
      <c r="I143" s="11">
        <v>0</v>
      </c>
      <c r="J143" s="11">
        <v>1</v>
      </c>
      <c r="K143" s="11">
        <v>0</v>
      </c>
      <c r="L143" s="11">
        <v>0</v>
      </c>
      <c r="M143" s="11">
        <v>0</v>
      </c>
      <c r="N143" s="11">
        <v>0</v>
      </c>
      <c r="P143" s="8" t="s">
        <v>36</v>
      </c>
      <c r="Q143" s="14" t="s">
        <v>28</v>
      </c>
      <c r="S143" s="15" t="str">
        <f>C143&amp;CHAR(10)&amp;D143</f>
        <v>Mortgage Statement
Halifax 11HS</v>
      </c>
      <c r="T143" s="23">
        <v>45417.697337962964</v>
      </c>
      <c r="U143" s="15" t="b">
        <f t="shared" ca="1" si="44"/>
        <v>0</v>
      </c>
      <c r="V143" s="15" t="b">
        <f t="shared" ca="1" si="45"/>
        <v>1</v>
      </c>
      <c r="W143" s="15" t="b">
        <f t="shared" ca="1" si="46"/>
        <v>1</v>
      </c>
      <c r="X143" s="15">
        <f t="shared" si="47"/>
        <v>0</v>
      </c>
      <c r="Y143" s="15">
        <f t="shared" ca="1" si="48"/>
        <v>0</v>
      </c>
      <c r="Z143" s="15">
        <f t="shared" si="49"/>
        <v>0</v>
      </c>
    </row>
    <row r="144" spans="1:29" ht="30" customHeight="1" x14ac:dyDescent="0.25">
      <c r="A144" s="15">
        <f t="shared" ca="1" si="43"/>
        <v>0</v>
      </c>
      <c r="B144" s="13">
        <v>45448.697430555556</v>
      </c>
      <c r="C144" s="15" t="s">
        <v>206</v>
      </c>
      <c r="D144" s="15" t="s">
        <v>208</v>
      </c>
      <c r="E144" s="7">
        <f t="shared" si="32"/>
        <v>45447.697430555556</v>
      </c>
      <c r="F144" s="7">
        <v>0</v>
      </c>
      <c r="G144" s="11"/>
      <c r="H144" s="11"/>
      <c r="I144" s="11">
        <v>0</v>
      </c>
      <c r="J144" s="11">
        <v>1</v>
      </c>
      <c r="K144" s="11">
        <v>0</v>
      </c>
      <c r="L144" s="11">
        <v>0</v>
      </c>
      <c r="M144" s="11">
        <v>0</v>
      </c>
      <c r="N144" s="11">
        <v>0</v>
      </c>
      <c r="P144" s="8" t="s">
        <v>36</v>
      </c>
      <c r="Q144" s="14" t="s">
        <v>28</v>
      </c>
      <c r="S144" s="15" t="str">
        <f>C144&amp;CHAR(10)&amp;D144</f>
        <v>Mortgage Statement
Halifax 25SR</v>
      </c>
      <c r="T144" s="23">
        <v>45417.697430555556</v>
      </c>
      <c r="U144" s="15" t="b">
        <f t="shared" ca="1" si="44"/>
        <v>0</v>
      </c>
      <c r="V144" s="15" t="b">
        <f t="shared" ca="1" si="45"/>
        <v>1</v>
      </c>
      <c r="W144" s="15" t="b">
        <f t="shared" ca="1" si="46"/>
        <v>1</v>
      </c>
      <c r="X144" s="15">
        <f t="shared" si="47"/>
        <v>0</v>
      </c>
      <c r="Y144" s="15">
        <f t="shared" ca="1" si="48"/>
        <v>0</v>
      </c>
      <c r="Z144" s="15">
        <f t="shared" si="49"/>
        <v>0</v>
      </c>
    </row>
    <row r="145" spans="1:26" ht="30" customHeight="1" x14ac:dyDescent="0.25">
      <c r="A145" s="15">
        <f t="shared" ca="1" si="43"/>
        <v>0</v>
      </c>
      <c r="B145" s="13">
        <v>45448.697511574072</v>
      </c>
      <c r="C145" s="15" t="s">
        <v>206</v>
      </c>
      <c r="D145" s="15" t="s">
        <v>209</v>
      </c>
      <c r="E145" s="7">
        <f t="shared" si="32"/>
        <v>45447.697511574072</v>
      </c>
      <c r="F145" s="7">
        <v>0</v>
      </c>
      <c r="G145" s="11"/>
      <c r="H145" s="11"/>
      <c r="I145" s="11">
        <v>0</v>
      </c>
      <c r="J145" s="11">
        <v>1</v>
      </c>
      <c r="K145" s="11">
        <v>0</v>
      </c>
      <c r="L145" s="11">
        <v>0</v>
      </c>
      <c r="M145" s="11">
        <v>0</v>
      </c>
      <c r="N145" s="11">
        <v>0</v>
      </c>
      <c r="P145" s="8" t="s">
        <v>36</v>
      </c>
      <c r="Q145" s="14" t="s">
        <v>28</v>
      </c>
      <c r="S145" s="15" t="str">
        <f>C145&amp;CHAR(10)&amp;D145</f>
        <v>Mortgage Statement
Halifax 57CR</v>
      </c>
      <c r="T145" s="23">
        <v>45417.697511574072</v>
      </c>
      <c r="U145" s="15" t="b">
        <f t="shared" ca="1" si="44"/>
        <v>0</v>
      </c>
      <c r="V145" s="15" t="b">
        <f t="shared" ca="1" si="45"/>
        <v>1</v>
      </c>
      <c r="W145" s="15" t="b">
        <f t="shared" ca="1" si="46"/>
        <v>1</v>
      </c>
      <c r="X145" s="15">
        <f t="shared" si="47"/>
        <v>0</v>
      </c>
      <c r="Y145" s="15">
        <f t="shared" ca="1" si="48"/>
        <v>0</v>
      </c>
      <c r="Z145" s="15">
        <f t="shared" si="49"/>
        <v>0</v>
      </c>
    </row>
    <row r="146" spans="1:26" ht="30" customHeight="1" x14ac:dyDescent="0.25">
      <c r="A146" s="15">
        <f t="shared" ca="1" si="43"/>
        <v>0</v>
      </c>
      <c r="B146" s="13">
        <v>45448.697604166664</v>
      </c>
      <c r="C146" s="15" t="s">
        <v>206</v>
      </c>
      <c r="D146" s="15" t="s">
        <v>210</v>
      </c>
      <c r="E146" s="7">
        <f t="shared" si="32"/>
        <v>45447.697604166664</v>
      </c>
      <c r="F146" s="7">
        <v>0</v>
      </c>
      <c r="G146" s="11"/>
      <c r="H146" s="11"/>
      <c r="I146" s="11">
        <v>0</v>
      </c>
      <c r="J146" s="11">
        <v>1</v>
      </c>
      <c r="K146" s="11">
        <v>0</v>
      </c>
      <c r="L146" s="11">
        <v>0</v>
      </c>
      <c r="M146" s="11">
        <v>0</v>
      </c>
      <c r="N146" s="11">
        <v>0</v>
      </c>
      <c r="P146" s="8" t="s">
        <v>36</v>
      </c>
      <c r="Q146" s="14" t="s">
        <v>28</v>
      </c>
      <c r="S146" s="15" t="str">
        <f>C146&amp;CHAR(10)&amp;D146</f>
        <v>Mortgage Statement
Lloyds Mortgage</v>
      </c>
      <c r="T146" s="23">
        <v>45417.697604166664</v>
      </c>
      <c r="U146" s="15" t="b">
        <f t="shared" ca="1" si="44"/>
        <v>0</v>
      </c>
      <c r="V146" s="15" t="b">
        <f t="shared" ca="1" si="45"/>
        <v>1</v>
      </c>
      <c r="W146" s="15" t="b">
        <f t="shared" ca="1" si="46"/>
        <v>1</v>
      </c>
      <c r="X146" s="15">
        <f t="shared" si="47"/>
        <v>0</v>
      </c>
      <c r="Y146" s="15">
        <f t="shared" ca="1" si="48"/>
        <v>0</v>
      </c>
      <c r="Z146" s="15">
        <f t="shared" si="49"/>
        <v>0</v>
      </c>
    </row>
    <row r="147" spans="1:26" ht="30" customHeight="1" x14ac:dyDescent="0.25">
      <c r="A147" s="15">
        <f t="shared" ca="1" si="43"/>
        <v>0</v>
      </c>
      <c r="B147" s="13">
        <v>45659</v>
      </c>
      <c r="C147" s="15" t="s">
        <v>211</v>
      </c>
      <c r="D147" s="15" t="s">
        <v>212</v>
      </c>
      <c r="E147" s="7">
        <f t="shared" si="32"/>
        <v>45658</v>
      </c>
      <c r="F147" s="7">
        <v>0</v>
      </c>
      <c r="G147" s="10">
        <v>0.25</v>
      </c>
      <c r="H147" s="10">
        <v>0.70833333333333337</v>
      </c>
      <c r="I147" s="11">
        <v>0</v>
      </c>
      <c r="J147" s="11">
        <v>0</v>
      </c>
      <c r="K147" s="11">
        <v>3</v>
      </c>
      <c r="L147" s="11">
        <v>0</v>
      </c>
      <c r="M147" s="11">
        <v>0</v>
      </c>
      <c r="N147" s="11">
        <v>0</v>
      </c>
      <c r="O147" s="14"/>
      <c r="P147" s="8" t="s">
        <v>31</v>
      </c>
      <c r="Q147" s="15" t="s">
        <v>28</v>
      </c>
      <c r="S147" s="15" t="str">
        <f>CONCATENATE("Hi Pinks, the ",C147," expires for ",D147," on 02/02/25. Please can you book and get this actioned with the mechanic, discuss who to go to with Dad and aim to conclude today please")</f>
        <v>Hi Pinks, the MOT expires for GK14 PZV Merc on 02/02/25. Please can you book and get this actioned with the mechanic, discuss who to go to with Dad and aim to conclude today please</v>
      </c>
      <c r="T147" s="13"/>
      <c r="U147" s="15" t="b">
        <f t="shared" ca="1" si="44"/>
        <v>0</v>
      </c>
      <c r="V147" s="15" t="b">
        <f t="shared" ca="1" si="45"/>
        <v>1</v>
      </c>
      <c r="W147" s="15" t="b">
        <f t="shared" ca="1" si="46"/>
        <v>1</v>
      </c>
      <c r="X147" s="15">
        <f t="shared" si="47"/>
        <v>360</v>
      </c>
      <c r="Y147" s="15">
        <f t="shared" ca="1" si="48"/>
        <v>710</v>
      </c>
      <c r="Z147" s="15">
        <f t="shared" si="49"/>
        <v>1020</v>
      </c>
    </row>
    <row r="148" spans="1:26" ht="30" customHeight="1" x14ac:dyDescent="0.25">
      <c r="A148" s="15">
        <f t="shared" ca="1" si="43"/>
        <v>0</v>
      </c>
      <c r="B148" s="13">
        <v>45578</v>
      </c>
      <c r="C148" s="15" t="s">
        <v>211</v>
      </c>
      <c r="D148" s="15" t="s">
        <v>213</v>
      </c>
      <c r="E148" s="7">
        <f t="shared" si="32"/>
        <v>45577</v>
      </c>
      <c r="F148" s="7">
        <v>0</v>
      </c>
      <c r="G148" s="10">
        <v>0.25</v>
      </c>
      <c r="H148" s="10">
        <v>0.70833333333333337</v>
      </c>
      <c r="I148" s="11">
        <v>0</v>
      </c>
      <c r="J148" s="11">
        <v>0</v>
      </c>
      <c r="K148" s="11">
        <v>3</v>
      </c>
      <c r="L148" s="11">
        <v>0</v>
      </c>
      <c r="M148" s="11">
        <v>0</v>
      </c>
      <c r="N148" s="11">
        <v>0</v>
      </c>
      <c r="P148" s="15" t="s">
        <v>103</v>
      </c>
      <c r="Q148" s="15" t="s">
        <v>28</v>
      </c>
      <c r="S148" s="15" t="str">
        <f>CONCATENATE("*AUTOMATED MESSAGE*",CHAR(10),"Mum, the ",C148," expires for ",D148," on 13/11/24. Please can you book and get this actioned with the mechanic")</f>
        <v>*AUTOMATED MESSAGE*
Mum, the MOT expires for Black Merc on 13/11/24. Please can you book and get this actioned with the mechanic</v>
      </c>
      <c r="T148" s="13"/>
      <c r="U148" s="15" t="b">
        <f t="shared" ca="1" si="44"/>
        <v>0</v>
      </c>
      <c r="V148" s="15" t="b">
        <f t="shared" ca="1" si="45"/>
        <v>1</v>
      </c>
      <c r="W148" s="15" t="b">
        <f t="shared" ca="1" si="46"/>
        <v>1</v>
      </c>
      <c r="X148" s="15">
        <f t="shared" si="47"/>
        <v>360</v>
      </c>
      <c r="Y148" s="15">
        <f t="shared" ca="1" si="48"/>
        <v>710</v>
      </c>
      <c r="Z148" s="15">
        <f t="shared" si="49"/>
        <v>1020</v>
      </c>
    </row>
    <row r="149" spans="1:26" ht="30" customHeight="1" x14ac:dyDescent="0.25">
      <c r="A149" s="15">
        <f t="shared" ca="1" si="43"/>
        <v>0</v>
      </c>
      <c r="B149" s="13">
        <v>45671</v>
      </c>
      <c r="C149" s="15" t="s">
        <v>211</v>
      </c>
      <c r="D149" s="15" t="s">
        <v>214</v>
      </c>
      <c r="E149" s="7">
        <f t="shared" si="32"/>
        <v>45670</v>
      </c>
      <c r="F149" s="7">
        <v>0</v>
      </c>
      <c r="G149" s="10">
        <v>0.25</v>
      </c>
      <c r="H149" s="10">
        <v>0.70833333333333337</v>
      </c>
      <c r="I149" s="11">
        <v>0</v>
      </c>
      <c r="J149" s="11">
        <v>0</v>
      </c>
      <c r="K149" s="11">
        <v>3</v>
      </c>
      <c r="L149" s="11">
        <v>0</v>
      </c>
      <c r="M149" s="11">
        <v>0</v>
      </c>
      <c r="N149" s="11">
        <v>0</v>
      </c>
      <c r="O149" s="14"/>
      <c r="P149" s="15" t="s">
        <v>203</v>
      </c>
      <c r="Q149" s="15" t="s">
        <v>28</v>
      </c>
      <c r="S149" s="15" t="str">
        <f>CONCATENATE("Hi Pratik, the ",C149," expires for ",D149," on 14/02/25. Please can you book and get this actioned, discuss who to go to with Dad and aim to conclude today please")</f>
        <v>Hi Pratik, the MOT expires for LO61 WOU Diesel Van on 14/02/25. Please can you book and get this actioned, discuss who to go to with Dad and aim to conclude today please</v>
      </c>
      <c r="T149" s="13"/>
      <c r="U149" s="15" t="b">
        <f t="shared" ca="1" si="44"/>
        <v>0</v>
      </c>
      <c r="V149" s="15" t="b">
        <f t="shared" ca="1" si="45"/>
        <v>1</v>
      </c>
      <c r="W149" s="15" t="b">
        <f t="shared" ca="1" si="46"/>
        <v>1</v>
      </c>
      <c r="X149" s="15">
        <f t="shared" si="47"/>
        <v>360</v>
      </c>
      <c r="Y149" s="15">
        <f t="shared" ca="1" si="48"/>
        <v>710</v>
      </c>
      <c r="Z149" s="15">
        <f t="shared" si="49"/>
        <v>1020</v>
      </c>
    </row>
    <row r="150" spans="1:26" ht="30" customHeight="1" x14ac:dyDescent="0.25">
      <c r="A150" s="15">
        <f t="shared" ca="1" si="43"/>
        <v>0</v>
      </c>
      <c r="B150" s="13">
        <v>45707</v>
      </c>
      <c r="C150" s="15" t="s">
        <v>211</v>
      </c>
      <c r="D150" s="15" t="s">
        <v>559</v>
      </c>
      <c r="E150" s="7">
        <f t="shared" si="32"/>
        <v>45706</v>
      </c>
      <c r="F150" s="7">
        <v>0</v>
      </c>
      <c r="G150" s="10">
        <v>0.25</v>
      </c>
      <c r="H150" s="10">
        <v>0.70833333333333337</v>
      </c>
      <c r="I150" s="11">
        <v>0</v>
      </c>
      <c r="J150" s="11">
        <v>0</v>
      </c>
      <c r="K150" s="11">
        <v>3</v>
      </c>
      <c r="L150" s="11">
        <v>0</v>
      </c>
      <c r="M150" s="11">
        <v>0</v>
      </c>
      <c r="N150" s="11">
        <v>0</v>
      </c>
      <c r="O150" s="14"/>
      <c r="P150" s="8" t="s">
        <v>31</v>
      </c>
      <c r="Q150" s="15" t="s">
        <v>28</v>
      </c>
      <c r="S150" s="15" t="str">
        <f>CONCATENATE("*AUTOMATED MESSAGE*",CHAR(10),"Hi Pinks, the ",C150," expires for ",D150," on 19/03/25. Please can you book and get this actioned, discuss who to go to with Dad and aim to conclude today please")</f>
        <v>*AUTOMATED MESSAGE*
Hi Pinks, the MOT expires for Black Honda on 19/03/25. Please can you book and get this actioned, discuss who to go to with Dad and aim to conclude today please</v>
      </c>
      <c r="T150" s="13" t="s">
        <v>571</v>
      </c>
      <c r="U150" s="15" t="b">
        <f t="shared" ca="1" si="44"/>
        <v>0</v>
      </c>
      <c r="V150" s="15" t="b">
        <f t="shared" ca="1" si="45"/>
        <v>1</v>
      </c>
      <c r="W150" s="15" t="b">
        <f t="shared" ca="1" si="46"/>
        <v>1</v>
      </c>
      <c r="X150" s="15">
        <f t="shared" si="47"/>
        <v>360</v>
      </c>
      <c r="Y150" s="15">
        <f t="shared" ca="1" si="48"/>
        <v>710</v>
      </c>
      <c r="Z150" s="15">
        <f t="shared" si="49"/>
        <v>1020</v>
      </c>
    </row>
    <row r="151" spans="1:26" ht="30" customHeight="1" x14ac:dyDescent="0.25">
      <c r="A151" s="15">
        <f t="shared" ca="1" si="43"/>
        <v>0</v>
      </c>
      <c r="B151" s="13">
        <v>46388</v>
      </c>
      <c r="C151" s="15" t="s">
        <v>215</v>
      </c>
      <c r="D151" s="15" t="s">
        <v>178</v>
      </c>
      <c r="E151" s="7">
        <f t="shared" si="32"/>
        <v>46387</v>
      </c>
      <c r="F151" s="7">
        <v>0</v>
      </c>
      <c r="G151" s="10">
        <v>0.375</v>
      </c>
      <c r="H151" s="10">
        <v>0.79166666666666663</v>
      </c>
      <c r="I151" s="11">
        <v>0</v>
      </c>
      <c r="J151" s="11">
        <v>0</v>
      </c>
      <c r="K151" s="11">
        <v>5</v>
      </c>
      <c r="L151" s="11">
        <v>0</v>
      </c>
      <c r="M151" s="11">
        <v>0</v>
      </c>
      <c r="N151" s="11">
        <v>0</v>
      </c>
      <c r="P151" s="15" t="s">
        <v>103</v>
      </c>
      <c r="Q151" s="15" t="s">
        <v>28</v>
      </c>
      <c r="S151" s="15" t="s">
        <v>216</v>
      </c>
      <c r="T151" s="13"/>
      <c r="U151" s="15" t="b">
        <f t="shared" ca="1" si="44"/>
        <v>0</v>
      </c>
      <c r="V151" s="15" t="b">
        <f t="shared" ca="1" si="45"/>
        <v>1</v>
      </c>
      <c r="W151" s="15" t="b">
        <f t="shared" ca="1" si="46"/>
        <v>1</v>
      </c>
      <c r="X151" s="15">
        <f t="shared" si="47"/>
        <v>540</v>
      </c>
      <c r="Y151" s="15">
        <f t="shared" ca="1" si="48"/>
        <v>710</v>
      </c>
      <c r="Z151" s="15">
        <f t="shared" si="49"/>
        <v>1140</v>
      </c>
    </row>
    <row r="152" spans="1:26" ht="30" customHeight="1" x14ac:dyDescent="0.25">
      <c r="A152" s="15">
        <f t="shared" ca="1" si="43"/>
        <v>0</v>
      </c>
      <c r="B152" s="13">
        <v>46388</v>
      </c>
      <c r="C152" s="15" t="s">
        <v>215</v>
      </c>
      <c r="D152" s="15" t="s">
        <v>178</v>
      </c>
      <c r="E152" s="7">
        <f t="shared" si="32"/>
        <v>46387</v>
      </c>
      <c r="F152" s="7">
        <v>0</v>
      </c>
      <c r="G152" s="10">
        <v>0.375</v>
      </c>
      <c r="H152" s="10">
        <v>0.79166666666666663</v>
      </c>
      <c r="I152" s="11">
        <v>0</v>
      </c>
      <c r="J152" s="11">
        <v>0</v>
      </c>
      <c r="K152" s="11">
        <v>5</v>
      </c>
      <c r="L152" s="11">
        <v>0</v>
      </c>
      <c r="M152" s="11">
        <v>0</v>
      </c>
      <c r="N152" s="11">
        <v>0</v>
      </c>
      <c r="P152" s="15" t="s">
        <v>103</v>
      </c>
      <c r="Q152" s="15" t="s">
        <v>28</v>
      </c>
      <c r="S152" s="15" t="s">
        <v>217</v>
      </c>
      <c r="T152" s="13"/>
      <c r="U152" s="15" t="b">
        <f t="shared" ca="1" si="44"/>
        <v>0</v>
      </c>
      <c r="V152" s="15" t="b">
        <f t="shared" ca="1" si="45"/>
        <v>1</v>
      </c>
      <c r="W152" s="15" t="b">
        <f t="shared" ca="1" si="46"/>
        <v>1</v>
      </c>
      <c r="X152" s="15">
        <f t="shared" si="47"/>
        <v>540</v>
      </c>
      <c r="Y152" s="15">
        <f t="shared" ca="1" si="48"/>
        <v>710</v>
      </c>
      <c r="Z152" s="15">
        <f t="shared" si="49"/>
        <v>1140</v>
      </c>
    </row>
    <row r="153" spans="1:26" ht="30" customHeight="1" x14ac:dyDescent="0.25">
      <c r="A153" s="15">
        <v>0</v>
      </c>
      <c r="B153" s="13">
        <v>48458</v>
      </c>
      <c r="C153" s="15" t="s">
        <v>215</v>
      </c>
      <c r="D153" s="15" t="s">
        <v>176</v>
      </c>
      <c r="E153" s="7">
        <f t="shared" si="32"/>
        <v>48457</v>
      </c>
      <c r="F153" s="7">
        <v>0</v>
      </c>
      <c r="G153" s="10">
        <v>0.375</v>
      </c>
      <c r="H153" s="10">
        <v>0.79166666666666663</v>
      </c>
      <c r="I153" s="11">
        <v>0</v>
      </c>
      <c r="J153" s="11">
        <v>0</v>
      </c>
      <c r="K153" s="11">
        <v>5</v>
      </c>
      <c r="L153" s="11">
        <v>0</v>
      </c>
      <c r="M153" s="11">
        <v>0</v>
      </c>
      <c r="N153" s="11">
        <v>0</v>
      </c>
      <c r="P153" s="15" t="s">
        <v>103</v>
      </c>
      <c r="Q153" s="15" t="s">
        <v>28</v>
      </c>
      <c r="S153" s="15" t="s">
        <v>218</v>
      </c>
      <c r="T153" s="13"/>
      <c r="U153" s="15" t="b">
        <f t="shared" ca="1" si="44"/>
        <v>0</v>
      </c>
      <c r="V153" s="15" t="b">
        <f t="shared" ca="1" si="45"/>
        <v>1</v>
      </c>
      <c r="W153" s="15" t="b">
        <f t="shared" ca="1" si="46"/>
        <v>1</v>
      </c>
      <c r="X153" s="15">
        <f t="shared" si="47"/>
        <v>540</v>
      </c>
      <c r="Y153" s="15">
        <f t="shared" ca="1" si="48"/>
        <v>710</v>
      </c>
      <c r="Z153" s="15">
        <f t="shared" si="49"/>
        <v>1140</v>
      </c>
    </row>
    <row r="154" spans="1:26" ht="30" customHeight="1" x14ac:dyDescent="0.25">
      <c r="A154" s="15">
        <v>0</v>
      </c>
      <c r="B154" s="13">
        <v>48458</v>
      </c>
      <c r="C154" s="15" t="s">
        <v>215</v>
      </c>
      <c r="D154" s="15" t="s">
        <v>176</v>
      </c>
      <c r="E154" s="7">
        <f t="shared" si="32"/>
        <v>48457</v>
      </c>
      <c r="F154" s="7">
        <v>0</v>
      </c>
      <c r="G154" s="10">
        <v>0.375</v>
      </c>
      <c r="H154" s="10">
        <v>0.79166666666666663</v>
      </c>
      <c r="I154" s="11">
        <v>0</v>
      </c>
      <c r="J154" s="11">
        <v>0</v>
      </c>
      <c r="K154" s="11">
        <v>5</v>
      </c>
      <c r="L154" s="11">
        <v>0</v>
      </c>
      <c r="M154" s="11">
        <v>0</v>
      </c>
      <c r="N154" s="11">
        <v>0</v>
      </c>
      <c r="P154" s="15" t="s">
        <v>103</v>
      </c>
      <c r="Q154" s="15" t="s">
        <v>28</v>
      </c>
      <c r="S154" s="15" t="s">
        <v>219</v>
      </c>
      <c r="T154" s="13"/>
      <c r="U154" s="15" t="b">
        <f t="shared" ca="1" si="44"/>
        <v>0</v>
      </c>
      <c r="V154" s="15" t="b">
        <f t="shared" ca="1" si="45"/>
        <v>1</v>
      </c>
      <c r="W154" s="15" t="b">
        <f t="shared" ca="1" si="46"/>
        <v>1</v>
      </c>
      <c r="X154" s="15">
        <f t="shared" si="47"/>
        <v>540</v>
      </c>
      <c r="Y154" s="15">
        <f t="shared" ca="1" si="48"/>
        <v>710</v>
      </c>
      <c r="Z154" s="15">
        <f t="shared" si="49"/>
        <v>1140</v>
      </c>
    </row>
    <row r="155" spans="1:26" ht="30" customHeight="1" x14ac:dyDescent="0.25">
      <c r="A155" s="15">
        <f t="shared" ref="A155:A172" ca="1" si="50">IF(AND(U155,V155,W155),1,0)</f>
        <v>0</v>
      </c>
      <c r="B155" s="13">
        <v>46876</v>
      </c>
      <c r="C155" s="15" t="s">
        <v>215</v>
      </c>
      <c r="D155" s="15" t="s">
        <v>220</v>
      </c>
      <c r="E155" s="7">
        <f t="shared" si="32"/>
        <v>46875</v>
      </c>
      <c r="F155" s="7">
        <v>0</v>
      </c>
      <c r="G155" s="10">
        <v>0.375</v>
      </c>
      <c r="H155" s="10">
        <v>0.79166666666666663</v>
      </c>
      <c r="I155" s="11">
        <v>0</v>
      </c>
      <c r="J155" s="11">
        <v>0</v>
      </c>
      <c r="K155" s="11">
        <v>5</v>
      </c>
      <c r="L155" s="11">
        <v>0</v>
      </c>
      <c r="M155" s="11">
        <v>0</v>
      </c>
      <c r="N155" s="11">
        <v>0</v>
      </c>
      <c r="P155" s="8" t="s">
        <v>122</v>
      </c>
      <c r="Q155" s="15" t="s">
        <v>28</v>
      </c>
      <c r="S155" s="15" t="s">
        <v>560</v>
      </c>
      <c r="T155" s="13"/>
      <c r="U155" s="15" t="b">
        <f t="shared" ca="1" si="44"/>
        <v>0</v>
      </c>
      <c r="V155" s="15" t="b">
        <f t="shared" ca="1" si="45"/>
        <v>1</v>
      </c>
      <c r="W155" s="15" t="b">
        <f t="shared" ca="1" si="46"/>
        <v>1</v>
      </c>
      <c r="X155" s="15">
        <f t="shared" si="47"/>
        <v>540</v>
      </c>
      <c r="Y155" s="15">
        <f t="shared" ca="1" si="48"/>
        <v>710</v>
      </c>
      <c r="Z155" s="15">
        <f t="shared" si="49"/>
        <v>1140</v>
      </c>
    </row>
    <row r="156" spans="1:26" ht="30" customHeight="1" x14ac:dyDescent="0.25">
      <c r="A156" s="15">
        <f t="shared" ca="1" si="50"/>
        <v>0</v>
      </c>
      <c r="B156" s="13">
        <v>45809</v>
      </c>
      <c r="C156" s="15" t="s">
        <v>215</v>
      </c>
      <c r="D156" s="15" t="s">
        <v>179</v>
      </c>
      <c r="E156" s="7">
        <f t="shared" si="32"/>
        <v>45808</v>
      </c>
      <c r="F156" s="7">
        <v>0</v>
      </c>
      <c r="G156" s="10">
        <v>0.375</v>
      </c>
      <c r="H156" s="10">
        <v>0.79166666666666663</v>
      </c>
      <c r="I156" s="11">
        <v>0</v>
      </c>
      <c r="J156" s="11">
        <v>0</v>
      </c>
      <c r="K156" s="11">
        <v>5</v>
      </c>
      <c r="L156" s="11">
        <v>0</v>
      </c>
      <c r="M156" s="11">
        <v>0</v>
      </c>
      <c r="N156" s="11">
        <v>0</v>
      </c>
      <c r="P156" s="8" t="s">
        <v>122</v>
      </c>
      <c r="Q156" s="15" t="s">
        <v>28</v>
      </c>
      <c r="S156" s="15" t="s">
        <v>221</v>
      </c>
      <c r="T156" s="13"/>
      <c r="U156" s="15" t="b">
        <f t="shared" ca="1" si="44"/>
        <v>0</v>
      </c>
      <c r="V156" s="15" t="b">
        <f t="shared" ca="1" si="45"/>
        <v>1</v>
      </c>
      <c r="W156" s="15" t="b">
        <f t="shared" ca="1" si="46"/>
        <v>1</v>
      </c>
      <c r="X156" s="15">
        <f t="shared" si="47"/>
        <v>540</v>
      </c>
      <c r="Y156" s="15">
        <f t="shared" ca="1" si="48"/>
        <v>710</v>
      </c>
      <c r="Z156" s="15">
        <f t="shared" si="49"/>
        <v>1140</v>
      </c>
    </row>
    <row r="157" spans="1:26" ht="30" customHeight="1" x14ac:dyDescent="0.25">
      <c r="A157" s="15">
        <f t="shared" ca="1" si="50"/>
        <v>0</v>
      </c>
      <c r="B157" s="13">
        <v>45809</v>
      </c>
      <c r="C157" s="15" t="s">
        <v>215</v>
      </c>
      <c r="D157" s="15" t="s">
        <v>179</v>
      </c>
      <c r="E157" s="7">
        <f t="shared" si="32"/>
        <v>45808</v>
      </c>
      <c r="F157" s="7">
        <v>0</v>
      </c>
      <c r="G157" s="10">
        <v>0.375</v>
      </c>
      <c r="H157" s="10">
        <v>0.79166666666666663</v>
      </c>
      <c r="I157" s="11">
        <v>0</v>
      </c>
      <c r="J157" s="11">
        <v>0</v>
      </c>
      <c r="K157" s="11">
        <v>5</v>
      </c>
      <c r="L157" s="11">
        <v>0</v>
      </c>
      <c r="M157" s="11">
        <v>0</v>
      </c>
      <c r="N157" s="11">
        <v>0</v>
      </c>
      <c r="P157" s="8" t="s">
        <v>122</v>
      </c>
      <c r="Q157" s="15" t="s">
        <v>28</v>
      </c>
      <c r="S157" s="15" t="s">
        <v>222</v>
      </c>
      <c r="T157" s="13"/>
      <c r="U157" s="15" t="b">
        <f t="shared" ca="1" si="44"/>
        <v>0</v>
      </c>
      <c r="V157" s="15" t="b">
        <f t="shared" ca="1" si="45"/>
        <v>1</v>
      </c>
      <c r="W157" s="15" t="b">
        <f t="shared" ca="1" si="46"/>
        <v>1</v>
      </c>
      <c r="X157" s="15">
        <f t="shared" si="47"/>
        <v>540</v>
      </c>
      <c r="Y157" s="15">
        <f t="shared" ca="1" si="48"/>
        <v>710</v>
      </c>
      <c r="Z157" s="15">
        <f t="shared" si="49"/>
        <v>1140</v>
      </c>
    </row>
    <row r="158" spans="1:26" ht="30" customHeight="1" x14ac:dyDescent="0.25">
      <c r="A158" s="15">
        <f t="shared" ca="1" si="50"/>
        <v>0</v>
      </c>
      <c r="B158" s="13">
        <v>46429</v>
      </c>
      <c r="C158" s="15" t="s">
        <v>215</v>
      </c>
      <c r="D158" s="15" t="s">
        <v>223</v>
      </c>
      <c r="E158" s="7">
        <f t="shared" si="32"/>
        <v>46428</v>
      </c>
      <c r="F158" s="7">
        <v>0</v>
      </c>
      <c r="G158" s="10">
        <v>0.375</v>
      </c>
      <c r="H158" s="10">
        <v>0.79166666666666663</v>
      </c>
      <c r="I158" s="11">
        <v>0</v>
      </c>
      <c r="J158" s="11">
        <v>0</v>
      </c>
      <c r="K158" s="11">
        <v>5</v>
      </c>
      <c r="L158" s="11">
        <v>0</v>
      </c>
      <c r="M158" s="11">
        <v>0</v>
      </c>
      <c r="N158" s="11">
        <v>0</v>
      </c>
      <c r="P158" s="8" t="s">
        <v>122</v>
      </c>
      <c r="Q158" s="15" t="s">
        <v>28</v>
      </c>
      <c r="S158" s="15" t="s">
        <v>224</v>
      </c>
      <c r="T158" s="13"/>
      <c r="U158" s="15" t="b">
        <f t="shared" ca="1" si="44"/>
        <v>0</v>
      </c>
      <c r="V158" s="15" t="b">
        <f t="shared" ca="1" si="45"/>
        <v>1</v>
      </c>
      <c r="W158" s="15" t="b">
        <f t="shared" ca="1" si="46"/>
        <v>1</v>
      </c>
      <c r="X158" s="15">
        <f t="shared" si="47"/>
        <v>540</v>
      </c>
      <c r="Y158" s="15">
        <f t="shared" ca="1" si="48"/>
        <v>710</v>
      </c>
      <c r="Z158" s="15">
        <f t="shared" si="49"/>
        <v>1140</v>
      </c>
    </row>
    <row r="159" spans="1:26" ht="30" customHeight="1" x14ac:dyDescent="0.25">
      <c r="A159" s="15">
        <f t="shared" ca="1" si="50"/>
        <v>0</v>
      </c>
      <c r="B159" s="13">
        <v>46429</v>
      </c>
      <c r="C159" s="15" t="s">
        <v>215</v>
      </c>
      <c r="D159" s="15" t="s">
        <v>223</v>
      </c>
      <c r="E159" s="7">
        <f t="shared" si="32"/>
        <v>46428</v>
      </c>
      <c r="F159" s="7">
        <v>0</v>
      </c>
      <c r="G159" s="10">
        <v>0.375</v>
      </c>
      <c r="H159" s="10">
        <v>0.79166666666666663</v>
      </c>
      <c r="I159" s="11">
        <v>0</v>
      </c>
      <c r="J159" s="11">
        <v>0</v>
      </c>
      <c r="K159" s="11">
        <v>5</v>
      </c>
      <c r="L159" s="11">
        <v>0</v>
      </c>
      <c r="M159" s="11">
        <v>0</v>
      </c>
      <c r="N159" s="11">
        <v>0</v>
      </c>
      <c r="P159" s="8" t="s">
        <v>122</v>
      </c>
      <c r="Q159" s="15" t="s">
        <v>28</v>
      </c>
      <c r="S159" s="15" t="s">
        <v>225</v>
      </c>
      <c r="T159" s="13"/>
      <c r="U159" s="15" t="b">
        <f t="shared" ca="1" si="44"/>
        <v>0</v>
      </c>
      <c r="V159" s="15" t="b">
        <f t="shared" ca="1" si="45"/>
        <v>1</v>
      </c>
      <c r="W159" s="15" t="b">
        <f t="shared" ca="1" si="46"/>
        <v>1</v>
      </c>
      <c r="X159" s="15">
        <f t="shared" si="47"/>
        <v>540</v>
      </c>
      <c r="Y159" s="15">
        <f t="shared" ca="1" si="48"/>
        <v>710</v>
      </c>
      <c r="Z159" s="15">
        <f t="shared" si="49"/>
        <v>1140</v>
      </c>
    </row>
    <row r="160" spans="1:26" ht="30" customHeight="1" x14ac:dyDescent="0.25">
      <c r="A160" s="15">
        <f t="shared" ca="1" si="50"/>
        <v>0</v>
      </c>
      <c r="B160" s="13">
        <v>46508</v>
      </c>
      <c r="C160" s="15" t="s">
        <v>215</v>
      </c>
      <c r="D160" s="15" t="s">
        <v>180</v>
      </c>
      <c r="E160" s="7">
        <f t="shared" si="32"/>
        <v>46507</v>
      </c>
      <c r="F160" s="7">
        <v>0</v>
      </c>
      <c r="G160" s="10">
        <v>0.375</v>
      </c>
      <c r="H160" s="10">
        <v>0.79166666666666663</v>
      </c>
      <c r="I160" s="11">
        <v>0</v>
      </c>
      <c r="J160" s="11">
        <v>0</v>
      </c>
      <c r="K160" s="11">
        <v>5</v>
      </c>
      <c r="L160" s="11">
        <v>0</v>
      </c>
      <c r="M160" s="11">
        <v>0</v>
      </c>
      <c r="N160" s="11">
        <v>0</v>
      </c>
      <c r="P160" s="8" t="s">
        <v>122</v>
      </c>
      <c r="Q160" s="15" t="s">
        <v>28</v>
      </c>
      <c r="S160" s="15" t="s">
        <v>226</v>
      </c>
      <c r="T160" s="13"/>
      <c r="U160" s="15" t="b">
        <f t="shared" ca="1" si="44"/>
        <v>0</v>
      </c>
      <c r="V160" s="15" t="b">
        <f t="shared" ca="1" si="45"/>
        <v>1</v>
      </c>
      <c r="W160" s="15" t="b">
        <f t="shared" ca="1" si="46"/>
        <v>1</v>
      </c>
      <c r="X160" s="15">
        <f t="shared" si="47"/>
        <v>540</v>
      </c>
      <c r="Y160" s="15">
        <f t="shared" ca="1" si="48"/>
        <v>710</v>
      </c>
      <c r="Z160" s="15">
        <f t="shared" si="49"/>
        <v>1140</v>
      </c>
    </row>
    <row r="161" spans="1:27" ht="30" customHeight="1" x14ac:dyDescent="0.25">
      <c r="A161" s="15">
        <f t="shared" ca="1" si="50"/>
        <v>0</v>
      </c>
      <c r="B161" s="13">
        <v>46508</v>
      </c>
      <c r="C161" s="15" t="s">
        <v>215</v>
      </c>
      <c r="D161" s="15" t="s">
        <v>180</v>
      </c>
      <c r="E161" s="7">
        <f t="shared" si="32"/>
        <v>46507</v>
      </c>
      <c r="F161" s="7">
        <v>0</v>
      </c>
      <c r="G161" s="10">
        <v>0.375</v>
      </c>
      <c r="H161" s="10">
        <v>0.79166666666666663</v>
      </c>
      <c r="I161" s="11">
        <v>0</v>
      </c>
      <c r="J161" s="11">
        <v>0</v>
      </c>
      <c r="K161" s="11">
        <v>5</v>
      </c>
      <c r="L161" s="11">
        <v>0</v>
      </c>
      <c r="M161" s="11">
        <v>0</v>
      </c>
      <c r="N161" s="11">
        <v>0</v>
      </c>
      <c r="P161" s="8" t="s">
        <v>122</v>
      </c>
      <c r="Q161" s="15" t="s">
        <v>28</v>
      </c>
      <c r="S161" s="15" t="s">
        <v>227</v>
      </c>
      <c r="T161" s="13"/>
      <c r="U161" s="15" t="b">
        <f t="shared" ca="1" si="44"/>
        <v>0</v>
      </c>
      <c r="V161" s="15" t="b">
        <f t="shared" ca="1" si="45"/>
        <v>1</v>
      </c>
      <c r="W161" s="15" t="b">
        <f t="shared" ca="1" si="46"/>
        <v>1</v>
      </c>
      <c r="X161" s="15">
        <f t="shared" si="47"/>
        <v>540</v>
      </c>
      <c r="Y161" s="15">
        <f t="shared" ca="1" si="48"/>
        <v>710</v>
      </c>
      <c r="Z161" s="15">
        <f t="shared" si="49"/>
        <v>1140</v>
      </c>
    </row>
    <row r="162" spans="1:27" ht="30" customHeight="1" x14ac:dyDescent="0.25">
      <c r="A162" s="15">
        <f t="shared" ca="1" si="50"/>
        <v>0</v>
      </c>
      <c r="B162" s="13">
        <v>45430.485462962963</v>
      </c>
      <c r="C162" s="15" t="s">
        <v>228</v>
      </c>
      <c r="E162" s="7">
        <f t="shared" si="32"/>
        <v>45429.485462962963</v>
      </c>
      <c r="F162" s="7">
        <v>0</v>
      </c>
      <c r="G162" s="13"/>
      <c r="H162" s="13"/>
      <c r="I162" s="11">
        <v>0</v>
      </c>
      <c r="J162" s="11">
        <v>0</v>
      </c>
      <c r="K162" s="11">
        <v>5</v>
      </c>
      <c r="L162" s="11">
        <v>0</v>
      </c>
      <c r="M162" s="11">
        <v>0</v>
      </c>
      <c r="N162" s="11">
        <v>0</v>
      </c>
      <c r="P162" s="8" t="s">
        <v>31</v>
      </c>
      <c r="Q162" s="15" t="s">
        <v>28</v>
      </c>
      <c r="S162" s="15" t="s">
        <v>229</v>
      </c>
      <c r="T162" s="23" t="s">
        <v>589</v>
      </c>
      <c r="U162" s="15" t="b">
        <f t="shared" ca="1" si="44"/>
        <v>0</v>
      </c>
      <c r="V162" s="15" t="b">
        <f t="shared" ca="1" si="45"/>
        <v>1</v>
      </c>
      <c r="W162" s="15" t="b">
        <f t="shared" ca="1" si="46"/>
        <v>1</v>
      </c>
      <c r="X162" s="15">
        <f t="shared" si="47"/>
        <v>0</v>
      </c>
      <c r="Y162" s="15">
        <f t="shared" ca="1" si="48"/>
        <v>0</v>
      </c>
      <c r="Z162" s="15">
        <f t="shared" si="49"/>
        <v>0</v>
      </c>
    </row>
    <row r="163" spans="1:27" ht="30" customHeight="1" x14ac:dyDescent="0.25">
      <c r="A163" s="15">
        <f t="shared" ca="1" si="50"/>
        <v>0</v>
      </c>
      <c r="B163" s="13">
        <v>45143</v>
      </c>
      <c r="C163" s="15" t="s">
        <v>230</v>
      </c>
      <c r="D163" s="15" t="s">
        <v>231</v>
      </c>
      <c r="E163" s="7">
        <f t="shared" si="32"/>
        <v>45142</v>
      </c>
      <c r="F163" s="7">
        <v>0</v>
      </c>
      <c r="G163" s="10">
        <v>0.20833333333333329</v>
      </c>
      <c r="H163" s="10">
        <v>0.79166666666666663</v>
      </c>
      <c r="I163" s="11">
        <v>0</v>
      </c>
      <c r="J163" s="11">
        <v>0</v>
      </c>
      <c r="K163" s="11">
        <v>7</v>
      </c>
      <c r="L163" s="11">
        <v>0</v>
      </c>
      <c r="M163" s="11">
        <v>0</v>
      </c>
      <c r="N163" s="11">
        <v>0</v>
      </c>
      <c r="O163" s="14">
        <v>44423.92003587963</v>
      </c>
      <c r="P163" s="8" t="s">
        <v>31</v>
      </c>
      <c r="Q163" s="14" t="s">
        <v>28</v>
      </c>
      <c r="S163" s="15" t="str">
        <f>CONCATENATE("Pinks, ",CHAR(10),"please can you action the following ",D163,", if you have not done so already",CHAR(10),"
Let me know who will be actioning this task please.")</f>
        <v>Pinks, 
please can you action the following 56 Windsor Road - Weekly Mail Check, if you have not done so already
Let me know who will be actioning this task please.</v>
      </c>
      <c r="T163" s="13"/>
      <c r="U163" s="15" t="b">
        <f t="shared" ca="1" si="44"/>
        <v>1</v>
      </c>
      <c r="V163" s="15" t="b">
        <f t="shared" ca="1" si="45"/>
        <v>0</v>
      </c>
      <c r="W163" s="15" t="b">
        <f t="shared" ca="1" si="46"/>
        <v>1</v>
      </c>
      <c r="X163" s="15">
        <f t="shared" si="47"/>
        <v>300</v>
      </c>
      <c r="Y163" s="15">
        <f t="shared" ca="1" si="48"/>
        <v>710</v>
      </c>
      <c r="Z163" s="15">
        <f t="shared" si="49"/>
        <v>1140</v>
      </c>
    </row>
    <row r="164" spans="1:27" ht="30" customHeight="1" x14ac:dyDescent="0.25">
      <c r="A164" s="15">
        <f t="shared" ca="1" si="50"/>
        <v>0</v>
      </c>
      <c r="B164" s="13">
        <v>45595</v>
      </c>
      <c r="C164" s="15" t="s">
        <v>232</v>
      </c>
      <c r="D164" s="15" t="s">
        <v>213</v>
      </c>
      <c r="E164" s="7">
        <f t="shared" si="32"/>
        <v>45594</v>
      </c>
      <c r="F164" s="7">
        <v>0</v>
      </c>
      <c r="G164" s="10">
        <v>0.25</v>
      </c>
      <c r="H164" s="10">
        <v>0.70833333333333337</v>
      </c>
      <c r="I164" s="11">
        <v>0</v>
      </c>
      <c r="J164" s="11">
        <v>0</v>
      </c>
      <c r="K164" s="11">
        <v>7</v>
      </c>
      <c r="L164" s="11">
        <v>0</v>
      </c>
      <c r="M164" s="11">
        <v>0</v>
      </c>
      <c r="N164" s="11">
        <v>0</v>
      </c>
      <c r="P164" s="15" t="s">
        <v>103</v>
      </c>
      <c r="Q164" s="15" t="s">
        <v>28</v>
      </c>
      <c r="S164" s="15" t="str">
        <f>CONCATENATE("*AUTOMATED MESSAGE*",CHAR(10),"Mum, the ",C164," expires for ",D164," on 30/11/24. Please can you keep an eye out for the renewal letter")</f>
        <v>*AUTOMATED MESSAGE*
Mum, the Road Tax expires for Black Merc on 30/11/24. Please can you keep an eye out for the renewal letter</v>
      </c>
      <c r="T164" s="13"/>
      <c r="U164" s="15" t="b">
        <f t="shared" ca="1" si="44"/>
        <v>0</v>
      </c>
      <c r="V164" s="15" t="b">
        <f t="shared" ca="1" si="45"/>
        <v>1</v>
      </c>
      <c r="W164" s="15" t="b">
        <f t="shared" ca="1" si="46"/>
        <v>1</v>
      </c>
      <c r="X164" s="15">
        <f t="shared" si="47"/>
        <v>360</v>
      </c>
      <c r="Y164" s="15">
        <f t="shared" ca="1" si="48"/>
        <v>710</v>
      </c>
      <c r="Z164" s="15">
        <f t="shared" si="49"/>
        <v>1020</v>
      </c>
    </row>
    <row r="165" spans="1:27" ht="30" customHeight="1" x14ac:dyDescent="0.25">
      <c r="A165" s="15">
        <f t="shared" ca="1" si="50"/>
        <v>0</v>
      </c>
      <c r="B165" s="13">
        <v>45661</v>
      </c>
      <c r="C165" s="15" t="s">
        <v>232</v>
      </c>
      <c r="D165" s="15" t="s">
        <v>233</v>
      </c>
      <c r="E165" s="7">
        <f t="shared" si="32"/>
        <v>45660</v>
      </c>
      <c r="F165" s="7">
        <v>0</v>
      </c>
      <c r="G165" s="10">
        <v>0.25</v>
      </c>
      <c r="H165" s="10">
        <v>0.70833333333333337</v>
      </c>
      <c r="I165" s="11">
        <v>0</v>
      </c>
      <c r="J165" s="11">
        <v>0</v>
      </c>
      <c r="K165" s="11">
        <v>7</v>
      </c>
      <c r="L165" s="11">
        <v>0</v>
      </c>
      <c r="M165" s="11">
        <v>0</v>
      </c>
      <c r="N165" s="11">
        <v>0</v>
      </c>
      <c r="P165" s="15" t="s">
        <v>234</v>
      </c>
      <c r="Q165" s="15" t="s">
        <v>28</v>
      </c>
      <c r="S165" s="15" t="str">
        <f>CONCATENATE("Hi Kunalbhai, the ",C165," expires for ",D165," on 31/01/25. Please can you keep an eye out for the renewal letter")</f>
        <v>Hi Kunalbhai, the Road Tax expires for Silver Van on 31/01/25. Please can you keep an eye out for the renewal letter</v>
      </c>
      <c r="T165" s="13"/>
      <c r="U165" s="15" t="b">
        <f t="shared" ca="1" si="44"/>
        <v>0</v>
      </c>
      <c r="V165" s="15" t="b">
        <f t="shared" ca="1" si="45"/>
        <v>1</v>
      </c>
      <c r="W165" s="15" t="b">
        <f t="shared" ca="1" si="46"/>
        <v>1</v>
      </c>
      <c r="X165" s="15">
        <f t="shared" si="47"/>
        <v>360</v>
      </c>
      <c r="Y165" s="15">
        <f t="shared" ca="1" si="48"/>
        <v>710</v>
      </c>
      <c r="Z165" s="15">
        <f t="shared" si="49"/>
        <v>1020</v>
      </c>
    </row>
    <row r="166" spans="1:27" ht="30" customHeight="1" x14ac:dyDescent="0.25">
      <c r="A166" s="15">
        <f t="shared" ca="1" si="50"/>
        <v>0</v>
      </c>
      <c r="B166" s="13">
        <v>45463.496377314812</v>
      </c>
      <c r="C166" s="15" t="s">
        <v>232</v>
      </c>
      <c r="D166" s="15" t="s">
        <v>235</v>
      </c>
      <c r="E166" s="7">
        <f t="shared" si="32"/>
        <v>45462.496377314812</v>
      </c>
      <c r="F166" s="7">
        <v>0</v>
      </c>
      <c r="G166" s="10">
        <v>0.25</v>
      </c>
      <c r="H166" s="10">
        <v>0.70833333333333337</v>
      </c>
      <c r="I166" s="11">
        <v>0</v>
      </c>
      <c r="J166" s="11">
        <v>0</v>
      </c>
      <c r="K166" s="11">
        <v>7</v>
      </c>
      <c r="L166" s="11">
        <v>0</v>
      </c>
      <c r="M166" s="11">
        <v>0</v>
      </c>
      <c r="N166" s="11">
        <v>0</v>
      </c>
      <c r="P166" s="15" t="s">
        <v>234</v>
      </c>
      <c r="Q166" s="15" t="s">
        <v>28</v>
      </c>
      <c r="S166" s="15" t="str">
        <f>CONCATENATE("Hi Kunalbhai, the ",C166," expires for ",D166," on 30/09/23. Please can you keep an eye out for the renewal letter")</f>
        <v>Hi Kunalbhai, the Road Tax expires for Merc on 30/09/23. Please can you keep an eye out for the renewal letter</v>
      </c>
      <c r="T166" s="13"/>
      <c r="U166" s="15" t="b">
        <f t="shared" ca="1" si="44"/>
        <v>0</v>
      </c>
      <c r="V166" s="15" t="b">
        <f t="shared" ca="1" si="45"/>
        <v>1</v>
      </c>
      <c r="W166" s="15" t="b">
        <f t="shared" ca="1" si="46"/>
        <v>1</v>
      </c>
      <c r="X166" s="15">
        <f t="shared" si="47"/>
        <v>360</v>
      </c>
      <c r="Y166" s="15">
        <f t="shared" ca="1" si="48"/>
        <v>710</v>
      </c>
      <c r="Z166" s="15">
        <f t="shared" si="49"/>
        <v>1020</v>
      </c>
    </row>
    <row r="167" spans="1:27" ht="30" customHeight="1" x14ac:dyDescent="0.25">
      <c r="A167" s="15">
        <f t="shared" ca="1" si="50"/>
        <v>0</v>
      </c>
      <c r="B167" s="13">
        <v>45473</v>
      </c>
      <c r="C167" s="15" t="s">
        <v>232</v>
      </c>
      <c r="D167" s="15" t="s">
        <v>559</v>
      </c>
      <c r="E167" s="7">
        <f t="shared" si="32"/>
        <v>45472</v>
      </c>
      <c r="F167" s="7">
        <v>0</v>
      </c>
      <c r="G167" s="10">
        <v>0.25</v>
      </c>
      <c r="H167" s="10">
        <v>0.70833333333333337</v>
      </c>
      <c r="I167" s="11">
        <v>0</v>
      </c>
      <c r="J167" s="11">
        <v>0</v>
      </c>
      <c r="K167" s="11">
        <v>7</v>
      </c>
      <c r="L167" s="11">
        <v>0</v>
      </c>
      <c r="M167" s="11">
        <v>0</v>
      </c>
      <c r="N167" s="11">
        <v>0</v>
      </c>
      <c r="P167" s="8" t="s">
        <v>31</v>
      </c>
      <c r="Q167" s="15" t="s">
        <v>28</v>
      </c>
      <c r="S167" s="15" t="str">
        <f>CONCATENATE("*AUTOMATED MESSAGE*",CHAR(10),"Hi Pinks, the ",C167," expires for ",D167," on 30/06/24. Please can you keep an eye out for the renewal letter")</f>
        <v>*AUTOMATED MESSAGE*
Hi Pinks, the Road Tax expires for Black Honda on 30/06/24. Please can you keep an eye out for the renewal letter</v>
      </c>
      <c r="T167" s="13"/>
      <c r="U167" s="15" t="b">
        <f t="shared" ca="1" si="44"/>
        <v>0</v>
      </c>
      <c r="V167" s="15" t="b">
        <f t="shared" ca="1" si="45"/>
        <v>1</v>
      </c>
      <c r="W167" s="15" t="b">
        <f t="shared" ca="1" si="46"/>
        <v>1</v>
      </c>
      <c r="X167" s="15">
        <f t="shared" si="47"/>
        <v>360</v>
      </c>
      <c r="Y167" s="15">
        <f t="shared" ca="1" si="48"/>
        <v>710</v>
      </c>
      <c r="Z167" s="15">
        <f t="shared" si="49"/>
        <v>1020</v>
      </c>
    </row>
    <row r="168" spans="1:27" ht="30" customHeight="1" x14ac:dyDescent="0.25">
      <c r="A168" s="15">
        <f t="shared" ca="1" si="50"/>
        <v>0</v>
      </c>
      <c r="B168" s="13">
        <v>45428.485555555555</v>
      </c>
      <c r="C168" s="15" t="s">
        <v>236</v>
      </c>
      <c r="D168" s="15" t="s">
        <v>237</v>
      </c>
      <c r="E168" s="7">
        <f t="shared" si="32"/>
        <v>45427.485555555555</v>
      </c>
      <c r="F168" s="7">
        <v>0</v>
      </c>
      <c r="G168" s="10"/>
      <c r="H168" s="10"/>
      <c r="I168" s="11">
        <v>0</v>
      </c>
      <c r="J168" s="11">
        <v>0</v>
      </c>
      <c r="K168" s="11">
        <v>3</v>
      </c>
      <c r="L168" s="11">
        <v>0</v>
      </c>
      <c r="M168" s="11">
        <v>0</v>
      </c>
      <c r="N168" s="11">
        <v>0</v>
      </c>
      <c r="O168" s="14"/>
      <c r="P168" s="8" t="s">
        <v>36</v>
      </c>
      <c r="Q168" s="14" t="s">
        <v>28</v>
      </c>
      <c r="S168" s="15" t="str">
        <f>CONCATENATE("Self Assessment Payment, ",CHAR(10),"for the following is due at the end of this month: ",D168)</f>
        <v>Self Assessment Payment, 
for the following is due at the end of this month: Me &amp; Dad (Start of the year)</v>
      </c>
      <c r="T168" s="23" t="s">
        <v>590</v>
      </c>
      <c r="U168" s="15" t="b">
        <f t="shared" ca="1" si="44"/>
        <v>0</v>
      </c>
      <c r="V168" s="15" t="b">
        <f t="shared" ca="1" si="45"/>
        <v>1</v>
      </c>
      <c r="W168" s="15" t="b">
        <f t="shared" ca="1" si="46"/>
        <v>1</v>
      </c>
      <c r="X168" s="15">
        <f t="shared" si="47"/>
        <v>0</v>
      </c>
      <c r="Y168" s="15">
        <f t="shared" ca="1" si="48"/>
        <v>0</v>
      </c>
      <c r="Z168" s="15">
        <f t="shared" si="49"/>
        <v>0</v>
      </c>
    </row>
    <row r="169" spans="1:27" ht="30" customHeight="1" x14ac:dyDescent="0.25">
      <c r="A169" s="15">
        <f t="shared" ca="1" si="50"/>
        <v>0</v>
      </c>
      <c r="B169" s="13">
        <v>45474</v>
      </c>
      <c r="C169" s="15" t="s">
        <v>236</v>
      </c>
      <c r="D169" s="15" t="s">
        <v>238</v>
      </c>
      <c r="E169" s="7">
        <f t="shared" si="32"/>
        <v>45473</v>
      </c>
      <c r="F169" s="7">
        <v>0</v>
      </c>
      <c r="G169" s="10"/>
      <c r="H169" s="10"/>
      <c r="I169" s="11">
        <v>0</v>
      </c>
      <c r="J169" s="11">
        <v>0</v>
      </c>
      <c r="K169" s="11">
        <v>2</v>
      </c>
      <c r="L169" s="11">
        <v>0</v>
      </c>
      <c r="M169" s="11">
        <v>0</v>
      </c>
      <c r="N169" s="11">
        <v>0</v>
      </c>
      <c r="O169" s="14"/>
      <c r="P169" s="8" t="s">
        <v>36</v>
      </c>
      <c r="Q169" s="14" t="s">
        <v>28</v>
      </c>
      <c r="S169" s="15" t="str">
        <f>CONCATENATE("Self Assessment Payment, ",CHAR(10),"for the following is due at the end of this month: ",D169)</f>
        <v>Self Assessment Payment, 
for the following is due at the end of this month: Me &amp; Dad (Middle of the year)</v>
      </c>
      <c r="T169" s="13"/>
      <c r="U169" s="15" t="b">
        <f t="shared" ca="1" si="44"/>
        <v>0</v>
      </c>
      <c r="V169" s="15" t="b">
        <f t="shared" ca="1" si="45"/>
        <v>1</v>
      </c>
      <c r="W169" s="15" t="b">
        <f t="shared" ca="1" si="46"/>
        <v>1</v>
      </c>
      <c r="X169" s="15">
        <f t="shared" si="47"/>
        <v>0</v>
      </c>
      <c r="Y169" s="15">
        <f t="shared" ca="1" si="48"/>
        <v>0</v>
      </c>
      <c r="Z169" s="15">
        <f t="shared" si="49"/>
        <v>0</v>
      </c>
    </row>
    <row r="170" spans="1:27" ht="30" customHeight="1" x14ac:dyDescent="0.25">
      <c r="A170" s="15">
        <f t="shared" ca="1" si="50"/>
        <v>0</v>
      </c>
      <c r="B170" s="13">
        <v>45448.697696759256</v>
      </c>
      <c r="C170" s="15" t="s">
        <v>239</v>
      </c>
      <c r="D170" s="15" t="s">
        <v>240</v>
      </c>
      <c r="E170" s="7">
        <f t="shared" si="32"/>
        <v>45447.697696759256</v>
      </c>
      <c r="F170" s="7">
        <v>0</v>
      </c>
      <c r="G170" s="11"/>
      <c r="H170" s="11"/>
      <c r="I170" s="11">
        <v>0</v>
      </c>
      <c r="J170" s="11">
        <v>1</v>
      </c>
      <c r="K170" s="11">
        <v>0</v>
      </c>
      <c r="L170" s="11">
        <v>0</v>
      </c>
      <c r="M170" s="11">
        <v>0</v>
      </c>
      <c r="N170" s="11">
        <v>0</v>
      </c>
      <c r="P170" s="8" t="s">
        <v>36</v>
      </c>
      <c r="Q170" s="15" t="s">
        <v>28</v>
      </c>
      <c r="S170" s="15" t="str">
        <f>CONCATENATE(C170," ",D170)</f>
        <v>Short Term Lease Renewal Mepani Developments Limited</v>
      </c>
      <c r="T170" s="23">
        <v>45417.697696759256</v>
      </c>
      <c r="U170" s="15" t="b">
        <f t="shared" ca="1" si="44"/>
        <v>0</v>
      </c>
      <c r="V170" s="15" t="b">
        <f t="shared" ca="1" si="45"/>
        <v>1</v>
      </c>
      <c r="W170" s="15" t="b">
        <f t="shared" ca="1" si="46"/>
        <v>1</v>
      </c>
      <c r="X170" s="15">
        <f t="shared" si="47"/>
        <v>0</v>
      </c>
      <c r="Y170" s="15">
        <f t="shared" ca="1" si="48"/>
        <v>0</v>
      </c>
      <c r="Z170" s="15">
        <f t="shared" si="49"/>
        <v>0</v>
      </c>
    </row>
    <row r="171" spans="1:27" ht="30" customHeight="1" x14ac:dyDescent="0.25">
      <c r="A171" s="15">
        <f t="shared" ca="1" si="50"/>
        <v>0</v>
      </c>
      <c r="B171" s="13">
        <v>45448.697789351849</v>
      </c>
      <c r="C171" s="15" t="s">
        <v>239</v>
      </c>
      <c r="D171" s="15" t="s">
        <v>241</v>
      </c>
      <c r="E171" s="7">
        <f t="shared" si="32"/>
        <v>45447.697789351849</v>
      </c>
      <c r="F171" s="7">
        <v>0</v>
      </c>
      <c r="G171" s="11"/>
      <c r="H171" s="11"/>
      <c r="I171" s="11">
        <v>0</v>
      </c>
      <c r="J171" s="11">
        <v>1</v>
      </c>
      <c r="K171" s="11">
        <v>0</v>
      </c>
      <c r="L171" s="11">
        <v>0</v>
      </c>
      <c r="M171" s="11">
        <v>0</v>
      </c>
      <c r="N171" s="11">
        <v>0</v>
      </c>
      <c r="P171" s="8" t="s">
        <v>36</v>
      </c>
      <c r="Q171" s="15" t="s">
        <v>28</v>
      </c>
      <c r="S171" s="15" t="str">
        <f>CONCATENATE(C171," ",D171)</f>
        <v>Short Term Lease Renewal Mepani Electrical Limited, expires on 14/07/23</v>
      </c>
      <c r="T171" s="23">
        <v>45417.697789351849</v>
      </c>
      <c r="U171" s="15" t="b">
        <f t="shared" ca="1" si="44"/>
        <v>0</v>
      </c>
      <c r="V171" s="15" t="b">
        <f t="shared" ca="1" si="45"/>
        <v>1</v>
      </c>
      <c r="W171" s="15" t="b">
        <f t="shared" ca="1" si="46"/>
        <v>1</v>
      </c>
      <c r="X171" s="15">
        <f t="shared" si="47"/>
        <v>0</v>
      </c>
      <c r="Y171" s="15">
        <f t="shared" ca="1" si="48"/>
        <v>0</v>
      </c>
      <c r="Z171" s="15">
        <f t="shared" si="49"/>
        <v>0</v>
      </c>
    </row>
    <row r="172" spans="1:27" ht="30" customHeight="1" x14ac:dyDescent="0.25">
      <c r="A172" s="15">
        <f t="shared" ca="1" si="50"/>
        <v>0</v>
      </c>
      <c r="B172" s="13">
        <v>45448.697893518518</v>
      </c>
      <c r="C172" s="15" t="s">
        <v>242</v>
      </c>
      <c r="D172" s="15" t="s">
        <v>243</v>
      </c>
      <c r="E172" s="7">
        <f t="shared" si="32"/>
        <v>45447.697893518518</v>
      </c>
      <c r="F172" s="7">
        <v>0</v>
      </c>
      <c r="G172" s="10">
        <v>0.25</v>
      </c>
      <c r="H172" s="10">
        <v>0.70833333333333337</v>
      </c>
      <c r="I172" s="11">
        <v>0</v>
      </c>
      <c r="J172" s="11">
        <v>1</v>
      </c>
      <c r="K172" s="11">
        <v>0</v>
      </c>
      <c r="L172" s="11">
        <v>0</v>
      </c>
      <c r="M172" s="11">
        <v>0</v>
      </c>
      <c r="N172" s="11">
        <v>0</v>
      </c>
      <c r="P172" s="8" t="s">
        <v>203</v>
      </c>
      <c r="Q172" s="14" t="s">
        <v>28</v>
      </c>
      <c r="S172" s="15" t="s">
        <v>244</v>
      </c>
      <c r="T172" s="23">
        <v>45417.697893518518</v>
      </c>
      <c r="U172" s="15" t="b">
        <f t="shared" ca="1" si="44"/>
        <v>0</v>
      </c>
      <c r="V172" s="15" t="b">
        <f t="shared" ca="1" si="45"/>
        <v>1</v>
      </c>
      <c r="W172" s="15" t="b">
        <f t="shared" ca="1" si="46"/>
        <v>1</v>
      </c>
      <c r="X172" s="15">
        <f t="shared" si="47"/>
        <v>360</v>
      </c>
      <c r="Y172" s="15">
        <f t="shared" ca="1" si="48"/>
        <v>710</v>
      </c>
      <c r="Z172" s="15">
        <f t="shared" si="49"/>
        <v>1020</v>
      </c>
    </row>
    <row r="173" spans="1:27" ht="30" customHeight="1" x14ac:dyDescent="0.25">
      <c r="A173" s="15">
        <f ca="1">IF(AND(U173,V173,W173,AA173),1,0)</f>
        <v>0</v>
      </c>
      <c r="B173" s="13">
        <v>45431.252569444441</v>
      </c>
      <c r="C173" s="15" t="s">
        <v>242</v>
      </c>
      <c r="D173" s="15" t="s">
        <v>245</v>
      </c>
      <c r="E173" s="7">
        <f t="shared" si="32"/>
        <v>45430.252569444441</v>
      </c>
      <c r="F173" s="7">
        <v>0</v>
      </c>
      <c r="G173" s="10">
        <v>0.25</v>
      </c>
      <c r="H173" s="10">
        <v>0.70833333333333337</v>
      </c>
      <c r="I173" s="11">
        <v>0</v>
      </c>
      <c r="J173" s="11">
        <v>1</v>
      </c>
      <c r="K173" s="11">
        <v>0</v>
      </c>
      <c r="L173" s="11">
        <v>0</v>
      </c>
      <c r="M173" s="11">
        <v>0</v>
      </c>
      <c r="N173" s="11">
        <v>0</v>
      </c>
      <c r="P173" s="8" t="s">
        <v>31</v>
      </c>
      <c r="Q173" s="14" t="s">
        <v>28</v>
      </c>
      <c r="S173" s="15" t="s">
        <v>246</v>
      </c>
      <c r="T173" s="23" t="s">
        <v>579</v>
      </c>
      <c r="U173" s="15" t="b">
        <f t="shared" ca="1" si="44"/>
        <v>0</v>
      </c>
      <c r="V173" s="15" t="b">
        <f t="shared" ca="1" si="45"/>
        <v>1</v>
      </c>
      <c r="W173" s="15" t="b">
        <f t="shared" ca="1" si="46"/>
        <v>1</v>
      </c>
      <c r="X173" s="15">
        <f t="shared" si="47"/>
        <v>360</v>
      </c>
      <c r="Y173" s="15">
        <f t="shared" ca="1" si="48"/>
        <v>710</v>
      </c>
      <c r="Z173" s="15">
        <f t="shared" si="49"/>
        <v>1020</v>
      </c>
      <c r="AA173" s="15" t="b">
        <f ca="1">IF(OR(WEEKDAY(TODAY())=1, WEEKDAY(TODAY())=7),FALSE,TRUE)</f>
        <v>1</v>
      </c>
    </row>
    <row r="174" spans="1:27" ht="30" customHeight="1" x14ac:dyDescent="0.25">
      <c r="A174" s="15">
        <f ca="1">IF(AND(U174,V174,W174,AA174),1,0)</f>
        <v>0</v>
      </c>
      <c r="B174" s="13">
        <v>45427.249965277777</v>
      </c>
      <c r="C174" s="15" t="s">
        <v>247</v>
      </c>
      <c r="D174" s="15" t="s">
        <v>191</v>
      </c>
      <c r="E174" s="7">
        <f t="shared" si="32"/>
        <v>45426.249965277777</v>
      </c>
      <c r="F174" s="7">
        <v>0</v>
      </c>
      <c r="G174" s="10">
        <v>0.25</v>
      </c>
      <c r="H174" s="10">
        <v>0.64583333333333337</v>
      </c>
      <c r="I174" s="11">
        <v>0</v>
      </c>
      <c r="J174" s="11">
        <v>0</v>
      </c>
      <c r="K174" s="11">
        <v>7</v>
      </c>
      <c r="L174" s="11">
        <v>0</v>
      </c>
      <c r="M174" s="11">
        <v>-1</v>
      </c>
      <c r="N174" s="11">
        <v>-22</v>
      </c>
      <c r="P174" s="8" t="s">
        <v>139</v>
      </c>
      <c r="Q174" s="15" t="s">
        <v>28</v>
      </c>
      <c r="S174" s="15" t="s">
        <v>248</v>
      </c>
      <c r="T174" s="23">
        <v>45509.250914351855</v>
      </c>
      <c r="U174" s="15" t="b">
        <f ca="1">IF(AND(B174&lt;=TODAY(),B174&lt;&gt;""),TRUE,FALSE)</f>
        <v>0</v>
      </c>
      <c r="V174" s="15" t="b">
        <f t="shared" ca="1" si="45"/>
        <v>1</v>
      </c>
      <c r="W174" s="15" t="b">
        <f t="shared" ca="1" si="46"/>
        <v>1</v>
      </c>
      <c r="X174" s="15">
        <f t="shared" si="47"/>
        <v>360</v>
      </c>
      <c r="Y174" s="15">
        <f t="shared" ca="1" si="48"/>
        <v>710</v>
      </c>
      <c r="Z174" s="15">
        <f t="shared" si="49"/>
        <v>930</v>
      </c>
      <c r="AA174" s="15" t="b">
        <f ca="1">IF(WEEKDAY(TODAY())=4,TRUE,FALSE)</f>
        <v>0</v>
      </c>
    </row>
    <row r="175" spans="1:27" ht="30" customHeight="1" x14ac:dyDescent="0.25">
      <c r="A175" s="15">
        <f ca="1">IF(AND(U175,V175,W175),1,0)</f>
        <v>0</v>
      </c>
      <c r="B175" s="13">
        <v>45448.69798611111</v>
      </c>
      <c r="C175" s="15" t="s">
        <v>249</v>
      </c>
      <c r="E175" s="7">
        <f t="shared" si="32"/>
        <v>45447.69798611111</v>
      </c>
      <c r="F175" s="7">
        <v>0</v>
      </c>
      <c r="G175" s="13"/>
      <c r="H175" s="13"/>
      <c r="I175" s="11">
        <v>0</v>
      </c>
      <c r="J175" s="11">
        <v>1</v>
      </c>
      <c r="K175" s="11">
        <v>0</v>
      </c>
      <c r="L175" s="11">
        <v>0</v>
      </c>
      <c r="M175" s="11">
        <v>0</v>
      </c>
      <c r="N175" s="11">
        <v>0</v>
      </c>
      <c r="P175" s="8" t="s">
        <v>36</v>
      </c>
      <c r="Q175" s="14" t="s">
        <v>28</v>
      </c>
      <c r="S175" s="15" t="s">
        <v>250</v>
      </c>
      <c r="T175" s="23">
        <v>45417.69798611111</v>
      </c>
      <c r="U175" s="15" t="b">
        <f t="shared" ref="U175:U191" ca="1" si="51">IF(AND(B175&lt;=NOW(),B175&lt;&gt;""),TRUE,FALSE)</f>
        <v>0</v>
      </c>
      <c r="V175" s="15" t="b">
        <f t="shared" ca="1" si="45"/>
        <v>1</v>
      </c>
      <c r="W175" s="15" t="b">
        <f t="shared" ca="1" si="46"/>
        <v>1</v>
      </c>
      <c r="X175" s="15">
        <f t="shared" si="47"/>
        <v>0</v>
      </c>
      <c r="Y175" s="15">
        <f t="shared" ca="1" si="48"/>
        <v>0</v>
      </c>
      <c r="Z175" s="15">
        <f t="shared" si="49"/>
        <v>0</v>
      </c>
    </row>
    <row r="176" spans="1:27" ht="30" customHeight="1" x14ac:dyDescent="0.25">
      <c r="A176" s="15">
        <f ca="1">IF(AND(U176,V176,W176,AA176),1,0)</f>
        <v>0</v>
      </c>
      <c r="B176" s="13">
        <v>45431.34648148148</v>
      </c>
      <c r="C176" s="15" t="s">
        <v>249</v>
      </c>
      <c r="E176" s="7">
        <f t="shared" si="32"/>
        <v>45430.34648148148</v>
      </c>
      <c r="F176" s="7">
        <v>0</v>
      </c>
      <c r="G176" s="10">
        <v>0.25</v>
      </c>
      <c r="H176" s="10">
        <v>0.64583333333333337</v>
      </c>
      <c r="I176" s="11">
        <v>0</v>
      </c>
      <c r="J176" s="11">
        <v>1</v>
      </c>
      <c r="K176" s="11">
        <v>0</v>
      </c>
      <c r="L176" s="11">
        <v>0</v>
      </c>
      <c r="M176" s="11">
        <v>0</v>
      </c>
      <c r="N176" s="11">
        <v>0</v>
      </c>
      <c r="P176" s="15" t="s">
        <v>251</v>
      </c>
      <c r="Q176" s="14" t="s">
        <v>28</v>
      </c>
      <c r="S176" s="15" t="s">
        <v>252</v>
      </c>
      <c r="T176" s="23" t="s">
        <v>580</v>
      </c>
      <c r="U176" s="15" t="b">
        <f t="shared" ca="1" si="51"/>
        <v>0</v>
      </c>
      <c r="V176" s="15" t="b">
        <f t="shared" ca="1" si="45"/>
        <v>1</v>
      </c>
      <c r="W176" s="15" t="b">
        <f t="shared" ca="1" si="46"/>
        <v>1</v>
      </c>
      <c r="X176" s="15">
        <f t="shared" si="47"/>
        <v>360</v>
      </c>
      <c r="Y176" s="15">
        <f t="shared" ca="1" si="48"/>
        <v>710</v>
      </c>
      <c r="Z176" s="15">
        <f t="shared" si="49"/>
        <v>930</v>
      </c>
    </row>
    <row r="177" spans="1:29" ht="45" customHeight="1" x14ac:dyDescent="0.25">
      <c r="A177" s="15">
        <f t="shared" ref="A177:A183" ca="1" si="52">IF(AND(U177,V177,W177),1,0)</f>
        <v>0</v>
      </c>
      <c r="B177" s="13">
        <v>45432.497465277775</v>
      </c>
      <c r="C177" s="15" t="s">
        <v>249</v>
      </c>
      <c r="E177" s="7">
        <f t="shared" si="32"/>
        <v>45431.497465277775</v>
      </c>
      <c r="F177" s="7">
        <v>0</v>
      </c>
      <c r="G177" s="10">
        <v>0.25</v>
      </c>
      <c r="H177" s="10">
        <v>0.64583333333333337</v>
      </c>
      <c r="I177" s="11">
        <v>0</v>
      </c>
      <c r="J177" s="11">
        <v>1</v>
      </c>
      <c r="K177" s="11">
        <v>0</v>
      </c>
      <c r="L177" s="11">
        <v>0</v>
      </c>
      <c r="M177" s="11">
        <v>0</v>
      </c>
      <c r="N177" s="11">
        <v>0</v>
      </c>
      <c r="P177" s="15" t="s">
        <v>234</v>
      </c>
      <c r="Q177" s="14" t="s">
        <v>28</v>
      </c>
      <c r="S177" s="15" t="s">
        <v>253</v>
      </c>
      <c r="T177" s="23" t="s">
        <v>582</v>
      </c>
      <c r="U177" s="15" t="b">
        <f t="shared" ca="1" si="51"/>
        <v>0</v>
      </c>
      <c r="V177" s="15" t="b">
        <f t="shared" ca="1" si="45"/>
        <v>1</v>
      </c>
      <c r="W177" s="15" t="b">
        <f t="shared" ca="1" si="46"/>
        <v>1</v>
      </c>
      <c r="X177" s="15">
        <f t="shared" si="47"/>
        <v>360</v>
      </c>
      <c r="Y177" s="15">
        <f t="shared" ca="1" si="48"/>
        <v>710</v>
      </c>
      <c r="Z177" s="15">
        <f t="shared" si="49"/>
        <v>930</v>
      </c>
    </row>
    <row r="178" spans="1:29" ht="30" customHeight="1" x14ac:dyDescent="0.25">
      <c r="A178" s="15">
        <f t="shared" ca="1" si="52"/>
        <v>0</v>
      </c>
      <c r="B178" s="13">
        <v>45425.915162037039</v>
      </c>
      <c r="C178" s="15" t="s">
        <v>254</v>
      </c>
      <c r="E178" s="7">
        <f t="shared" si="32"/>
        <v>45424.915162037039</v>
      </c>
      <c r="F178" s="7">
        <v>0</v>
      </c>
      <c r="G178" s="13"/>
      <c r="H178" s="13"/>
      <c r="I178" s="11">
        <v>0</v>
      </c>
      <c r="J178" s="11">
        <v>1</v>
      </c>
      <c r="K178" s="11">
        <v>0</v>
      </c>
      <c r="L178" s="11">
        <v>0</v>
      </c>
      <c r="M178" s="11">
        <v>0</v>
      </c>
      <c r="N178" s="11">
        <v>0</v>
      </c>
      <c r="P178" s="15" t="s">
        <v>234</v>
      </c>
      <c r="Q178" s="14" t="s">
        <v>28</v>
      </c>
      <c r="S178" s="15" t="s">
        <v>255</v>
      </c>
      <c r="T178" s="23" t="s">
        <v>572</v>
      </c>
      <c r="U178" s="15" t="b">
        <f t="shared" ca="1" si="51"/>
        <v>0</v>
      </c>
      <c r="V178" s="15" t="b">
        <f t="shared" ca="1" si="45"/>
        <v>1</v>
      </c>
      <c r="W178" s="15" t="b">
        <f t="shared" ca="1" si="46"/>
        <v>1</v>
      </c>
      <c r="X178" s="15">
        <f t="shared" si="47"/>
        <v>0</v>
      </c>
      <c r="Y178" s="15">
        <f t="shared" ca="1" si="48"/>
        <v>0</v>
      </c>
      <c r="Z178" s="15">
        <f t="shared" si="49"/>
        <v>0</v>
      </c>
    </row>
    <row r="179" spans="1:29" ht="30" customHeight="1" x14ac:dyDescent="0.25">
      <c r="A179" s="15">
        <f t="shared" ca="1" si="52"/>
        <v>0</v>
      </c>
      <c r="B179" s="13">
        <v>45426.255833333336</v>
      </c>
      <c r="C179" s="15" t="s">
        <v>254</v>
      </c>
      <c r="E179" s="7">
        <f t="shared" si="32"/>
        <v>45425.255833333336</v>
      </c>
      <c r="F179" s="7">
        <v>0</v>
      </c>
      <c r="G179" s="10">
        <v>0.1875</v>
      </c>
      <c r="H179" s="10">
        <v>0.375</v>
      </c>
      <c r="I179" s="11">
        <v>0</v>
      </c>
      <c r="J179" s="11">
        <v>1</v>
      </c>
      <c r="K179" s="11">
        <v>0</v>
      </c>
      <c r="L179" s="11">
        <v>0</v>
      </c>
      <c r="M179" s="11">
        <v>0</v>
      </c>
      <c r="N179" s="11">
        <v>0</v>
      </c>
      <c r="P179" s="15" t="s">
        <v>173</v>
      </c>
      <c r="Q179" s="14" t="s">
        <v>28</v>
      </c>
      <c r="S179" s="15" t="s">
        <v>256</v>
      </c>
      <c r="T179" s="23" t="s">
        <v>573</v>
      </c>
      <c r="U179" s="15" t="b">
        <f t="shared" ca="1" si="51"/>
        <v>0</v>
      </c>
      <c r="V179" s="15" t="b">
        <f t="shared" ca="1" si="45"/>
        <v>1</v>
      </c>
      <c r="W179" s="15" t="b">
        <f t="shared" ca="1" si="46"/>
        <v>0</v>
      </c>
      <c r="X179" s="15">
        <f t="shared" si="47"/>
        <v>270</v>
      </c>
      <c r="Y179" s="15">
        <f t="shared" ca="1" si="48"/>
        <v>710</v>
      </c>
      <c r="Z179" s="15">
        <f t="shared" si="49"/>
        <v>540</v>
      </c>
    </row>
    <row r="180" spans="1:29" ht="30" customHeight="1" x14ac:dyDescent="0.25">
      <c r="A180" s="15">
        <f t="shared" ca="1" si="52"/>
        <v>0</v>
      </c>
      <c r="B180" s="13">
        <v>45444.586643518516</v>
      </c>
      <c r="C180" s="15" t="s">
        <v>257</v>
      </c>
      <c r="D180" s="15" t="s">
        <v>171</v>
      </c>
      <c r="E180" s="7">
        <f t="shared" si="32"/>
        <v>45443.586643518516</v>
      </c>
      <c r="F180" s="7">
        <v>0</v>
      </c>
      <c r="G180" s="11"/>
      <c r="H180" s="11"/>
      <c r="I180" s="11">
        <v>0</v>
      </c>
      <c r="J180" s="11">
        <v>3</v>
      </c>
      <c r="K180" s="11">
        <v>0</v>
      </c>
      <c r="L180" s="11">
        <v>0</v>
      </c>
      <c r="M180" s="11">
        <v>0</v>
      </c>
      <c r="N180" s="11">
        <v>0</v>
      </c>
      <c r="P180" s="8" t="s">
        <v>36</v>
      </c>
      <c r="Q180" s="14" t="s">
        <v>28</v>
      </c>
      <c r="S180" s="15" t="str">
        <f>CONCATENATE(C180," for the following is due at the middle of next month: ",,CHAR(10),D180)</f>
        <v>VAT Payment for the following is due at the middle of next month: 
Mepani Electrical Limited</v>
      </c>
      <c r="T180" s="13"/>
      <c r="U180" s="15" t="b">
        <f t="shared" ca="1" si="51"/>
        <v>0</v>
      </c>
      <c r="V180" s="15" t="b">
        <f t="shared" ca="1" si="45"/>
        <v>1</v>
      </c>
      <c r="W180" s="15" t="b">
        <f t="shared" ca="1" si="46"/>
        <v>1</v>
      </c>
      <c r="X180" s="15">
        <f t="shared" si="47"/>
        <v>0</v>
      </c>
      <c r="Y180" s="15">
        <f t="shared" ca="1" si="48"/>
        <v>0</v>
      </c>
      <c r="Z180" s="15">
        <f t="shared" si="49"/>
        <v>0</v>
      </c>
    </row>
    <row r="181" spans="1:29" ht="30" customHeight="1" x14ac:dyDescent="0.25">
      <c r="A181" s="6">
        <f t="shared" ca="1" si="52"/>
        <v>0</v>
      </c>
      <c r="B181" s="13">
        <f ca="1">TODAY()+1900</f>
        <v>47325</v>
      </c>
      <c r="C181" s="15" t="s">
        <v>258</v>
      </c>
      <c r="D181" s="15" t="s">
        <v>259</v>
      </c>
      <c r="E181" s="7">
        <f t="shared" ca="1" si="32"/>
        <v>47324</v>
      </c>
      <c r="F181" s="7">
        <v>0</v>
      </c>
      <c r="G181" s="10">
        <v>0.25</v>
      </c>
      <c r="H181" s="10">
        <v>0.70833333333333337</v>
      </c>
      <c r="I181" s="11">
        <v>0</v>
      </c>
      <c r="J181" s="11">
        <v>0</v>
      </c>
      <c r="K181" s="11">
        <v>5</v>
      </c>
      <c r="L181" s="11">
        <v>0</v>
      </c>
      <c r="M181" s="11">
        <v>0</v>
      </c>
      <c r="N181" s="11">
        <v>0</v>
      </c>
      <c r="O181" s="14"/>
      <c r="P181" s="15" t="s">
        <v>103</v>
      </c>
      <c r="Q181" s="15" t="s">
        <v>28</v>
      </c>
      <c r="S181" s="15" t="str">
        <f>CONCATENATE("Dad, the ",C181," expires for ",D181," on 13/11/20. Please can you book and get the renewal actioned ")</f>
        <v xml:space="preserve">Dad, the Vehicle Insurance expires for Toyota Yaris on 13/11/20. Please can you book and get the renewal actioned </v>
      </c>
      <c r="T181" s="13"/>
      <c r="U181" s="15" t="b">
        <f t="shared" ca="1" si="51"/>
        <v>0</v>
      </c>
      <c r="V181" s="15" t="b">
        <f t="shared" ca="1" si="45"/>
        <v>1</v>
      </c>
      <c r="W181" s="15" t="b">
        <f t="shared" ca="1" si="46"/>
        <v>1</v>
      </c>
      <c r="X181" s="15">
        <f t="shared" si="47"/>
        <v>360</v>
      </c>
      <c r="Y181" s="15">
        <f t="shared" ca="1" si="48"/>
        <v>710</v>
      </c>
      <c r="Z181" s="15">
        <f t="shared" si="49"/>
        <v>1020</v>
      </c>
    </row>
    <row r="182" spans="1:29" x14ac:dyDescent="0.25">
      <c r="A182" s="15">
        <f t="shared" ca="1" si="52"/>
        <v>0</v>
      </c>
      <c r="B182" s="13">
        <v>45669</v>
      </c>
      <c r="C182" s="15" t="s">
        <v>258</v>
      </c>
      <c r="D182" s="15" t="s">
        <v>213</v>
      </c>
      <c r="E182" s="7">
        <f t="shared" si="32"/>
        <v>45668</v>
      </c>
      <c r="F182" s="7">
        <v>0</v>
      </c>
      <c r="G182" s="10">
        <v>0.25</v>
      </c>
      <c r="H182" s="10">
        <v>0.70833333333333337</v>
      </c>
      <c r="I182" s="11">
        <v>0</v>
      </c>
      <c r="J182" s="11">
        <v>0</v>
      </c>
      <c r="K182" s="11">
        <v>5</v>
      </c>
      <c r="L182" s="11">
        <v>0</v>
      </c>
      <c r="M182" s="11">
        <v>0</v>
      </c>
      <c r="N182" s="11">
        <v>0</v>
      </c>
      <c r="P182" s="15" t="s">
        <v>260</v>
      </c>
      <c r="Q182" s="15" t="s">
        <v>28</v>
      </c>
      <c r="S182" s="15" t="str">
        <f>CONCATENATE("Mum, the ",C182," expires for ",D182," on 12/02/25. Lets get your renewal actioned ")</f>
        <v xml:space="preserve">Mum, the Vehicle Insurance expires for Black Merc on 12/02/25. Lets get your renewal actioned </v>
      </c>
      <c r="T182" s="13"/>
      <c r="U182" s="15" t="b">
        <f t="shared" ca="1" si="51"/>
        <v>0</v>
      </c>
      <c r="V182" s="15" t="b">
        <f t="shared" ca="1" si="45"/>
        <v>1</v>
      </c>
      <c r="W182" s="15" t="b">
        <f t="shared" ca="1" si="46"/>
        <v>1</v>
      </c>
      <c r="X182" s="15">
        <f t="shared" si="47"/>
        <v>360</v>
      </c>
      <c r="Y182" s="15">
        <f t="shared" ca="1" si="48"/>
        <v>710</v>
      </c>
      <c r="Z182" s="15">
        <f t="shared" si="49"/>
        <v>1020</v>
      </c>
    </row>
    <row r="183" spans="1:29" ht="45" customHeight="1" x14ac:dyDescent="0.25">
      <c r="A183" s="15">
        <f t="shared" ca="1" si="52"/>
        <v>0</v>
      </c>
      <c r="B183" s="13">
        <v>45574</v>
      </c>
      <c r="C183" s="15" t="s">
        <v>258</v>
      </c>
      <c r="D183" s="15" t="s">
        <v>261</v>
      </c>
      <c r="E183" s="7">
        <f t="shared" si="32"/>
        <v>45573</v>
      </c>
      <c r="F183" s="7">
        <v>0</v>
      </c>
      <c r="G183" s="10">
        <v>0.25</v>
      </c>
      <c r="H183" s="10">
        <v>0.70833333333333337</v>
      </c>
      <c r="I183" s="11">
        <v>0</v>
      </c>
      <c r="J183" s="11">
        <v>0</v>
      </c>
      <c r="K183" s="11">
        <v>3</v>
      </c>
      <c r="L183" s="11">
        <v>0</v>
      </c>
      <c r="M183" s="11">
        <v>0</v>
      </c>
      <c r="N183" s="11">
        <v>0</v>
      </c>
      <c r="P183" s="8" t="s">
        <v>203</v>
      </c>
      <c r="Q183" s="15" t="s">
        <v>28</v>
      </c>
      <c r="S183" s="15" t="s">
        <v>558</v>
      </c>
      <c r="T183" s="13"/>
      <c r="U183" s="15" t="b">
        <f t="shared" ca="1" si="51"/>
        <v>0</v>
      </c>
      <c r="V183" s="15" t="b">
        <f t="shared" ca="1" si="45"/>
        <v>1</v>
      </c>
      <c r="W183" s="15" t="b">
        <f t="shared" ca="1" si="46"/>
        <v>1</v>
      </c>
      <c r="X183" s="15">
        <f t="shared" si="47"/>
        <v>360</v>
      </c>
      <c r="Y183" s="15">
        <f t="shared" ca="1" si="48"/>
        <v>710</v>
      </c>
      <c r="Z183" s="15">
        <f t="shared" si="49"/>
        <v>1020</v>
      </c>
    </row>
    <row r="184" spans="1:29" ht="30" customHeight="1" x14ac:dyDescent="0.25">
      <c r="A184" s="15">
        <f t="shared" ref="A184:A214" ca="1" si="53">IF(AND(U184,V184,W184,X184,AB184),1,0)</f>
        <v>0</v>
      </c>
      <c r="B184" s="13">
        <v>45425.353981481479</v>
      </c>
      <c r="C184" s="17" t="s">
        <v>262</v>
      </c>
      <c r="D184" s="17" t="s">
        <v>263</v>
      </c>
      <c r="E184" s="7">
        <f t="shared" si="32"/>
        <v>45424.353981481479</v>
      </c>
      <c r="F184" s="7">
        <v>0</v>
      </c>
      <c r="G184" s="10">
        <v>0.35416666666666669</v>
      </c>
      <c r="H184" s="10">
        <v>0.39583333333333331</v>
      </c>
      <c r="I184" s="11">
        <v>0</v>
      </c>
      <c r="J184" s="11">
        <v>0</v>
      </c>
      <c r="K184" s="11">
        <v>7</v>
      </c>
      <c r="L184" s="11">
        <v>0</v>
      </c>
      <c r="M184" s="11">
        <v>-1</v>
      </c>
      <c r="N184" s="11">
        <v>-22</v>
      </c>
      <c r="P184" s="8" t="s">
        <v>83</v>
      </c>
      <c r="Q184" s="15" t="s">
        <v>28</v>
      </c>
      <c r="S184" s="15" t="str">
        <f>CONCATENATE("*AUTOMATED REMINDER*",CHAR(10),"Hi, contact Pete for the 360 camera and take ",D184," if not already done for this week, this needs to be done for any and all sites you visit")</f>
        <v>*AUTOMATED REMINDER*
Hi, contact Pete for the 360 camera and take 360's, VIDEOS AND PHOTOS if not already done for this week, this needs to be done for any and all sites you visit</v>
      </c>
      <c r="T184" s="23">
        <v>45448.354930555557</v>
      </c>
      <c r="U184" s="15" t="b">
        <f t="shared" ca="1" si="51"/>
        <v>1</v>
      </c>
      <c r="V184" s="15" t="b">
        <f t="shared" ca="1" si="45"/>
        <v>1</v>
      </c>
      <c r="W184" s="15" t="b">
        <f t="shared" ref="W184:W214" ca="1" si="54">IF(O184="",TRUE,IF(NOW()&lt;=O184,TRUE,FALSE))</f>
        <v>1</v>
      </c>
      <c r="X184" s="15" t="b">
        <f t="shared" ref="X184:X214" ca="1" si="55">IF(AND(Z184&gt;=Y184,Z184&lt;=AA184),TRUE,FALSE)</f>
        <v>0</v>
      </c>
      <c r="Y184" s="15">
        <f t="shared" ref="Y184:Y214" si="56">HOUR(G184)*60+MINUTE(G184)</f>
        <v>510</v>
      </c>
      <c r="Z184" s="15">
        <f t="shared" ref="Z184:Z214" ca="1" si="57">IF(AND(G184="",H184=""),0,HOUR(NOW())*60+MINUTE(NOW()))</f>
        <v>710</v>
      </c>
      <c r="AA184" s="15">
        <f t="shared" ref="AA184:AA214" si="58">HOUR(H184)*60+MINUTE(H184)</f>
        <v>570</v>
      </c>
      <c r="AB184" s="15" t="b">
        <f ca="1">IF(WEEKDAY(TODAY())=2,TRUE,FALSE)</f>
        <v>1</v>
      </c>
      <c r="AC184" s="20" t="s">
        <v>187</v>
      </c>
    </row>
    <row r="185" spans="1:29" ht="30" customHeight="1" x14ac:dyDescent="0.25">
      <c r="A185" s="15">
        <f t="shared" ca="1" si="53"/>
        <v>0</v>
      </c>
      <c r="B185" s="13">
        <v>45426.353912037041</v>
      </c>
      <c r="C185" s="17" t="s">
        <v>262</v>
      </c>
      <c r="D185" s="17" t="s">
        <v>263</v>
      </c>
      <c r="E185" s="7">
        <f t="shared" si="32"/>
        <v>45425.353912037041</v>
      </c>
      <c r="F185" s="7">
        <v>0</v>
      </c>
      <c r="G185" s="10">
        <v>0.35416666666666669</v>
      </c>
      <c r="H185" s="10">
        <v>0.39583333333333331</v>
      </c>
      <c r="I185" s="11">
        <v>0</v>
      </c>
      <c r="J185" s="11">
        <v>0</v>
      </c>
      <c r="K185" s="11">
        <v>7</v>
      </c>
      <c r="L185" s="11">
        <v>0</v>
      </c>
      <c r="M185" s="11">
        <v>-1</v>
      </c>
      <c r="N185" s="11">
        <v>-22</v>
      </c>
      <c r="P185" s="8" t="s">
        <v>264</v>
      </c>
      <c r="Q185" s="15" t="s">
        <v>28</v>
      </c>
      <c r="S185" s="15" t="str">
        <f>CONCATENATE("*AUTOMATED REMINDER*",CHAR(10),"Hi, contact Pete for the 360 camera and take ",D185," if not already done for this week, this needs to be done for any and all sites you visit")</f>
        <v>*AUTOMATED REMINDER*
Hi, contact Pete for the 360 camera and take 360's, VIDEOS AND PHOTOS if not already done for this week, this needs to be done for any and all sites you visit</v>
      </c>
      <c r="T185" s="23">
        <v>45478.354861111111</v>
      </c>
      <c r="U185" s="15" t="b">
        <f t="shared" ca="1" si="51"/>
        <v>0</v>
      </c>
      <c r="V185" s="15" t="b">
        <f t="shared" ca="1" si="45"/>
        <v>1</v>
      </c>
      <c r="W185" s="15" t="b">
        <f t="shared" ca="1" si="54"/>
        <v>1</v>
      </c>
      <c r="X185" s="15" t="b">
        <f t="shared" ca="1" si="55"/>
        <v>0</v>
      </c>
      <c r="Y185" s="15">
        <f t="shared" si="56"/>
        <v>510</v>
      </c>
      <c r="Z185" s="15">
        <f t="shared" ca="1" si="57"/>
        <v>710</v>
      </c>
      <c r="AA185" s="15">
        <f t="shared" si="58"/>
        <v>570</v>
      </c>
      <c r="AB185" s="15" t="b">
        <f ca="1">IF(WEEKDAY(TODAY())=3,TRUE,FALSE)</f>
        <v>0</v>
      </c>
      <c r="AC185" s="20" t="s">
        <v>194</v>
      </c>
    </row>
    <row r="186" spans="1:29" ht="30" customHeight="1" x14ac:dyDescent="0.25">
      <c r="A186" s="15">
        <f t="shared" ca="1" si="53"/>
        <v>0</v>
      </c>
      <c r="B186" s="13">
        <v>45422.353587962964</v>
      </c>
      <c r="C186" s="17" t="s">
        <v>262</v>
      </c>
      <c r="D186" s="17" t="s">
        <v>263</v>
      </c>
      <c r="E186" s="7">
        <f t="shared" si="32"/>
        <v>45421.353587962964</v>
      </c>
      <c r="F186" s="7">
        <v>0</v>
      </c>
      <c r="G186" s="10">
        <v>0.35416666666666669</v>
      </c>
      <c r="H186" s="10">
        <v>0.39583333333333331</v>
      </c>
      <c r="I186" s="11">
        <v>0</v>
      </c>
      <c r="J186" s="11">
        <v>0</v>
      </c>
      <c r="K186" s="11">
        <v>7</v>
      </c>
      <c r="L186" s="11">
        <v>0</v>
      </c>
      <c r="M186" s="11">
        <v>-1</v>
      </c>
      <c r="N186" s="11">
        <v>-22</v>
      </c>
      <c r="P186" s="8" t="s">
        <v>154</v>
      </c>
      <c r="Q186" s="15" t="s">
        <v>28</v>
      </c>
      <c r="S186" s="15" t="str">
        <f>CONCATENATE("*AUTOMATED REMINDER*",CHAR(10),"Hi, take ",D186," if not already done for this week")</f>
        <v>*AUTOMATED REMINDER*
Hi, take 360's, VIDEOS AND PHOTOS if not already done for this week</v>
      </c>
      <c r="T186" s="23">
        <v>45356.354537037034</v>
      </c>
      <c r="U186" s="15" t="b">
        <f t="shared" ca="1" si="51"/>
        <v>1</v>
      </c>
      <c r="V186" s="15" t="b">
        <f t="shared" ca="1" si="45"/>
        <v>1</v>
      </c>
      <c r="W186" s="15" t="b">
        <f t="shared" ca="1" si="54"/>
        <v>1</v>
      </c>
      <c r="X186" s="15" t="b">
        <f t="shared" ca="1" si="55"/>
        <v>0</v>
      </c>
      <c r="Y186" s="15">
        <f t="shared" si="56"/>
        <v>510</v>
      </c>
      <c r="Z186" s="15">
        <f t="shared" ca="1" si="57"/>
        <v>710</v>
      </c>
      <c r="AA186" s="15">
        <f t="shared" si="58"/>
        <v>570</v>
      </c>
      <c r="AB186" s="15" t="b">
        <f ca="1">IF(WEEKDAY(TODAY())=6,TRUE,FALSE)</f>
        <v>0</v>
      </c>
      <c r="AC186" s="20" t="s">
        <v>189</v>
      </c>
    </row>
    <row r="187" spans="1:29" ht="30" customHeight="1" x14ac:dyDescent="0.25">
      <c r="A187" s="15">
        <f t="shared" ca="1" si="53"/>
        <v>0</v>
      </c>
      <c r="B187" s="13">
        <v>45425.354085648149</v>
      </c>
      <c r="C187" s="17" t="s">
        <v>262</v>
      </c>
      <c r="D187" s="17" t="s">
        <v>263</v>
      </c>
      <c r="E187" s="7">
        <f t="shared" si="32"/>
        <v>45424.354085648149</v>
      </c>
      <c r="F187" s="7">
        <v>0</v>
      </c>
      <c r="G187" s="10">
        <v>0.35416666666666669</v>
      </c>
      <c r="H187" s="10">
        <v>0.39583333333333331</v>
      </c>
      <c r="I187" s="11">
        <v>0</v>
      </c>
      <c r="J187" s="11">
        <v>0</v>
      </c>
      <c r="K187" s="11">
        <v>7</v>
      </c>
      <c r="L187" s="11">
        <v>0</v>
      </c>
      <c r="M187" s="11">
        <v>-1</v>
      </c>
      <c r="N187" s="11">
        <v>-22</v>
      </c>
      <c r="P187" s="8" t="s">
        <v>578</v>
      </c>
      <c r="Q187" s="15" t="s">
        <v>28</v>
      </c>
      <c r="S187" s="15" t="str">
        <f>CONCATENATE("*AUTOMATED REMINDER*",CHAR(10),"Hi, contact Pete for the 360 camera and take ",D187," if not already done for this week, this needs to be done for any and all sites you visit")</f>
        <v>*AUTOMATED REMINDER*
Hi, contact Pete for the 360 camera and take 360's, VIDEOS AND PHOTOS if not already done for this week, this needs to be done for any and all sites you visit</v>
      </c>
      <c r="T187" s="23">
        <v>45448.355034722219</v>
      </c>
      <c r="U187" s="15" t="b">
        <f t="shared" ca="1" si="51"/>
        <v>1</v>
      </c>
      <c r="V187" s="15" t="b">
        <f t="shared" ca="1" si="45"/>
        <v>1</v>
      </c>
      <c r="W187" s="15" t="b">
        <f t="shared" ca="1" si="54"/>
        <v>1</v>
      </c>
      <c r="X187" s="15" t="b">
        <f t="shared" ca="1" si="55"/>
        <v>0</v>
      </c>
      <c r="Y187" s="15">
        <f t="shared" si="56"/>
        <v>510</v>
      </c>
      <c r="Z187" s="15">
        <f t="shared" ca="1" si="57"/>
        <v>710</v>
      </c>
      <c r="AA187" s="15">
        <f t="shared" si="58"/>
        <v>570</v>
      </c>
      <c r="AB187" s="15" t="b">
        <f ca="1">IF(WEEKDAY(TODAY())=2,TRUE,FALSE)</f>
        <v>1</v>
      </c>
      <c r="AC187" s="20" t="s">
        <v>187</v>
      </c>
    </row>
    <row r="188" spans="1:29" ht="30" customHeight="1" x14ac:dyDescent="0.25">
      <c r="A188" s="15">
        <f t="shared" ca="1" si="53"/>
        <v>0</v>
      </c>
      <c r="B188" s="13">
        <v>45426.354016203702</v>
      </c>
      <c r="C188" s="17" t="s">
        <v>262</v>
      </c>
      <c r="D188" s="17" t="s">
        <v>263</v>
      </c>
      <c r="E188" s="7">
        <f t="shared" si="32"/>
        <v>45425.354016203702</v>
      </c>
      <c r="F188" s="7">
        <v>0</v>
      </c>
      <c r="G188" s="10">
        <v>0.35416666666666669</v>
      </c>
      <c r="H188" s="10">
        <v>0.39583333333333331</v>
      </c>
      <c r="I188" s="11">
        <v>0</v>
      </c>
      <c r="J188" s="11">
        <v>0</v>
      </c>
      <c r="K188" s="11">
        <v>7</v>
      </c>
      <c r="L188" s="11">
        <v>0</v>
      </c>
      <c r="M188" s="11">
        <v>-1</v>
      </c>
      <c r="N188" s="11">
        <v>-22</v>
      </c>
      <c r="P188" s="8" t="s">
        <v>265</v>
      </c>
      <c r="Q188" s="15" t="s">
        <v>28</v>
      </c>
      <c r="S188" s="15" t="str">
        <f>CONCATENATE("*AUTOMATED REMINDER*",CHAR(10),"Hi, contact Pete for the 360 camera and take ",D188," if not already done for this week, this needs to be done for any and all sites you visit")</f>
        <v>*AUTOMATED REMINDER*
Hi, contact Pete for the 360 camera and take 360's, VIDEOS AND PHOTOS if not already done for this week, this needs to be done for any and all sites you visit</v>
      </c>
      <c r="T188" s="23">
        <v>45478.35496527778</v>
      </c>
      <c r="U188" s="15" t="b">
        <f t="shared" ca="1" si="51"/>
        <v>0</v>
      </c>
      <c r="V188" s="15" t="b">
        <f t="shared" ca="1" si="45"/>
        <v>1</v>
      </c>
      <c r="W188" s="15" t="b">
        <f t="shared" ca="1" si="54"/>
        <v>1</v>
      </c>
      <c r="X188" s="15" t="b">
        <f t="shared" ca="1" si="55"/>
        <v>0</v>
      </c>
      <c r="Y188" s="15">
        <f t="shared" si="56"/>
        <v>510</v>
      </c>
      <c r="Z188" s="15">
        <f t="shared" ca="1" si="57"/>
        <v>710</v>
      </c>
      <c r="AA188" s="15">
        <f t="shared" si="58"/>
        <v>570</v>
      </c>
      <c r="AB188" s="15" t="b">
        <f ca="1">IF(WEEKDAY(TODAY())=3,TRUE,FALSE)</f>
        <v>0</v>
      </c>
      <c r="AC188" s="20" t="s">
        <v>194</v>
      </c>
    </row>
    <row r="189" spans="1:29" ht="30" customHeight="1" x14ac:dyDescent="0.25">
      <c r="A189" s="15">
        <f t="shared" ca="1" si="53"/>
        <v>0</v>
      </c>
      <c r="B189" s="13">
        <v>45427.354016203702</v>
      </c>
      <c r="C189" s="17" t="s">
        <v>262</v>
      </c>
      <c r="D189" s="17" t="s">
        <v>263</v>
      </c>
      <c r="E189" s="7">
        <f t="shared" si="32"/>
        <v>45426.354016203702</v>
      </c>
      <c r="F189" s="7">
        <v>0</v>
      </c>
      <c r="G189" s="10">
        <v>0.35416666666666669</v>
      </c>
      <c r="H189" s="10">
        <v>0.39583333333333331</v>
      </c>
      <c r="I189" s="11">
        <v>0</v>
      </c>
      <c r="J189" s="11">
        <v>0</v>
      </c>
      <c r="K189" s="11">
        <v>7</v>
      </c>
      <c r="L189" s="11">
        <v>0</v>
      </c>
      <c r="M189" s="11">
        <v>-1</v>
      </c>
      <c r="N189" s="11">
        <v>-22</v>
      </c>
      <c r="P189" s="8" t="s">
        <v>266</v>
      </c>
      <c r="Q189" s="15" t="s">
        <v>28</v>
      </c>
      <c r="S189" s="15" t="str">
        <f>CONCATENATE("*AUTOMATED REMINDER*",CHAR(10),"Hi, contact Pete for the 360 camera and take ",D189," if not already done for this week, this needs to be done for any and all sites you visit")</f>
        <v>*AUTOMATED REMINDER*
Hi, contact Pete for the 360 camera and take 360's, VIDEOS AND PHOTOS if not already done for this week, this needs to be done for any and all sites you visit</v>
      </c>
      <c r="T189" s="23">
        <v>45509.35496527778</v>
      </c>
      <c r="U189" s="15" t="b">
        <f t="shared" ca="1" si="51"/>
        <v>0</v>
      </c>
      <c r="V189" s="15" t="b">
        <f t="shared" ca="1" si="45"/>
        <v>1</v>
      </c>
      <c r="W189" s="15" t="b">
        <f t="shared" ca="1" si="54"/>
        <v>1</v>
      </c>
      <c r="X189" s="15" t="b">
        <f t="shared" ca="1" si="55"/>
        <v>0</v>
      </c>
      <c r="Y189" s="15">
        <f t="shared" si="56"/>
        <v>510</v>
      </c>
      <c r="Z189" s="15">
        <f t="shared" ca="1" si="57"/>
        <v>710</v>
      </c>
      <c r="AA189" s="15">
        <f t="shared" si="58"/>
        <v>570</v>
      </c>
      <c r="AB189" s="15" t="b">
        <f ca="1">IF(WEEKDAY(TODAY())=4,TRUE,FALSE)</f>
        <v>0</v>
      </c>
      <c r="AC189" s="20" t="s">
        <v>191</v>
      </c>
    </row>
    <row r="190" spans="1:29" ht="30" customHeight="1" x14ac:dyDescent="0.25">
      <c r="A190" s="15">
        <f t="shared" ca="1" si="53"/>
        <v>0</v>
      </c>
      <c r="B190" s="13">
        <v>45428.354421296295</v>
      </c>
      <c r="C190" s="17" t="s">
        <v>262</v>
      </c>
      <c r="D190" s="17" t="s">
        <v>263</v>
      </c>
      <c r="E190" s="7">
        <f t="shared" ref="E190:E217" si="59">B190-1</f>
        <v>45427.354421296295</v>
      </c>
      <c r="F190" s="7">
        <v>0</v>
      </c>
      <c r="G190" s="10">
        <v>0.35416666666666669</v>
      </c>
      <c r="H190" s="10">
        <v>0.39583333333333331</v>
      </c>
      <c r="I190" s="11">
        <v>0</v>
      </c>
      <c r="J190" s="11">
        <v>0</v>
      </c>
      <c r="K190" s="11">
        <v>7</v>
      </c>
      <c r="L190" s="11">
        <v>0</v>
      </c>
      <c r="M190" s="11">
        <v>-1</v>
      </c>
      <c r="N190" s="11">
        <v>-22</v>
      </c>
      <c r="P190" s="8" t="s">
        <v>267</v>
      </c>
      <c r="Q190" s="15" t="s">
        <v>28</v>
      </c>
      <c r="S190" s="15" t="str">
        <f>CONCATENATE("*AUTOMATED REMINDER*",CHAR(10),"Hi, contact Pete for the 360 camera and take ",D190," if not already done for this week, this needs to be done for any and all sites you visit")</f>
        <v>*AUTOMATED REMINDER*
Hi, contact Pete for the 360 camera and take 360's, VIDEOS AND PHOTOS if not already done for this week, this needs to be done for any and all sites you visit</v>
      </c>
      <c r="T190" s="23">
        <v>45540.355370370373</v>
      </c>
      <c r="U190" s="15" t="b">
        <f t="shared" ca="1" si="51"/>
        <v>0</v>
      </c>
      <c r="V190" s="15" t="b">
        <f t="shared" ca="1" si="45"/>
        <v>1</v>
      </c>
      <c r="W190" s="15" t="b">
        <f t="shared" ca="1" si="54"/>
        <v>1</v>
      </c>
      <c r="X190" s="15" t="b">
        <f t="shared" ca="1" si="55"/>
        <v>0</v>
      </c>
      <c r="Y190" s="15">
        <f t="shared" si="56"/>
        <v>510</v>
      </c>
      <c r="Z190" s="15">
        <f t="shared" ca="1" si="57"/>
        <v>710</v>
      </c>
      <c r="AA190" s="15">
        <f t="shared" si="58"/>
        <v>570</v>
      </c>
      <c r="AB190" s="15" t="b">
        <f ca="1">IF(WEEKDAY(TODAY())=5,TRUE,FALSE)</f>
        <v>0</v>
      </c>
      <c r="AC190" s="20" t="s">
        <v>190</v>
      </c>
    </row>
    <row r="191" spans="1:29" ht="30" customHeight="1" x14ac:dyDescent="0.25">
      <c r="A191" s="15">
        <f t="shared" ca="1" si="53"/>
        <v>0</v>
      </c>
      <c r="B191" s="13">
        <v>45422.353738425925</v>
      </c>
      <c r="C191" s="17" t="s">
        <v>262</v>
      </c>
      <c r="D191" s="17" t="s">
        <v>263</v>
      </c>
      <c r="E191" s="7">
        <f t="shared" si="59"/>
        <v>45421.353738425925</v>
      </c>
      <c r="F191" s="7">
        <v>0</v>
      </c>
      <c r="G191" s="10">
        <v>0.35416666666666669</v>
      </c>
      <c r="H191" s="10">
        <v>0.39583333333333331</v>
      </c>
      <c r="I191" s="11">
        <v>0</v>
      </c>
      <c r="J191" s="11">
        <v>0</v>
      </c>
      <c r="K191" s="11">
        <v>7</v>
      </c>
      <c r="L191" s="11">
        <v>0</v>
      </c>
      <c r="M191" s="11">
        <v>-1</v>
      </c>
      <c r="N191" s="11">
        <v>-22</v>
      </c>
      <c r="P191" s="8" t="s">
        <v>268</v>
      </c>
      <c r="Q191" s="15" t="s">
        <v>28</v>
      </c>
      <c r="S191" s="15" t="str">
        <f>CONCATENATE("*AUTOMATED REMINDER*",CHAR(10),"Hi, take ",D191," if not already done for this week")</f>
        <v>*AUTOMATED REMINDER*
Hi, take 360's, VIDEOS AND PHOTOS if not already done for this week</v>
      </c>
      <c r="T191" s="23">
        <v>45356.354687500003</v>
      </c>
      <c r="U191" s="15" t="b">
        <f t="shared" ca="1" si="51"/>
        <v>1</v>
      </c>
      <c r="V191" s="15" t="b">
        <f t="shared" ca="1" si="45"/>
        <v>1</v>
      </c>
      <c r="W191" s="15" t="b">
        <f t="shared" ca="1" si="54"/>
        <v>1</v>
      </c>
      <c r="X191" s="15" t="b">
        <f t="shared" ca="1" si="55"/>
        <v>0</v>
      </c>
      <c r="Y191" s="15">
        <f t="shared" si="56"/>
        <v>510</v>
      </c>
      <c r="Z191" s="15">
        <f t="shared" ca="1" si="57"/>
        <v>710</v>
      </c>
      <c r="AA191" s="15">
        <f t="shared" si="58"/>
        <v>570</v>
      </c>
      <c r="AB191" s="15" t="b">
        <f t="shared" ref="AB191:AB199" ca="1" si="60">IF(WEEKDAY(TODAY())=6,TRUE,FALSE)</f>
        <v>0</v>
      </c>
      <c r="AC191" s="20" t="s">
        <v>189</v>
      </c>
    </row>
    <row r="192" spans="1:29" ht="45" customHeight="1" x14ac:dyDescent="0.25">
      <c r="A192" s="15">
        <f t="shared" ca="1" si="53"/>
        <v>0</v>
      </c>
      <c r="B192" s="13">
        <v>45422.583275462966</v>
      </c>
      <c r="C192" s="15" t="s">
        <v>262</v>
      </c>
      <c r="D192" s="15" t="s">
        <v>269</v>
      </c>
      <c r="E192" s="7">
        <f t="shared" si="59"/>
        <v>45421.583275462966</v>
      </c>
      <c r="F192" s="7">
        <v>0</v>
      </c>
      <c r="G192" s="10">
        <v>0.58333333333333337</v>
      </c>
      <c r="H192" s="10">
        <v>0.625</v>
      </c>
      <c r="I192" s="11">
        <v>0</v>
      </c>
      <c r="J192" s="11">
        <v>0</v>
      </c>
      <c r="K192" s="11">
        <v>7</v>
      </c>
      <c r="L192" s="11">
        <v>0</v>
      </c>
      <c r="M192" s="11">
        <v>-1</v>
      </c>
      <c r="N192" s="11">
        <v>-22</v>
      </c>
      <c r="P192" s="8" t="s">
        <v>83</v>
      </c>
      <c r="Q192" s="15" t="s">
        <v>28</v>
      </c>
      <c r="S192" s="15" t="s">
        <v>270</v>
      </c>
      <c r="T192" s="23">
        <v>45356.584224537037</v>
      </c>
      <c r="U192" s="15" t="b">
        <f t="shared" ref="U192:U199" ca="1" si="61">IF(AND(B192&lt;=TODAY(),B192&lt;&gt;""),TRUE,FALSE)</f>
        <v>1</v>
      </c>
      <c r="V192" s="15" t="b">
        <f t="shared" ca="1" si="45"/>
        <v>1</v>
      </c>
      <c r="W192" s="15" t="b">
        <f t="shared" ca="1" si="54"/>
        <v>1</v>
      </c>
      <c r="X192" s="15" t="b">
        <f t="shared" ca="1" si="55"/>
        <v>0</v>
      </c>
      <c r="Y192" s="15">
        <f t="shared" si="56"/>
        <v>840</v>
      </c>
      <c r="Z192" s="15">
        <f t="shared" ca="1" si="57"/>
        <v>710</v>
      </c>
      <c r="AA192" s="15">
        <f t="shared" si="58"/>
        <v>900</v>
      </c>
      <c r="AB192" s="15" t="b">
        <f t="shared" ca="1" si="60"/>
        <v>0</v>
      </c>
      <c r="AC192" s="20" t="s">
        <v>189</v>
      </c>
    </row>
    <row r="193" spans="1:29" ht="45" customHeight="1" x14ac:dyDescent="0.25">
      <c r="A193" s="15">
        <f t="shared" ca="1" si="53"/>
        <v>0</v>
      </c>
      <c r="B193" s="13">
        <v>45422.583506944444</v>
      </c>
      <c r="C193" s="15" t="s">
        <v>262</v>
      </c>
      <c r="D193" s="15" t="s">
        <v>269</v>
      </c>
      <c r="E193" s="7">
        <f t="shared" si="59"/>
        <v>45421.583506944444</v>
      </c>
      <c r="F193" s="7">
        <v>0</v>
      </c>
      <c r="G193" s="10">
        <v>0.58333333333333337</v>
      </c>
      <c r="H193" s="10">
        <v>0.625</v>
      </c>
      <c r="I193" s="11">
        <v>0</v>
      </c>
      <c r="J193" s="11">
        <v>0</v>
      </c>
      <c r="K193" s="11">
        <v>7</v>
      </c>
      <c r="L193" s="11">
        <v>0</v>
      </c>
      <c r="M193" s="11">
        <v>-1</v>
      </c>
      <c r="N193" s="11">
        <v>-22</v>
      </c>
      <c r="P193" s="8" t="s">
        <v>264</v>
      </c>
      <c r="Q193" s="15" t="s">
        <v>28</v>
      </c>
      <c r="S193" s="15" t="s">
        <v>270</v>
      </c>
      <c r="T193" s="23">
        <v>45356.584456018521</v>
      </c>
      <c r="U193" s="15" t="b">
        <f t="shared" ca="1" si="61"/>
        <v>1</v>
      </c>
      <c r="V193" s="15" t="b">
        <f t="shared" ca="1" si="45"/>
        <v>1</v>
      </c>
      <c r="W193" s="15" t="b">
        <f t="shared" ca="1" si="54"/>
        <v>1</v>
      </c>
      <c r="X193" s="15" t="b">
        <f t="shared" ca="1" si="55"/>
        <v>0</v>
      </c>
      <c r="Y193" s="15">
        <f t="shared" si="56"/>
        <v>840</v>
      </c>
      <c r="Z193" s="15">
        <f t="shared" ca="1" si="57"/>
        <v>710</v>
      </c>
      <c r="AA193" s="15">
        <f t="shared" si="58"/>
        <v>900</v>
      </c>
      <c r="AB193" s="15" t="b">
        <f t="shared" ca="1" si="60"/>
        <v>0</v>
      </c>
      <c r="AC193" s="20" t="s">
        <v>189</v>
      </c>
    </row>
    <row r="194" spans="1:29" ht="45" customHeight="1" x14ac:dyDescent="0.25">
      <c r="A194" s="15">
        <f t="shared" ca="1" si="53"/>
        <v>0</v>
      </c>
      <c r="B194" s="13">
        <v>45422.583611111113</v>
      </c>
      <c r="C194" s="15" t="s">
        <v>262</v>
      </c>
      <c r="D194" s="15" t="s">
        <v>269</v>
      </c>
      <c r="E194" s="7">
        <f t="shared" si="59"/>
        <v>45421.583611111113</v>
      </c>
      <c r="F194" s="7">
        <v>0</v>
      </c>
      <c r="G194" s="10">
        <v>0.58333333333333337</v>
      </c>
      <c r="H194" s="10">
        <v>0.625</v>
      </c>
      <c r="I194" s="11">
        <v>0</v>
      </c>
      <c r="J194" s="11">
        <v>0</v>
      </c>
      <c r="K194" s="11">
        <v>7</v>
      </c>
      <c r="L194" s="11">
        <v>0</v>
      </c>
      <c r="M194" s="11">
        <v>-1</v>
      </c>
      <c r="N194" s="11">
        <v>-22</v>
      </c>
      <c r="P194" s="8" t="s">
        <v>154</v>
      </c>
      <c r="Q194" s="15" t="s">
        <v>28</v>
      </c>
      <c r="S194" s="15" t="s">
        <v>270</v>
      </c>
      <c r="T194" s="23">
        <v>45356.584560185183</v>
      </c>
      <c r="U194" s="15" t="b">
        <f t="shared" ca="1" si="61"/>
        <v>1</v>
      </c>
      <c r="V194" s="15" t="b">
        <f t="shared" ca="1" si="45"/>
        <v>1</v>
      </c>
      <c r="W194" s="15" t="b">
        <f t="shared" ca="1" si="54"/>
        <v>1</v>
      </c>
      <c r="X194" s="15" t="b">
        <f t="shared" ca="1" si="55"/>
        <v>0</v>
      </c>
      <c r="Y194" s="15">
        <f t="shared" si="56"/>
        <v>840</v>
      </c>
      <c r="Z194" s="15">
        <f t="shared" ca="1" si="57"/>
        <v>710</v>
      </c>
      <c r="AA194" s="15">
        <f t="shared" si="58"/>
        <v>900</v>
      </c>
      <c r="AB194" s="15" t="b">
        <f t="shared" ca="1" si="60"/>
        <v>0</v>
      </c>
      <c r="AC194" s="20" t="s">
        <v>189</v>
      </c>
    </row>
    <row r="195" spans="1:29" ht="45" customHeight="1" x14ac:dyDescent="0.25">
      <c r="A195" s="15">
        <f t="shared" ca="1" si="53"/>
        <v>0</v>
      </c>
      <c r="B195" s="13">
        <v>45422.583715277775</v>
      </c>
      <c r="C195" s="15" t="s">
        <v>262</v>
      </c>
      <c r="D195" s="15" t="s">
        <v>269</v>
      </c>
      <c r="E195" s="7">
        <f t="shared" si="59"/>
        <v>45421.583715277775</v>
      </c>
      <c r="F195" s="7">
        <v>0</v>
      </c>
      <c r="G195" s="10">
        <v>0.58333333333333337</v>
      </c>
      <c r="H195" s="10">
        <v>0.625</v>
      </c>
      <c r="I195" s="11">
        <v>0</v>
      </c>
      <c r="J195" s="11">
        <v>0</v>
      </c>
      <c r="K195" s="11">
        <v>7</v>
      </c>
      <c r="L195" s="11">
        <v>0</v>
      </c>
      <c r="M195" s="11">
        <v>-1</v>
      </c>
      <c r="N195" s="11">
        <v>-22</v>
      </c>
      <c r="P195" s="8" t="s">
        <v>578</v>
      </c>
      <c r="Q195" s="15" t="s">
        <v>28</v>
      </c>
      <c r="S195" s="15" t="s">
        <v>270</v>
      </c>
      <c r="T195" s="23">
        <v>45356.584664351853</v>
      </c>
      <c r="U195" s="15" t="b">
        <f t="shared" ca="1" si="61"/>
        <v>1</v>
      </c>
      <c r="V195" s="15" t="b">
        <f t="shared" ca="1" si="45"/>
        <v>1</v>
      </c>
      <c r="W195" s="15" t="b">
        <f t="shared" ca="1" si="54"/>
        <v>1</v>
      </c>
      <c r="X195" s="15" t="b">
        <f t="shared" ca="1" si="55"/>
        <v>0</v>
      </c>
      <c r="Y195" s="15">
        <f t="shared" si="56"/>
        <v>840</v>
      </c>
      <c r="Z195" s="15">
        <f t="shared" ca="1" si="57"/>
        <v>710</v>
      </c>
      <c r="AA195" s="15">
        <f t="shared" si="58"/>
        <v>900</v>
      </c>
      <c r="AB195" s="15" t="b">
        <f t="shared" ca="1" si="60"/>
        <v>0</v>
      </c>
      <c r="AC195" s="20" t="s">
        <v>189</v>
      </c>
    </row>
    <row r="196" spans="1:29" ht="45" customHeight="1" x14ac:dyDescent="0.25">
      <c r="A196" s="15">
        <f t="shared" ca="1" si="53"/>
        <v>0</v>
      </c>
      <c r="B196" s="13">
        <v>45422.583819444444</v>
      </c>
      <c r="C196" s="15" t="s">
        <v>262</v>
      </c>
      <c r="D196" s="15" t="s">
        <v>269</v>
      </c>
      <c r="E196" s="7">
        <f t="shared" si="59"/>
        <v>45421.583819444444</v>
      </c>
      <c r="F196" s="7">
        <v>0</v>
      </c>
      <c r="G196" s="10">
        <v>0.58333333333333337</v>
      </c>
      <c r="H196" s="10">
        <v>0.625</v>
      </c>
      <c r="I196" s="11">
        <v>0</v>
      </c>
      <c r="J196" s="11">
        <v>0</v>
      </c>
      <c r="K196" s="11">
        <v>7</v>
      </c>
      <c r="L196" s="11">
        <v>0</v>
      </c>
      <c r="M196" s="11">
        <v>-1</v>
      </c>
      <c r="N196" s="11">
        <v>-22</v>
      </c>
      <c r="P196" s="8" t="s">
        <v>265</v>
      </c>
      <c r="Q196" s="15" t="s">
        <v>28</v>
      </c>
      <c r="S196" s="15" t="s">
        <v>270</v>
      </c>
      <c r="T196" s="23">
        <v>45356.584768518522</v>
      </c>
      <c r="U196" s="15" t="b">
        <f t="shared" ca="1" si="61"/>
        <v>1</v>
      </c>
      <c r="V196" s="15" t="b">
        <f t="shared" ca="1" si="45"/>
        <v>1</v>
      </c>
      <c r="W196" s="15" t="b">
        <f t="shared" ca="1" si="54"/>
        <v>1</v>
      </c>
      <c r="X196" s="15" t="b">
        <f t="shared" ca="1" si="55"/>
        <v>0</v>
      </c>
      <c r="Y196" s="15">
        <f t="shared" si="56"/>
        <v>840</v>
      </c>
      <c r="Z196" s="15">
        <f t="shared" ca="1" si="57"/>
        <v>710</v>
      </c>
      <c r="AA196" s="15">
        <f t="shared" si="58"/>
        <v>900</v>
      </c>
      <c r="AB196" s="15" t="b">
        <f t="shared" ca="1" si="60"/>
        <v>0</v>
      </c>
      <c r="AC196" s="20" t="s">
        <v>189</v>
      </c>
    </row>
    <row r="197" spans="1:29" ht="45" customHeight="1" x14ac:dyDescent="0.25">
      <c r="A197" s="15">
        <f t="shared" ca="1" si="53"/>
        <v>0</v>
      </c>
      <c r="B197" s="13">
        <v>45422.583935185183</v>
      </c>
      <c r="C197" s="15" t="s">
        <v>262</v>
      </c>
      <c r="D197" s="15" t="s">
        <v>269</v>
      </c>
      <c r="E197" s="7">
        <f t="shared" si="59"/>
        <v>45421.583935185183</v>
      </c>
      <c r="F197" s="7">
        <v>0</v>
      </c>
      <c r="G197" s="10">
        <v>0.58333333333333337</v>
      </c>
      <c r="H197" s="10">
        <v>0.625</v>
      </c>
      <c r="I197" s="11">
        <v>0</v>
      </c>
      <c r="J197" s="11">
        <v>0</v>
      </c>
      <c r="K197" s="11">
        <v>7</v>
      </c>
      <c r="L197" s="11">
        <v>0</v>
      </c>
      <c r="M197" s="11">
        <v>-1</v>
      </c>
      <c r="N197" s="11">
        <v>-22</v>
      </c>
      <c r="P197" s="8" t="s">
        <v>266</v>
      </c>
      <c r="Q197" s="15" t="s">
        <v>28</v>
      </c>
      <c r="S197" s="15" t="s">
        <v>270</v>
      </c>
      <c r="T197" s="23">
        <v>45356.58488425926</v>
      </c>
      <c r="U197" s="15" t="b">
        <f t="shared" ca="1" si="61"/>
        <v>1</v>
      </c>
      <c r="V197" s="15" t="b">
        <f t="shared" ca="1" si="45"/>
        <v>1</v>
      </c>
      <c r="W197" s="15" t="b">
        <f t="shared" ca="1" si="54"/>
        <v>1</v>
      </c>
      <c r="X197" s="15" t="b">
        <f t="shared" ca="1" si="55"/>
        <v>0</v>
      </c>
      <c r="Y197" s="15">
        <f t="shared" si="56"/>
        <v>840</v>
      </c>
      <c r="Z197" s="15">
        <f t="shared" ca="1" si="57"/>
        <v>710</v>
      </c>
      <c r="AA197" s="15">
        <f t="shared" si="58"/>
        <v>900</v>
      </c>
      <c r="AB197" s="15" t="b">
        <f t="shared" ca="1" si="60"/>
        <v>0</v>
      </c>
      <c r="AC197" s="20" t="s">
        <v>189</v>
      </c>
    </row>
    <row r="198" spans="1:29" ht="45" customHeight="1" x14ac:dyDescent="0.25">
      <c r="A198" s="15">
        <f t="shared" ca="1" si="53"/>
        <v>0</v>
      </c>
      <c r="B198" s="13">
        <v>45422.584039351852</v>
      </c>
      <c r="C198" s="15" t="s">
        <v>262</v>
      </c>
      <c r="D198" s="15" t="s">
        <v>269</v>
      </c>
      <c r="E198" s="7">
        <f t="shared" si="59"/>
        <v>45421.584039351852</v>
      </c>
      <c r="F198" s="7">
        <v>0</v>
      </c>
      <c r="G198" s="10">
        <v>0.58333333333333337</v>
      </c>
      <c r="H198" s="10">
        <v>0.625</v>
      </c>
      <c r="I198" s="11">
        <v>0</v>
      </c>
      <c r="J198" s="11">
        <v>0</v>
      </c>
      <c r="K198" s="11">
        <v>7</v>
      </c>
      <c r="L198" s="11">
        <v>0</v>
      </c>
      <c r="M198" s="11">
        <v>-1</v>
      </c>
      <c r="N198" s="11">
        <v>-22</v>
      </c>
      <c r="P198" s="8" t="s">
        <v>267</v>
      </c>
      <c r="Q198" s="15" t="s">
        <v>28</v>
      </c>
      <c r="S198" s="15" t="s">
        <v>270</v>
      </c>
      <c r="T198" s="23">
        <v>45356.584988425922</v>
      </c>
      <c r="U198" s="15" t="b">
        <f t="shared" ca="1" si="61"/>
        <v>1</v>
      </c>
      <c r="V198" s="15" t="b">
        <f t="shared" ca="1" si="45"/>
        <v>1</v>
      </c>
      <c r="W198" s="15" t="b">
        <f t="shared" ca="1" si="54"/>
        <v>1</v>
      </c>
      <c r="X198" s="15" t="b">
        <f t="shared" ca="1" si="55"/>
        <v>0</v>
      </c>
      <c r="Y198" s="15">
        <f t="shared" si="56"/>
        <v>840</v>
      </c>
      <c r="Z198" s="15">
        <f t="shared" ca="1" si="57"/>
        <v>710</v>
      </c>
      <c r="AA198" s="15">
        <f t="shared" si="58"/>
        <v>900</v>
      </c>
      <c r="AB198" s="15" t="b">
        <f t="shared" ca="1" si="60"/>
        <v>0</v>
      </c>
      <c r="AC198" s="20" t="s">
        <v>189</v>
      </c>
    </row>
    <row r="199" spans="1:29" ht="45" customHeight="1" x14ac:dyDescent="0.25">
      <c r="A199" s="15">
        <f t="shared" ca="1" si="53"/>
        <v>0</v>
      </c>
      <c r="B199" s="13">
        <v>45422.584143518521</v>
      </c>
      <c r="C199" s="15" t="s">
        <v>262</v>
      </c>
      <c r="D199" s="15" t="s">
        <v>269</v>
      </c>
      <c r="E199" s="7">
        <f t="shared" si="59"/>
        <v>45421.584143518521</v>
      </c>
      <c r="F199" s="7">
        <v>0</v>
      </c>
      <c r="G199" s="10">
        <v>0.58333333333333337</v>
      </c>
      <c r="H199" s="10">
        <v>0.625</v>
      </c>
      <c r="I199" s="11">
        <v>0</v>
      </c>
      <c r="J199" s="11">
        <v>0</v>
      </c>
      <c r="K199" s="11">
        <v>7</v>
      </c>
      <c r="L199" s="11">
        <v>0</v>
      </c>
      <c r="M199" s="11">
        <v>-1</v>
      </c>
      <c r="N199" s="11">
        <v>-22</v>
      </c>
      <c r="P199" s="8" t="s">
        <v>271</v>
      </c>
      <c r="Q199" s="15" t="s">
        <v>28</v>
      </c>
      <c r="S199" s="15" t="s">
        <v>272</v>
      </c>
      <c r="T199" s="23">
        <v>45356.585092592592</v>
      </c>
      <c r="U199" s="15" t="b">
        <f t="shared" ca="1" si="61"/>
        <v>1</v>
      </c>
      <c r="V199" s="15" t="b">
        <f t="shared" ca="1" si="45"/>
        <v>1</v>
      </c>
      <c r="W199" s="15" t="b">
        <f t="shared" ca="1" si="54"/>
        <v>1</v>
      </c>
      <c r="X199" s="15" t="b">
        <f t="shared" ca="1" si="55"/>
        <v>0</v>
      </c>
      <c r="Y199" s="15">
        <f t="shared" si="56"/>
        <v>840</v>
      </c>
      <c r="Z199" s="15">
        <f t="shared" ca="1" si="57"/>
        <v>710</v>
      </c>
      <c r="AA199" s="15">
        <f t="shared" si="58"/>
        <v>900</v>
      </c>
      <c r="AB199" s="15" t="b">
        <f t="shared" ca="1" si="60"/>
        <v>0</v>
      </c>
      <c r="AC199" s="20" t="s">
        <v>189</v>
      </c>
    </row>
    <row r="200" spans="1:29" ht="60" customHeight="1" x14ac:dyDescent="0.25">
      <c r="A200" s="15">
        <f t="shared" ca="1" si="53"/>
        <v>0</v>
      </c>
      <c r="B200" s="13">
        <v>45425.354259259257</v>
      </c>
      <c r="C200" s="17" t="s">
        <v>262</v>
      </c>
      <c r="D200" s="17" t="s">
        <v>263</v>
      </c>
      <c r="E200" s="7">
        <f t="shared" si="59"/>
        <v>45424.354259259257</v>
      </c>
      <c r="F200" s="7">
        <v>0</v>
      </c>
      <c r="G200" s="10">
        <v>0.35416666666666669</v>
      </c>
      <c r="H200" s="10">
        <v>0.39583333333333331</v>
      </c>
      <c r="I200" s="11">
        <v>0</v>
      </c>
      <c r="J200" s="11">
        <v>0</v>
      </c>
      <c r="K200" s="11">
        <v>7</v>
      </c>
      <c r="L200" s="11">
        <v>0</v>
      </c>
      <c r="M200" s="11">
        <v>-1</v>
      </c>
      <c r="N200" s="11">
        <v>-22</v>
      </c>
      <c r="P200" s="8" t="s">
        <v>271</v>
      </c>
      <c r="Q200" s="15" t="s">
        <v>28</v>
      </c>
      <c r="S200" s="15" t="s">
        <v>273</v>
      </c>
      <c r="T200" s="23">
        <v>45448.355208333334</v>
      </c>
      <c r="U200" s="15" t="b">
        <f ca="1">IF(AND(B200&lt;=NOW(),B200&lt;&gt;""),TRUE,FALSE)</f>
        <v>1</v>
      </c>
      <c r="V200" s="15" t="b">
        <f t="shared" ca="1" si="45"/>
        <v>1</v>
      </c>
      <c r="W200" s="15" t="b">
        <f t="shared" ca="1" si="54"/>
        <v>1</v>
      </c>
      <c r="X200" s="15" t="b">
        <f t="shared" ca="1" si="55"/>
        <v>0</v>
      </c>
      <c r="Y200" s="15">
        <f t="shared" si="56"/>
        <v>510</v>
      </c>
      <c r="Z200" s="15">
        <f t="shared" ca="1" si="57"/>
        <v>710</v>
      </c>
      <c r="AA200" s="15">
        <f t="shared" si="58"/>
        <v>570</v>
      </c>
      <c r="AB200" s="15" t="b">
        <f ca="1">IF(WEEKDAY(TODAY())=2,TRUE,FALSE)</f>
        <v>1</v>
      </c>
      <c r="AC200" s="20" t="s">
        <v>187</v>
      </c>
    </row>
    <row r="201" spans="1:29" ht="60" customHeight="1" x14ac:dyDescent="0.25">
      <c r="A201" s="15">
        <f t="shared" ca="1" si="53"/>
        <v>0</v>
      </c>
      <c r="B201" s="13">
        <v>45428.583819444444</v>
      </c>
      <c r="C201" s="17" t="s">
        <v>262</v>
      </c>
      <c r="D201" s="17" t="s">
        <v>263</v>
      </c>
      <c r="E201" s="7">
        <f t="shared" si="59"/>
        <v>45427.583819444444</v>
      </c>
      <c r="F201" s="7">
        <v>0</v>
      </c>
      <c r="G201" s="10">
        <v>0.58333333333333337</v>
      </c>
      <c r="H201" s="10">
        <v>0.6875</v>
      </c>
      <c r="I201" s="11">
        <v>0</v>
      </c>
      <c r="J201" s="11">
        <v>0</v>
      </c>
      <c r="K201" s="11">
        <v>7</v>
      </c>
      <c r="L201" s="11">
        <v>0</v>
      </c>
      <c r="M201" s="11">
        <v>-1</v>
      </c>
      <c r="N201" s="11">
        <v>-22</v>
      </c>
      <c r="P201" s="8" t="s">
        <v>271</v>
      </c>
      <c r="Q201" s="15" t="s">
        <v>28</v>
      </c>
      <c r="S201" s="15" t="s">
        <v>273</v>
      </c>
      <c r="T201" s="23">
        <v>45540.584768518522</v>
      </c>
      <c r="U201" s="15" t="b">
        <f ca="1">IF(AND(B201&lt;=NOW(),B201&lt;&gt;""),TRUE,FALSE)</f>
        <v>0</v>
      </c>
      <c r="V201" s="15" t="b">
        <f t="shared" ca="1" si="45"/>
        <v>1</v>
      </c>
      <c r="W201" s="15" t="b">
        <f t="shared" ca="1" si="54"/>
        <v>1</v>
      </c>
      <c r="X201" s="15" t="b">
        <f t="shared" ca="1" si="55"/>
        <v>0</v>
      </c>
      <c r="Y201" s="15">
        <f t="shared" si="56"/>
        <v>840</v>
      </c>
      <c r="Z201" s="15">
        <f t="shared" ca="1" si="57"/>
        <v>710</v>
      </c>
      <c r="AA201" s="15">
        <f t="shared" si="58"/>
        <v>990</v>
      </c>
      <c r="AB201" s="15" t="b">
        <f ca="1">IF(WEEKDAY(TODAY())=5,TRUE,FALSE)</f>
        <v>0</v>
      </c>
      <c r="AC201" s="20" t="s">
        <v>190</v>
      </c>
    </row>
    <row r="202" spans="1:29" ht="45" customHeight="1" x14ac:dyDescent="0.25">
      <c r="A202" s="15">
        <f t="shared" ca="1" si="53"/>
        <v>0</v>
      </c>
      <c r="B202" s="13">
        <v>45427.384351851855</v>
      </c>
      <c r="C202" s="15" t="s">
        <v>274</v>
      </c>
      <c r="D202" s="15" t="s">
        <v>274</v>
      </c>
      <c r="E202" s="7">
        <f t="shared" si="59"/>
        <v>45426.384351851855</v>
      </c>
      <c r="F202" s="7">
        <v>0</v>
      </c>
      <c r="G202" s="10">
        <v>0.375</v>
      </c>
      <c r="H202" s="10">
        <v>0.625</v>
      </c>
      <c r="I202" s="11">
        <v>0</v>
      </c>
      <c r="J202" s="11">
        <v>0</v>
      </c>
      <c r="K202" s="11">
        <v>7</v>
      </c>
      <c r="L202" s="11">
        <v>0</v>
      </c>
      <c r="M202" s="11">
        <v>-1</v>
      </c>
      <c r="N202" s="11">
        <v>-22</v>
      </c>
      <c r="P202" s="8" t="s">
        <v>268</v>
      </c>
      <c r="Q202" s="15" t="s">
        <v>28</v>
      </c>
      <c r="S202" s="15" t="s">
        <v>275</v>
      </c>
      <c r="T202" s="23">
        <v>45509.385300925926</v>
      </c>
      <c r="U202" s="15" t="b">
        <f ca="1">IF(AND(B202&lt;=TODAY(),B202&lt;&gt;""),TRUE,FALSE)</f>
        <v>0</v>
      </c>
      <c r="V202" s="15" t="b">
        <f t="shared" ca="1" si="45"/>
        <v>1</v>
      </c>
      <c r="W202" s="15" t="b">
        <f t="shared" ca="1" si="54"/>
        <v>1</v>
      </c>
      <c r="X202" s="15" t="b">
        <f t="shared" ca="1" si="55"/>
        <v>1</v>
      </c>
      <c r="Y202" s="15">
        <f t="shared" si="56"/>
        <v>540</v>
      </c>
      <c r="Z202" s="15">
        <f t="shared" ca="1" si="57"/>
        <v>710</v>
      </c>
      <c r="AA202" s="15">
        <f t="shared" si="58"/>
        <v>900</v>
      </c>
      <c r="AB202" s="15" t="b">
        <f ca="1">IF(WEEKDAY(TODAY())=4,TRUE,FALSE)</f>
        <v>0</v>
      </c>
      <c r="AC202" s="20" t="s">
        <v>191</v>
      </c>
    </row>
    <row r="203" spans="1:29" ht="60" customHeight="1" x14ac:dyDescent="0.25">
      <c r="A203" s="15">
        <f t="shared" ca="1" si="53"/>
        <v>0</v>
      </c>
      <c r="B203" s="13">
        <v>45427.457916666666</v>
      </c>
      <c r="C203" s="17" t="s">
        <v>262</v>
      </c>
      <c r="D203" s="17" t="s">
        <v>263</v>
      </c>
      <c r="E203" s="7">
        <f t="shared" si="59"/>
        <v>45426.457916666666</v>
      </c>
      <c r="F203" s="7">
        <v>0</v>
      </c>
      <c r="G203" s="10">
        <v>0.45833333333333331</v>
      </c>
      <c r="H203" s="10">
        <v>0.54166666666666663</v>
      </c>
      <c r="I203" s="11">
        <v>0</v>
      </c>
      <c r="J203" s="11">
        <v>0</v>
      </c>
      <c r="K203" s="11">
        <v>7</v>
      </c>
      <c r="L203" s="11">
        <v>0</v>
      </c>
      <c r="M203" s="11">
        <v>-1</v>
      </c>
      <c r="N203" s="11">
        <v>-22</v>
      </c>
      <c r="P203" s="8" t="s">
        <v>139</v>
      </c>
      <c r="Q203" s="15" t="s">
        <v>28</v>
      </c>
      <c r="S203" s="15" t="s">
        <v>276</v>
      </c>
      <c r="T203" s="23">
        <v>45509.458865740744</v>
      </c>
      <c r="U203" s="15" t="b">
        <f ca="1">IF(AND(B203&lt;=NOW(),B203&lt;&gt;""),TRUE,FALSE)</f>
        <v>0</v>
      </c>
      <c r="V203" s="15" t="b">
        <f t="shared" ca="1" si="45"/>
        <v>1</v>
      </c>
      <c r="W203" s="15" t="b">
        <f t="shared" ca="1" si="54"/>
        <v>1</v>
      </c>
      <c r="X203" s="15" t="b">
        <f t="shared" ca="1" si="55"/>
        <v>1</v>
      </c>
      <c r="Y203" s="15">
        <f t="shared" si="56"/>
        <v>660</v>
      </c>
      <c r="Z203" s="15">
        <f t="shared" ca="1" si="57"/>
        <v>710</v>
      </c>
      <c r="AA203" s="15">
        <f t="shared" si="58"/>
        <v>780</v>
      </c>
      <c r="AB203" s="15" t="b">
        <f ca="1">IF(WEEKDAY(TODAY())=4,TRUE,FALSE)</f>
        <v>0</v>
      </c>
      <c r="AC203" s="20" t="s">
        <v>191</v>
      </c>
    </row>
    <row r="204" spans="1:29" ht="30" customHeight="1" x14ac:dyDescent="0.25">
      <c r="A204" s="15">
        <f t="shared" ca="1" si="53"/>
        <v>0</v>
      </c>
      <c r="B204" s="13">
        <v>45421.955231481479</v>
      </c>
      <c r="C204" s="17" t="s">
        <v>552</v>
      </c>
      <c r="D204" s="17" t="s">
        <v>552</v>
      </c>
      <c r="E204" s="7">
        <f t="shared" si="59"/>
        <v>45420.955231481479</v>
      </c>
      <c r="F204" s="7">
        <v>0</v>
      </c>
      <c r="G204" s="10">
        <v>0.4548611111111111</v>
      </c>
      <c r="H204" s="10">
        <v>0.51041666666666663</v>
      </c>
      <c r="I204" s="11">
        <v>0</v>
      </c>
      <c r="J204" s="11">
        <v>0</v>
      </c>
      <c r="K204" s="11">
        <v>0</v>
      </c>
      <c r="L204" s="11">
        <v>12</v>
      </c>
      <c r="M204" s="11">
        <v>-1</v>
      </c>
      <c r="N204" s="11">
        <v>-22</v>
      </c>
      <c r="P204" s="8" t="s">
        <v>551</v>
      </c>
      <c r="Q204" s="15" t="s">
        <v>28</v>
      </c>
      <c r="S204" s="15" t="str">
        <f>CONCATENATE("*AUTOMATED REMINDER*",CHAR(10),"Hi, update this group with any work carried out yesterday, full details please")</f>
        <v>*AUTOMATED REMINDER*
Hi, update this group with any work carried out yesterday, full details please</v>
      </c>
      <c r="T204" s="23">
        <v>45540.456180555557</v>
      </c>
      <c r="U204" s="15" t="b">
        <f ca="1">IF(AND(B204&lt;=NOW(),B204&lt;&gt;""),TRUE,FALSE)</f>
        <v>1</v>
      </c>
      <c r="V204" s="15" t="b">
        <f t="shared" ca="1" si="45"/>
        <v>1</v>
      </c>
      <c r="W204" s="15" t="b">
        <f t="shared" ca="1" si="54"/>
        <v>1</v>
      </c>
      <c r="X204" s="15" t="b">
        <f t="shared" ca="1" si="55"/>
        <v>1</v>
      </c>
      <c r="Y204" s="15">
        <f t="shared" si="56"/>
        <v>655</v>
      </c>
      <c r="Z204" s="15">
        <f t="shared" ca="1" si="57"/>
        <v>710</v>
      </c>
      <c r="AA204" s="15">
        <f t="shared" si="58"/>
        <v>735</v>
      </c>
      <c r="AB204" s="15" t="b">
        <f ca="1">IF(OR(WEEKDAY(TODAY())=1,WEEKDAY(TODAY())=3,WEEKDAY(TODAY())=4,WEEKDAY(TODAY())=5,WEEKDAY(TODAY())=6,WEEKDAY(TODAY())=7),TRUE,FALSE)</f>
        <v>0</v>
      </c>
      <c r="AC204" s="20" t="s">
        <v>553</v>
      </c>
    </row>
    <row r="205" spans="1:29" ht="30" customHeight="1" x14ac:dyDescent="0.25">
      <c r="A205" s="15">
        <f t="shared" ca="1" si="53"/>
        <v>0</v>
      </c>
      <c r="B205" s="13">
        <v>45432.354375000003</v>
      </c>
      <c r="C205" s="17" t="s">
        <v>262</v>
      </c>
      <c r="D205" s="17" t="s">
        <v>263</v>
      </c>
      <c r="E205" s="7">
        <f t="shared" si="59"/>
        <v>45431.354375000003</v>
      </c>
      <c r="F205" s="7">
        <v>0</v>
      </c>
      <c r="G205" s="10">
        <v>0.35416666666666669</v>
      </c>
      <c r="H205" s="10">
        <v>0.52083333333333337</v>
      </c>
      <c r="I205" s="11">
        <v>0</v>
      </c>
      <c r="J205" s="11">
        <v>0</v>
      </c>
      <c r="K205" s="11">
        <v>14</v>
      </c>
      <c r="L205" s="11">
        <v>0</v>
      </c>
      <c r="M205" s="11">
        <v>-1</v>
      </c>
      <c r="N205" s="11">
        <v>-22</v>
      </c>
      <c r="P205" s="8" t="s">
        <v>130</v>
      </c>
      <c r="Q205" s="15" t="s">
        <v>28</v>
      </c>
      <c r="S205" s="15" t="str">
        <f>CONCATENATE("*AUTOMATED REMINDER*",CHAR(10),"Hi, contact Pete for the 360 camera and take ",D205," if not already done for this week, this needs to be done for any and all sites you visit")</f>
        <v>*AUTOMATED REMINDER*
Hi, contact Pete for the 360 camera and take 360's, VIDEOS AND PHOTOS if not already done for this week, this needs to be done for any and all sites you visit</v>
      </c>
      <c r="T205" s="23">
        <v>45448.355324074073</v>
      </c>
      <c r="U205" s="15" t="b">
        <f ca="1">IF(AND(B205&lt;=NOW(),B205&lt;&gt;""),TRUE,FALSE)</f>
        <v>0</v>
      </c>
      <c r="V205" s="15" t="b">
        <f t="shared" ca="1" si="45"/>
        <v>1</v>
      </c>
      <c r="W205" s="15" t="b">
        <f t="shared" ca="1" si="54"/>
        <v>1</v>
      </c>
      <c r="X205" s="15" t="b">
        <f t="shared" ca="1" si="55"/>
        <v>1</v>
      </c>
      <c r="Y205" s="15">
        <f t="shared" si="56"/>
        <v>510</v>
      </c>
      <c r="Z205" s="15">
        <f t="shared" ca="1" si="57"/>
        <v>710</v>
      </c>
      <c r="AA205" s="15">
        <f t="shared" si="58"/>
        <v>750</v>
      </c>
      <c r="AB205" s="15" t="b">
        <f ca="1">IF(WEEKDAY(TODAY())=2,TRUE,FALSE)</f>
        <v>1</v>
      </c>
      <c r="AC205" s="20" t="s">
        <v>187</v>
      </c>
    </row>
    <row r="206" spans="1:29" ht="30" customHeight="1" x14ac:dyDescent="0.25">
      <c r="A206" s="15">
        <f t="shared" ca="1" si="53"/>
        <v>0</v>
      </c>
      <c r="B206" s="13">
        <v>45422.246446759258</v>
      </c>
      <c r="C206" s="17" t="s">
        <v>555</v>
      </c>
      <c r="D206" s="17" t="s">
        <v>555</v>
      </c>
      <c r="E206" s="7">
        <f t="shared" si="59"/>
        <v>45421.246446759258</v>
      </c>
      <c r="F206" s="7">
        <v>0</v>
      </c>
      <c r="G206" s="10">
        <v>0.74652777777777779</v>
      </c>
      <c r="H206" s="10">
        <v>0.875</v>
      </c>
      <c r="I206" s="11">
        <v>0</v>
      </c>
      <c r="J206" s="11">
        <v>0</v>
      </c>
      <c r="K206" s="11">
        <v>0</v>
      </c>
      <c r="L206" s="11">
        <v>12</v>
      </c>
      <c r="M206" s="11">
        <v>-1</v>
      </c>
      <c r="N206" s="11">
        <v>-22</v>
      </c>
      <c r="P206" s="8" t="s">
        <v>554</v>
      </c>
      <c r="Q206" s="15" t="s">
        <v>28</v>
      </c>
      <c r="S206" s="15" t="str">
        <f>CONCATENATE("*AUTOMATED REMINDER*",CHAR(10),"Hi, Upload to Dropbox any fully completed work which you have carried out today, full details are required, not partial")</f>
        <v>*AUTOMATED REMINDER*
Hi, Upload to Dropbox any fully completed work which you have carried out today, full details are required, not partial</v>
      </c>
      <c r="T206" s="23">
        <v>45540.747395833336</v>
      </c>
      <c r="U206" s="15" t="b">
        <f ca="1">IF(AND(B206&lt;=NOW(),B206&lt;&gt;""),TRUE,FALSE)</f>
        <v>1</v>
      </c>
      <c r="V206" s="15" t="b">
        <f t="shared" ca="1" si="45"/>
        <v>1</v>
      </c>
      <c r="W206" s="15" t="b">
        <f t="shared" ca="1" si="54"/>
        <v>1</v>
      </c>
      <c r="X206" s="15" t="b">
        <f t="shared" ca="1" si="55"/>
        <v>0</v>
      </c>
      <c r="Y206" s="15">
        <f t="shared" si="56"/>
        <v>1075</v>
      </c>
      <c r="Z206" s="15">
        <f t="shared" ca="1" si="57"/>
        <v>710</v>
      </c>
      <c r="AA206" s="15">
        <f t="shared" si="58"/>
        <v>1260</v>
      </c>
      <c r="AB206" s="15" t="b">
        <f ca="1">IF(OR(WEEKDAY(TODAY())=2,WEEKDAY(TODAY())=3,WEEKDAY(TODAY())=4,WEEKDAY(TODAY())=5,WEEKDAY(TODAY())=6),TRUE,FALSE)</f>
        <v>1</v>
      </c>
      <c r="AC206" s="20" t="s">
        <v>556</v>
      </c>
    </row>
    <row r="207" spans="1:29" ht="30" customHeight="1" x14ac:dyDescent="0.25">
      <c r="A207" s="15">
        <f t="shared" ca="1" si="53"/>
        <v>0</v>
      </c>
      <c r="B207" s="13">
        <v>45419.250162037039</v>
      </c>
      <c r="C207" s="15" t="s">
        <v>186</v>
      </c>
      <c r="D207" s="15" t="s">
        <v>187</v>
      </c>
      <c r="E207" s="7">
        <f t="shared" si="59"/>
        <v>45418.250162037039</v>
      </c>
      <c r="F207" s="7">
        <v>0</v>
      </c>
      <c r="G207" s="10">
        <v>0.25</v>
      </c>
      <c r="H207" s="10">
        <v>0.375</v>
      </c>
      <c r="I207" s="11">
        <v>0</v>
      </c>
      <c r="J207" s="11">
        <v>0</v>
      </c>
      <c r="K207" s="11">
        <v>1</v>
      </c>
      <c r="L207" s="11">
        <v>0</v>
      </c>
      <c r="M207" s="11">
        <f t="shared" ref="M207:M213" ca="1" si="62">RANDBETWEEN(-5,3)</f>
        <v>0</v>
      </c>
      <c r="N207" s="11">
        <v>0</v>
      </c>
      <c r="O207" s="16"/>
      <c r="P207" s="15" t="s">
        <v>260</v>
      </c>
      <c r="Q207" s="8" t="s">
        <v>188</v>
      </c>
      <c r="R207" s="15" t="str">
        <f ca="1">VLOOKUP(RANDBETWEEN(1,12),'Greeting Selection'!$A$21:$B$31,2)</f>
        <v>C:\Dropbox\01\WHATSAPP MACRO\God\01 - Monday\IMG-20180730-WA0016.jpg</v>
      </c>
      <c r="T207" s="23">
        <v>45448.250856481478</v>
      </c>
      <c r="U207" s="15" t="b">
        <f t="shared" ref="U207:U213" ca="1" si="63">IF(AND(DATE(YEAR(B207),MONTH(B207),DAY(B207))&lt;=TODAY(),B207&lt;&gt;""),TRUE,FALSE)</f>
        <v>1</v>
      </c>
      <c r="V207" s="25" t="b">
        <f t="shared" ref="V207:V213" ca="1" si="64">(TODAY()-INT(T207))&gt;=(INT(B207)-INT(T207))</f>
        <v>1</v>
      </c>
      <c r="W207" s="15" t="b">
        <f t="shared" ca="1" si="54"/>
        <v>1</v>
      </c>
      <c r="X207" s="15" t="b">
        <f t="shared" ca="1" si="55"/>
        <v>0</v>
      </c>
      <c r="Y207" s="15">
        <f t="shared" si="56"/>
        <v>360</v>
      </c>
      <c r="Z207" s="15">
        <f t="shared" ca="1" si="57"/>
        <v>710</v>
      </c>
      <c r="AA207" s="15">
        <f t="shared" si="58"/>
        <v>540</v>
      </c>
      <c r="AB207" s="15" t="b">
        <f ca="1">IF(WEEKDAY(TODAY())=2,TRUE,FALSE)</f>
        <v>1</v>
      </c>
      <c r="AC207" s="20" t="s">
        <v>187</v>
      </c>
    </row>
    <row r="208" spans="1:29" x14ac:dyDescent="0.25">
      <c r="A208" s="15">
        <f t="shared" ca="1" si="53"/>
        <v>0</v>
      </c>
      <c r="B208" s="13">
        <v>45416.247974537036</v>
      </c>
      <c r="C208" s="15" t="s">
        <v>186</v>
      </c>
      <c r="D208" s="15" t="s">
        <v>189</v>
      </c>
      <c r="E208" s="7">
        <f t="shared" si="59"/>
        <v>45415.247974537036</v>
      </c>
      <c r="F208" s="7">
        <v>0</v>
      </c>
      <c r="G208" s="10">
        <v>0.25</v>
      </c>
      <c r="H208" s="10">
        <v>0.375</v>
      </c>
      <c r="I208" s="11">
        <v>0</v>
      </c>
      <c r="J208" s="11">
        <v>0</v>
      </c>
      <c r="K208" s="11">
        <v>1</v>
      </c>
      <c r="L208" s="11">
        <v>0</v>
      </c>
      <c r="M208" s="11">
        <f t="shared" ca="1" si="62"/>
        <v>-2</v>
      </c>
      <c r="N208" s="11">
        <v>0</v>
      </c>
      <c r="O208" s="16"/>
      <c r="P208" s="15" t="s">
        <v>260</v>
      </c>
      <c r="Q208" s="8" t="s">
        <v>188</v>
      </c>
      <c r="R208" s="15" t="str">
        <f ca="1">VLOOKUP(RANDBETWEEN(1,11),'Greeting Selection'!$A$36:$B$45,2)</f>
        <v>C:\Dropbox\01\WHATSAPP MACRO\God\05 - Friday\IMG-20151218-WA0000.jpg</v>
      </c>
      <c r="T208" s="23">
        <v>45356.250752314816</v>
      </c>
      <c r="U208" s="15" t="b">
        <f t="shared" ca="1" si="63"/>
        <v>1</v>
      </c>
      <c r="V208" s="25" t="b">
        <f t="shared" ca="1" si="64"/>
        <v>1</v>
      </c>
      <c r="W208" s="15" t="b">
        <f t="shared" ca="1" si="54"/>
        <v>1</v>
      </c>
      <c r="X208" s="15" t="b">
        <f t="shared" ca="1" si="55"/>
        <v>0</v>
      </c>
      <c r="Y208" s="15">
        <f t="shared" si="56"/>
        <v>360</v>
      </c>
      <c r="Z208" s="15">
        <f t="shared" ca="1" si="57"/>
        <v>710</v>
      </c>
      <c r="AA208" s="15">
        <f t="shared" si="58"/>
        <v>540</v>
      </c>
      <c r="AB208" s="15" t="b">
        <f ca="1">IF(WEEKDAY(TODAY())=6,TRUE,FALSE)</f>
        <v>0</v>
      </c>
      <c r="AC208" s="20" t="s">
        <v>189</v>
      </c>
    </row>
    <row r="209" spans="1:29" ht="30" customHeight="1" x14ac:dyDescent="0.25">
      <c r="A209" s="15">
        <f t="shared" ca="1" si="53"/>
        <v>0</v>
      </c>
      <c r="B209" s="13">
        <v>45422.249189814815</v>
      </c>
      <c r="C209" s="15" t="s">
        <v>186</v>
      </c>
      <c r="D209" s="15" t="s">
        <v>190</v>
      </c>
      <c r="E209" s="7">
        <f t="shared" si="59"/>
        <v>45421.249189814815</v>
      </c>
      <c r="F209" s="7">
        <v>0</v>
      </c>
      <c r="G209" s="10">
        <v>0.25</v>
      </c>
      <c r="H209" s="10">
        <v>0.375</v>
      </c>
      <c r="I209" s="11">
        <v>0</v>
      </c>
      <c r="J209" s="11">
        <v>0</v>
      </c>
      <c r="K209" s="11">
        <v>1</v>
      </c>
      <c r="L209" s="11">
        <v>0</v>
      </c>
      <c r="M209" s="11">
        <f t="shared" ca="1" si="62"/>
        <v>2</v>
      </c>
      <c r="N209" s="11">
        <v>0</v>
      </c>
      <c r="O209" s="16"/>
      <c r="P209" s="15" t="s">
        <v>260</v>
      </c>
      <c r="Q209" s="8" t="s">
        <v>188</v>
      </c>
      <c r="R209" s="15" t="str">
        <f ca="1">VLOOKUP(RANDBETWEEN(1,89),'Greeting Selection'!$A$70:$B$162,2)</f>
        <v>C:\Dropbox\01\WHATSAPP MACRO\God\General\IMG-20190419-WA0017.jpg</v>
      </c>
      <c r="S209" s="16"/>
      <c r="T209" s="23">
        <v>45540.251273148147</v>
      </c>
      <c r="U209" s="15" t="b">
        <f t="shared" ca="1" si="63"/>
        <v>1</v>
      </c>
      <c r="V209" s="25" t="b">
        <f t="shared" ca="1" si="64"/>
        <v>1</v>
      </c>
      <c r="W209" s="15" t="b">
        <f t="shared" ca="1" si="54"/>
        <v>1</v>
      </c>
      <c r="X209" s="15" t="b">
        <f t="shared" ca="1" si="55"/>
        <v>0</v>
      </c>
      <c r="Y209" s="15">
        <f t="shared" si="56"/>
        <v>360</v>
      </c>
      <c r="Z209" s="15">
        <f t="shared" ca="1" si="57"/>
        <v>710</v>
      </c>
      <c r="AA209" s="15">
        <f t="shared" si="58"/>
        <v>540</v>
      </c>
      <c r="AB209" s="15" t="b">
        <f ca="1">IF(WEEKDAY(TODAY())=5,TRUE,FALSE)</f>
        <v>0</v>
      </c>
      <c r="AC209" t="s">
        <v>420</v>
      </c>
    </row>
    <row r="210" spans="1:29" ht="30" customHeight="1" x14ac:dyDescent="0.25">
      <c r="A210" s="15">
        <f t="shared" ca="1" si="53"/>
        <v>0</v>
      </c>
      <c r="B210" s="13">
        <v>45421.251064814816</v>
      </c>
      <c r="C210" s="15" t="s">
        <v>186</v>
      </c>
      <c r="D210" s="15" t="s">
        <v>191</v>
      </c>
      <c r="E210" s="7">
        <f t="shared" si="59"/>
        <v>45420.251064814816</v>
      </c>
      <c r="F210" s="7">
        <v>0</v>
      </c>
      <c r="G210" s="10">
        <v>0.25</v>
      </c>
      <c r="H210" s="10">
        <v>0.375</v>
      </c>
      <c r="I210" s="11">
        <v>0</v>
      </c>
      <c r="J210" s="11">
        <v>0</v>
      </c>
      <c r="K210" s="11">
        <v>1</v>
      </c>
      <c r="L210" s="11">
        <v>0</v>
      </c>
      <c r="M210" s="11">
        <f t="shared" ca="1" si="62"/>
        <v>2</v>
      </c>
      <c r="N210" s="11">
        <v>0</v>
      </c>
      <c r="O210" s="16"/>
      <c r="P210" s="15" t="s">
        <v>260</v>
      </c>
      <c r="Q210" s="8" t="s">
        <v>188</v>
      </c>
      <c r="R210" s="15" t="str">
        <f ca="1">VLOOKUP(RANDBETWEEN(1,89),'Greeting Selection'!$A$70:$B$162,2)</f>
        <v>C:\Dropbox\01\WHATSAPP MACRO\God\General\IMG-20190309-WA0001.jpg</v>
      </c>
      <c r="T210" s="23">
        <v>45509.251064814816</v>
      </c>
      <c r="U210" s="15" t="b">
        <f t="shared" ca="1" si="63"/>
        <v>1</v>
      </c>
      <c r="V210" s="25" t="b">
        <f t="shared" ca="1" si="64"/>
        <v>1</v>
      </c>
      <c r="W210" s="15" t="b">
        <f t="shared" ca="1" si="54"/>
        <v>1</v>
      </c>
      <c r="X210" s="15" t="b">
        <f t="shared" ca="1" si="55"/>
        <v>0</v>
      </c>
      <c r="Y210" s="15">
        <f t="shared" si="56"/>
        <v>360</v>
      </c>
      <c r="Z210" s="15">
        <f t="shared" ca="1" si="57"/>
        <v>710</v>
      </c>
      <c r="AA210" s="15">
        <f t="shared" si="58"/>
        <v>540</v>
      </c>
      <c r="AB210" s="15" t="b">
        <f ca="1">IF(WEEKDAY(TODAY())=4,TRUE,FALSE)</f>
        <v>0</v>
      </c>
      <c r="AC210" t="s">
        <v>420</v>
      </c>
    </row>
    <row r="211" spans="1:29" ht="30" customHeight="1" x14ac:dyDescent="0.25">
      <c r="A211" s="15">
        <f t="shared" ca="1" si="53"/>
        <v>0</v>
      </c>
      <c r="B211" s="13">
        <v>45417.248831018522</v>
      </c>
      <c r="C211" s="15" t="s">
        <v>186</v>
      </c>
      <c r="D211" s="15" t="s">
        <v>192</v>
      </c>
      <c r="E211" s="7">
        <f t="shared" si="59"/>
        <v>45416.248831018522</v>
      </c>
      <c r="F211" s="7">
        <v>0</v>
      </c>
      <c r="G211" s="10">
        <v>0.25</v>
      </c>
      <c r="H211" s="10">
        <v>0.375</v>
      </c>
      <c r="I211" s="11">
        <v>0</v>
      </c>
      <c r="J211" s="11">
        <v>0</v>
      </c>
      <c r="K211" s="11">
        <v>1</v>
      </c>
      <c r="L211" s="11">
        <v>0</v>
      </c>
      <c r="M211" s="11">
        <f t="shared" ca="1" si="62"/>
        <v>3</v>
      </c>
      <c r="N211" s="11">
        <v>0</v>
      </c>
      <c r="O211" s="16"/>
      <c r="P211" s="15" t="s">
        <v>260</v>
      </c>
      <c r="Q211" s="8" t="s">
        <v>188</v>
      </c>
      <c r="R211" s="15" t="str">
        <f ca="1">VLOOKUP(RANDBETWEEN(1,12),'Greeting Selection'!$A$49:$B$60,2)</f>
        <v>C:\Dropbox\01\WHATSAPP MACRO\God\06 - Saturday\IMG-20190601-WA0000.jpg</v>
      </c>
      <c r="T211" s="23">
        <v>45387.250914351855</v>
      </c>
      <c r="U211" s="15" t="b">
        <f t="shared" ca="1" si="63"/>
        <v>1</v>
      </c>
      <c r="V211" s="25" t="b">
        <f t="shared" ca="1" si="64"/>
        <v>1</v>
      </c>
      <c r="W211" s="15" t="b">
        <f t="shared" ca="1" si="54"/>
        <v>1</v>
      </c>
      <c r="X211" s="15" t="b">
        <f t="shared" ca="1" si="55"/>
        <v>0</v>
      </c>
      <c r="Y211" s="15">
        <f t="shared" si="56"/>
        <v>360</v>
      </c>
      <c r="Z211" s="15">
        <f t="shared" ca="1" si="57"/>
        <v>710</v>
      </c>
      <c r="AA211" s="15">
        <f t="shared" si="58"/>
        <v>540</v>
      </c>
      <c r="AB211" s="15" t="b">
        <f ca="1">IF(WEEKDAY(TODAY())=7,TRUE,FALSE)</f>
        <v>0</v>
      </c>
      <c r="AC211" t="s">
        <v>192</v>
      </c>
    </row>
    <row r="212" spans="1:29" ht="30" customHeight="1" x14ac:dyDescent="0.25">
      <c r="A212" s="15">
        <f t="shared" ca="1" si="53"/>
        <v>0</v>
      </c>
      <c r="B212" s="13">
        <v>45420.250011574077</v>
      </c>
      <c r="C212" s="15" t="s">
        <v>186</v>
      </c>
      <c r="D212" s="15" t="s">
        <v>194</v>
      </c>
      <c r="E212" s="7">
        <f t="shared" si="59"/>
        <v>45419.250011574077</v>
      </c>
      <c r="F212" s="7">
        <v>0</v>
      </c>
      <c r="G212" s="10">
        <v>0.25</v>
      </c>
      <c r="H212" s="10">
        <v>0.375</v>
      </c>
      <c r="I212" s="11">
        <v>0</v>
      </c>
      <c r="J212" s="11">
        <v>0</v>
      </c>
      <c r="K212" s="11">
        <v>1</v>
      </c>
      <c r="L212" s="11">
        <v>0</v>
      </c>
      <c r="M212" s="11">
        <f t="shared" ca="1" si="62"/>
        <v>-5</v>
      </c>
      <c r="N212" s="11">
        <v>0</v>
      </c>
      <c r="O212" s="16"/>
      <c r="P212" s="15" t="s">
        <v>260</v>
      </c>
      <c r="Q212" s="8" t="s">
        <v>188</v>
      </c>
      <c r="R212" s="15" t="str">
        <f ca="1">VLOOKUP(RANDBETWEEN(1,89),'Greeting Selection'!$A$70:$B$162,2)</f>
        <v>C:\Dropbox\01\WHATSAPP MACRO\God\General\IMG-20190806-WA0002.jpg</v>
      </c>
      <c r="T212" s="23">
        <v>45478.250706018516</v>
      </c>
      <c r="U212" s="15" t="b">
        <f t="shared" ca="1" si="63"/>
        <v>1</v>
      </c>
      <c r="V212" s="25" t="b">
        <f t="shared" ca="1" si="64"/>
        <v>1</v>
      </c>
      <c r="W212" s="15" t="b">
        <f t="shared" ca="1" si="54"/>
        <v>1</v>
      </c>
      <c r="X212" s="15" t="b">
        <f t="shared" ca="1" si="55"/>
        <v>0</v>
      </c>
      <c r="Y212" s="15">
        <f t="shared" si="56"/>
        <v>360</v>
      </c>
      <c r="Z212" s="15">
        <f t="shared" ca="1" si="57"/>
        <v>710</v>
      </c>
      <c r="AA212" s="15">
        <f t="shared" si="58"/>
        <v>540</v>
      </c>
      <c r="AB212" s="15" t="b">
        <f ca="1">IF(WEEKDAY(TODAY())=3,TRUE,FALSE)</f>
        <v>0</v>
      </c>
      <c r="AC212" t="s">
        <v>420</v>
      </c>
    </row>
    <row r="213" spans="1:29" ht="30" customHeight="1" x14ac:dyDescent="0.25">
      <c r="A213" s="15">
        <f t="shared" ca="1" si="53"/>
        <v>0</v>
      </c>
      <c r="B213" s="13">
        <v>45418.251111111109</v>
      </c>
      <c r="C213" s="15" t="s">
        <v>186</v>
      </c>
      <c r="D213" s="15" t="s">
        <v>195</v>
      </c>
      <c r="E213" s="7">
        <f t="shared" si="59"/>
        <v>45417.251111111109</v>
      </c>
      <c r="F213" s="7">
        <v>0</v>
      </c>
      <c r="G213" s="10">
        <v>0.25</v>
      </c>
      <c r="H213" s="10">
        <v>0.375</v>
      </c>
      <c r="I213" s="11">
        <v>0</v>
      </c>
      <c r="J213" s="11">
        <v>0</v>
      </c>
      <c r="K213" s="11">
        <v>1</v>
      </c>
      <c r="L213" s="11">
        <v>0</v>
      </c>
      <c r="M213" s="11">
        <f t="shared" ca="1" si="62"/>
        <v>2</v>
      </c>
      <c r="N213" s="11">
        <v>0</v>
      </c>
      <c r="O213" s="16"/>
      <c r="P213" s="15" t="s">
        <v>260</v>
      </c>
      <c r="Q213" s="8" t="s">
        <v>188</v>
      </c>
      <c r="R213" s="15" t="str">
        <f ca="1">VLOOKUP(RANDBETWEEN(1,12),'Greeting Selection'!$A$21:$B$31,2)</f>
        <v>C:\Dropbox\01\WHATSAPP MACRO\God\01 - Monday\IMG-20190520-WA0004.jpg</v>
      </c>
      <c r="T213" s="23">
        <v>45417.251111111109</v>
      </c>
      <c r="U213" s="15" t="b">
        <f t="shared" ca="1" si="63"/>
        <v>1</v>
      </c>
      <c r="V213" s="25" t="b">
        <f t="shared" ca="1" si="64"/>
        <v>1</v>
      </c>
      <c r="W213" s="15" t="b">
        <f t="shared" ca="1" si="54"/>
        <v>1</v>
      </c>
      <c r="X213" s="15" t="b">
        <f t="shared" ca="1" si="55"/>
        <v>0</v>
      </c>
      <c r="Y213" s="15">
        <f t="shared" si="56"/>
        <v>360</v>
      </c>
      <c r="Z213" s="15">
        <f t="shared" ca="1" si="57"/>
        <v>710</v>
      </c>
      <c r="AA213" s="15">
        <f t="shared" si="58"/>
        <v>540</v>
      </c>
      <c r="AB213" s="15" t="b">
        <f ca="1">IF(WEEKDAY(TODAY())=1,TRUE,FALSE)</f>
        <v>0</v>
      </c>
      <c r="AC213" t="s">
        <v>187</v>
      </c>
    </row>
    <row r="214" spans="1:29" ht="45" customHeight="1" x14ac:dyDescent="0.25">
      <c r="A214" s="15">
        <f t="shared" ca="1" si="53"/>
        <v>0</v>
      </c>
      <c r="B214" s="13">
        <v>45426.583356481482</v>
      </c>
      <c r="C214" s="15" t="s">
        <v>262</v>
      </c>
      <c r="D214" s="15" t="s">
        <v>269</v>
      </c>
      <c r="E214" s="7">
        <f t="shared" si="59"/>
        <v>45425.583356481482</v>
      </c>
      <c r="F214" s="7">
        <v>0</v>
      </c>
      <c r="G214" s="10">
        <v>0.58333333333333337</v>
      </c>
      <c r="H214" s="10">
        <v>0.64583333333333337</v>
      </c>
      <c r="I214" s="11">
        <v>0</v>
      </c>
      <c r="J214" s="11">
        <v>0</v>
      </c>
      <c r="K214" s="11">
        <v>7</v>
      </c>
      <c r="L214" s="11">
        <v>0</v>
      </c>
      <c r="M214" s="11">
        <v>-1</v>
      </c>
      <c r="N214" s="11">
        <v>-22</v>
      </c>
      <c r="P214" s="8" t="s">
        <v>557</v>
      </c>
      <c r="Q214" s="15" t="s">
        <v>28</v>
      </c>
      <c r="S214" s="15" t="s">
        <v>270</v>
      </c>
      <c r="T214" s="23">
        <v>45478.584305555552</v>
      </c>
      <c r="U214" s="15" t="b">
        <f ca="1">IF(AND(B214&lt;=TODAY(),B214&lt;&gt;""),TRUE,FALSE)</f>
        <v>0</v>
      </c>
      <c r="V214" s="15" t="b">
        <f t="shared" ref="V214" ca="1" si="65">IF(O214="",TRUE,IF(NOW()&lt;=O214,TRUE,FALSE))</f>
        <v>1</v>
      </c>
      <c r="W214" s="15" t="b">
        <f t="shared" ca="1" si="54"/>
        <v>1</v>
      </c>
      <c r="X214" s="15" t="b">
        <f t="shared" ca="1" si="55"/>
        <v>0</v>
      </c>
      <c r="Y214" s="15">
        <f t="shared" si="56"/>
        <v>840</v>
      </c>
      <c r="Z214" s="15">
        <f t="shared" ca="1" si="57"/>
        <v>710</v>
      </c>
      <c r="AA214" s="15">
        <f t="shared" si="58"/>
        <v>930</v>
      </c>
      <c r="AB214" s="15" t="b">
        <f ca="1">IF(WEEKDAY(TODAY())=3,TRUE,FALSE)</f>
        <v>0</v>
      </c>
      <c r="AC214" s="20" t="s">
        <v>194</v>
      </c>
    </row>
    <row r="215" spans="1:29" ht="30" customHeight="1" x14ac:dyDescent="0.25">
      <c r="A215" s="15">
        <f ca="1">IF(AND(U215,V215,W215),1,0)</f>
        <v>0</v>
      </c>
      <c r="B215" s="13">
        <v>45662</v>
      </c>
      <c r="C215" s="15" t="s">
        <v>211</v>
      </c>
      <c r="D215" s="15" t="s">
        <v>561</v>
      </c>
      <c r="E215" s="7">
        <f t="shared" si="59"/>
        <v>45661</v>
      </c>
      <c r="F215" s="7">
        <v>0</v>
      </c>
      <c r="G215" s="10">
        <v>0.25</v>
      </c>
      <c r="H215" s="10">
        <v>0.70833333333333337</v>
      </c>
      <c r="I215" s="11">
        <v>0</v>
      </c>
      <c r="J215" s="11">
        <v>0</v>
      </c>
      <c r="K215" s="11">
        <v>3</v>
      </c>
      <c r="L215" s="11">
        <v>0</v>
      </c>
      <c r="M215" s="11">
        <v>0</v>
      </c>
      <c r="N215" s="11">
        <v>0</v>
      </c>
      <c r="P215" s="15" t="s">
        <v>103</v>
      </c>
      <c r="Q215" s="15" t="s">
        <v>28</v>
      </c>
      <c r="S215" s="15" t="str">
        <f>CONCATENATE("*AUTOMATED MESSAGE*",CHAR(10),"Dad, the ",C215," expires for ",D215," on 31/01/25. Please can you book and get this actioned with the mechanic")</f>
        <v>*AUTOMATED MESSAGE*
Dad, the MOT expires for White Toyota on 31/01/25. Please can you book and get this actioned with the mechanic</v>
      </c>
      <c r="T215" s="13"/>
      <c r="U215" s="15" t="b">
        <f ca="1">IF(AND(B215&lt;=NOW(),B215&lt;&gt;""),TRUE,FALSE)</f>
        <v>0</v>
      </c>
      <c r="V215" s="15" t="b">
        <f ca="1">IF(O215="",TRUE,IF(NOW()&lt;=O215,TRUE,FALSE))</f>
        <v>1</v>
      </c>
      <c r="W215" s="15" t="b">
        <f ca="1">IF(AND(Y215&gt;=X215,Y215&lt;=Z215),TRUE,FALSE)</f>
        <v>1</v>
      </c>
      <c r="X215" s="15">
        <f>HOUR(G215)*60+MINUTE(G215)</f>
        <v>360</v>
      </c>
      <c r="Y215" s="15">
        <f ca="1">IF(AND(G215="",H215=""),0,HOUR(NOW())*60+MINUTE(NOW()))</f>
        <v>710</v>
      </c>
      <c r="Z215" s="15">
        <f>HOUR(H215)*60+MINUTE(H215)</f>
        <v>1020</v>
      </c>
    </row>
    <row r="216" spans="1:29" ht="30" customHeight="1" x14ac:dyDescent="0.25">
      <c r="A216" s="15">
        <f ca="1">IF(AND(U216,V216,W216),1,0)</f>
        <v>0</v>
      </c>
      <c r="B216" s="13">
        <v>45662</v>
      </c>
      <c r="C216" s="15" t="s">
        <v>232</v>
      </c>
      <c r="D216" s="15" t="s">
        <v>561</v>
      </c>
      <c r="E216" s="7">
        <f t="shared" si="59"/>
        <v>45661</v>
      </c>
      <c r="F216" s="7">
        <v>0</v>
      </c>
      <c r="G216" s="10">
        <v>0.25</v>
      </c>
      <c r="H216" s="10">
        <v>0.70833333333333337</v>
      </c>
      <c r="I216" s="11">
        <v>0</v>
      </c>
      <c r="J216" s="11">
        <v>0</v>
      </c>
      <c r="K216" s="11">
        <v>7</v>
      </c>
      <c r="L216" s="11">
        <v>0</v>
      </c>
      <c r="M216" s="11">
        <v>0</v>
      </c>
      <c r="N216" s="11">
        <v>0</v>
      </c>
      <c r="P216" s="15" t="s">
        <v>103</v>
      </c>
      <c r="Q216" s="15" t="s">
        <v>28</v>
      </c>
      <c r="S216" s="15" t="str">
        <f>CONCATENATE("*AUTOMATED MESSAGE*",CHAR(10),"Dad, the ",C216," expires for ",D216," on 31/01/25. Please can you keep an eye out for the renewal letter")</f>
        <v>*AUTOMATED MESSAGE*
Dad, the Road Tax expires for White Toyota on 31/01/25. Please can you keep an eye out for the renewal letter</v>
      </c>
      <c r="T216" s="13"/>
      <c r="U216" s="15" t="b">
        <f ca="1">IF(AND(B216&lt;=NOW(),B216&lt;&gt;""),TRUE,FALSE)</f>
        <v>0</v>
      </c>
      <c r="V216" s="15" t="b">
        <f ca="1">IF(O216="",TRUE,IF(NOW()&lt;=O216,TRUE,FALSE))</f>
        <v>1</v>
      </c>
      <c r="W216" s="15" t="b">
        <f ca="1">IF(AND(Y216&gt;=X216,Y216&lt;=Z216),TRUE,FALSE)</f>
        <v>1</v>
      </c>
      <c r="X216" s="15">
        <f>HOUR(G216)*60+MINUTE(G216)</f>
        <v>360</v>
      </c>
      <c r="Y216" s="15">
        <f ca="1">IF(AND(G216="",H216=""),0,HOUR(NOW())*60+MINUTE(NOW()))</f>
        <v>710</v>
      </c>
      <c r="Z216" s="15">
        <f>HOUR(H216)*60+MINUTE(H216)</f>
        <v>1020</v>
      </c>
    </row>
    <row r="217" spans="1:29" ht="30" customHeight="1" x14ac:dyDescent="0.25">
      <c r="A217" s="15">
        <f ca="1">IF(AND(U217,V217,W217),1,0)</f>
        <v>0</v>
      </c>
      <c r="B217" s="13">
        <v>45665</v>
      </c>
      <c r="C217" s="15" t="s">
        <v>562</v>
      </c>
      <c r="E217" s="7">
        <f t="shared" si="59"/>
        <v>45664</v>
      </c>
      <c r="F217" s="7">
        <v>0</v>
      </c>
      <c r="G217" s="10">
        <v>0.375</v>
      </c>
      <c r="H217" s="10">
        <v>0.875</v>
      </c>
      <c r="I217" s="11">
        <v>0</v>
      </c>
      <c r="J217" s="11">
        <v>0</v>
      </c>
      <c r="K217" s="11">
        <v>3</v>
      </c>
      <c r="L217" s="11">
        <v>0</v>
      </c>
      <c r="M217" s="11">
        <v>0</v>
      </c>
      <c r="N217" s="11">
        <v>0</v>
      </c>
      <c r="P217" s="8" t="s">
        <v>31</v>
      </c>
      <c r="Q217" s="15" t="s">
        <v>28</v>
      </c>
      <c r="S217" s="15" t="s">
        <v>563</v>
      </c>
      <c r="T217" s="13"/>
      <c r="U217" s="15" t="b">
        <f ca="1">IF(AND(B217&lt;=NOW(),B217&lt;&gt;""),TRUE,FALSE)</f>
        <v>0</v>
      </c>
      <c r="V217" s="15" t="b">
        <f ca="1">IF(O217="",TRUE,IF(NOW()&lt;=O217,TRUE,FALSE))</f>
        <v>1</v>
      </c>
      <c r="W217" s="15" t="b">
        <f ca="1">IF(AND(Y217&gt;=X217,Y217&lt;=Z217),TRUE,FALSE)</f>
        <v>1</v>
      </c>
      <c r="X217" s="15">
        <f>HOUR(G217)*60+MINUTE(G217)</f>
        <v>540</v>
      </c>
      <c r="Y217" s="15">
        <f ca="1">IF(AND(G217="",H217=""),0,HOUR(NOW())*60+MINUTE(NOW()))</f>
        <v>710</v>
      </c>
      <c r="Z217" s="15">
        <f>HOUR(H217)*60+MINUTE(H217)</f>
        <v>1260</v>
      </c>
    </row>
  </sheetData>
  <sortState ref="A2:AC219">
    <sortCondition ref="A2:A21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4"/>
  <sheetViews>
    <sheetView topLeftCell="A44" workbookViewId="0">
      <selection activeCell="B64" sqref="B64"/>
    </sheetView>
  </sheetViews>
  <sheetFormatPr defaultColWidth="9.140625" defaultRowHeight="15" x14ac:dyDescent="0.25"/>
  <cols>
    <col min="1" max="1" width="3" bestFit="1" customWidth="1"/>
    <col min="2" max="2" width="104" bestFit="1" customWidth="1"/>
    <col min="3" max="4" width="31.42578125" bestFit="1" customWidth="1"/>
    <col min="5" max="5" width="11" bestFit="1" customWidth="1"/>
    <col min="6" max="6" width="3" bestFit="1" customWidth="1"/>
    <col min="7" max="7" width="101.7109375" bestFit="1" customWidth="1"/>
    <col min="8" max="8" width="19.42578125" bestFit="1" customWidth="1"/>
    <col min="9" max="9" width="104" bestFit="1" customWidth="1"/>
    <col min="10" max="10" width="3" bestFit="1" customWidth="1"/>
    <col min="11" max="11" width="102.7109375" bestFit="1" customWidth="1"/>
    <col min="12" max="12" width="23" bestFit="1" customWidth="1"/>
    <col min="13" max="13" width="22.5703125" bestFit="1" customWidth="1"/>
    <col min="14" max="14" width="83.5703125" bestFit="1" customWidth="1"/>
    <col min="15" max="15" width="101.7109375" bestFit="1" customWidth="1"/>
    <col min="16" max="16" width="3" bestFit="1" customWidth="1"/>
    <col min="17" max="17" width="100.28515625" bestFit="1" customWidth="1"/>
    <col min="18" max="18" width="2" bestFit="1" customWidth="1"/>
    <col min="19" max="19" width="107.85546875" bestFit="1" customWidth="1"/>
    <col min="20" max="20" width="2" bestFit="1" customWidth="1"/>
    <col min="21" max="21" width="105.42578125" bestFit="1" customWidth="1"/>
    <col min="22" max="22" width="2" bestFit="1" customWidth="1"/>
    <col min="23" max="23" width="106" bestFit="1" customWidth="1"/>
    <col min="24" max="24" width="2" bestFit="1" customWidth="1"/>
    <col min="25" max="25" width="99.7109375" bestFit="1" customWidth="1"/>
    <col min="26" max="26" width="2" bestFit="1" customWidth="1"/>
    <col min="27" max="27" width="119.42578125" bestFit="1" customWidth="1"/>
    <col min="28" max="198" width="9.140625" customWidth="1"/>
  </cols>
  <sheetData>
    <row r="1" spans="1:14" x14ac:dyDescent="0.25">
      <c r="B1" s="18" t="s">
        <v>277</v>
      </c>
      <c r="C1" s="18" t="s">
        <v>278</v>
      </c>
      <c r="D1" s="18" t="s">
        <v>279</v>
      </c>
      <c r="G1" s="18" t="s">
        <v>280</v>
      </c>
      <c r="H1" s="18" t="s">
        <v>281</v>
      </c>
      <c r="I1" s="18" t="s">
        <v>282</v>
      </c>
      <c r="L1" s="18" t="s">
        <v>283</v>
      </c>
      <c r="M1" s="18" t="s">
        <v>284</v>
      </c>
      <c r="N1" s="18" t="s">
        <v>285</v>
      </c>
    </row>
    <row r="2" spans="1:14" x14ac:dyDescent="0.25">
      <c r="A2" s="18">
        <v>1</v>
      </c>
      <c r="B2" t="s">
        <v>286</v>
      </c>
      <c r="C2" t="s">
        <v>287</v>
      </c>
      <c r="D2" t="s">
        <v>288</v>
      </c>
      <c r="F2" s="18">
        <v>1</v>
      </c>
      <c r="G2" t="s">
        <v>286</v>
      </c>
      <c r="H2" t="s">
        <v>289</v>
      </c>
      <c r="I2" t="s">
        <v>290</v>
      </c>
      <c r="K2" s="18">
        <v>1</v>
      </c>
      <c r="L2" t="s">
        <v>291</v>
      </c>
      <c r="M2" t="s">
        <v>292</v>
      </c>
      <c r="N2" t="s">
        <v>293</v>
      </c>
    </row>
    <row r="3" spans="1:14" x14ac:dyDescent="0.25">
      <c r="A3" s="18">
        <v>2</v>
      </c>
      <c r="B3" t="s">
        <v>294</v>
      </c>
      <c r="C3" t="s">
        <v>295</v>
      </c>
      <c r="D3" t="s">
        <v>296</v>
      </c>
      <c r="F3" s="18">
        <v>2</v>
      </c>
      <c r="G3" t="s">
        <v>297</v>
      </c>
      <c r="H3" t="s">
        <v>289</v>
      </c>
      <c r="I3" t="s">
        <v>298</v>
      </c>
      <c r="K3" s="18">
        <v>2</v>
      </c>
      <c r="L3" t="s">
        <v>297</v>
      </c>
      <c r="M3" t="s">
        <v>292</v>
      </c>
      <c r="N3" t="s">
        <v>299</v>
      </c>
    </row>
    <row r="4" spans="1:14" x14ac:dyDescent="0.25">
      <c r="A4" s="18">
        <v>3</v>
      </c>
      <c r="B4" t="s">
        <v>291</v>
      </c>
      <c r="C4" t="s">
        <v>300</v>
      </c>
      <c r="D4" t="s">
        <v>288</v>
      </c>
      <c r="F4" s="18">
        <v>3</v>
      </c>
      <c r="G4" t="s">
        <v>291</v>
      </c>
      <c r="H4" t="s">
        <v>289</v>
      </c>
      <c r="I4" t="s">
        <v>301</v>
      </c>
      <c r="K4" s="18">
        <v>3</v>
      </c>
      <c r="L4" t="s">
        <v>302</v>
      </c>
      <c r="M4" t="s">
        <v>292</v>
      </c>
      <c r="N4" t="s">
        <v>303</v>
      </c>
    </row>
    <row r="5" spans="1:14" x14ac:dyDescent="0.25">
      <c r="A5" s="18">
        <v>4</v>
      </c>
      <c r="B5" t="s">
        <v>304</v>
      </c>
      <c r="C5" t="s">
        <v>305</v>
      </c>
      <c r="D5" t="s">
        <v>290</v>
      </c>
      <c r="F5" s="18">
        <v>4</v>
      </c>
      <c r="G5" t="s">
        <v>304</v>
      </c>
      <c r="H5" t="s">
        <v>289</v>
      </c>
      <c r="I5" t="s">
        <v>306</v>
      </c>
      <c r="K5" s="18">
        <v>4</v>
      </c>
      <c r="L5" t="s">
        <v>307</v>
      </c>
      <c r="M5" t="s">
        <v>292</v>
      </c>
      <c r="N5" t="s">
        <v>308</v>
      </c>
    </row>
    <row r="7" spans="1:14" x14ac:dyDescent="0.25">
      <c r="B7" s="18" t="s">
        <v>309</v>
      </c>
      <c r="C7" s="18" t="s">
        <v>310</v>
      </c>
      <c r="D7" s="18" t="s">
        <v>311</v>
      </c>
      <c r="G7" s="18" t="s">
        <v>312</v>
      </c>
      <c r="H7" s="18" t="s">
        <v>313</v>
      </c>
      <c r="I7" s="18" t="s">
        <v>314</v>
      </c>
      <c r="L7" s="18" t="s">
        <v>315</v>
      </c>
      <c r="M7" s="18" t="s">
        <v>316</v>
      </c>
      <c r="N7" s="18" t="s">
        <v>317</v>
      </c>
    </row>
    <row r="8" spans="1:14" x14ac:dyDescent="0.25">
      <c r="A8" s="18">
        <v>1</v>
      </c>
      <c r="B8" t="s">
        <v>318</v>
      </c>
      <c r="C8" t="s">
        <v>319</v>
      </c>
      <c r="D8" t="s">
        <v>320</v>
      </c>
      <c r="F8" s="18">
        <v>1</v>
      </c>
      <c r="G8" t="s">
        <v>321</v>
      </c>
      <c r="H8" t="s">
        <v>322</v>
      </c>
      <c r="I8" t="s">
        <v>320</v>
      </c>
      <c r="K8" s="18">
        <v>1</v>
      </c>
      <c r="L8" t="s">
        <v>321</v>
      </c>
      <c r="M8" t="s">
        <v>322</v>
      </c>
      <c r="N8" t="s">
        <v>323</v>
      </c>
    </row>
    <row r="9" spans="1:14" x14ac:dyDescent="0.25">
      <c r="A9" s="18">
        <v>2</v>
      </c>
      <c r="B9" t="s">
        <v>324</v>
      </c>
      <c r="C9" t="s">
        <v>325</v>
      </c>
      <c r="D9" t="s">
        <v>326</v>
      </c>
      <c r="F9" s="18">
        <v>2</v>
      </c>
      <c r="G9" t="s">
        <v>327</v>
      </c>
      <c r="H9" t="s">
        <v>290</v>
      </c>
      <c r="I9" t="s">
        <v>328</v>
      </c>
      <c r="K9" s="18">
        <v>2</v>
      </c>
      <c r="L9" t="s">
        <v>327</v>
      </c>
      <c r="M9" t="s">
        <v>329</v>
      </c>
      <c r="N9" t="s">
        <v>330</v>
      </c>
    </row>
    <row r="10" spans="1:14" x14ac:dyDescent="0.25">
      <c r="A10" s="18">
        <v>3</v>
      </c>
      <c r="B10" t="s">
        <v>331</v>
      </c>
      <c r="C10" t="s">
        <v>332</v>
      </c>
      <c r="D10" t="s">
        <v>333</v>
      </c>
      <c r="F10" s="18">
        <v>3</v>
      </c>
      <c r="G10" t="s">
        <v>321</v>
      </c>
      <c r="H10" t="s">
        <v>290</v>
      </c>
      <c r="I10" t="s">
        <v>334</v>
      </c>
      <c r="K10" s="18">
        <v>3</v>
      </c>
      <c r="L10" t="s">
        <v>321</v>
      </c>
      <c r="M10" t="s">
        <v>290</v>
      </c>
      <c r="N10" t="s">
        <v>335</v>
      </c>
    </row>
    <row r="11" spans="1:14" x14ac:dyDescent="0.25">
      <c r="A11" s="18">
        <v>4</v>
      </c>
      <c r="B11" t="s">
        <v>336</v>
      </c>
      <c r="C11" t="s">
        <v>337</v>
      </c>
      <c r="D11" t="s">
        <v>338</v>
      </c>
      <c r="F11" s="18">
        <v>4</v>
      </c>
      <c r="G11" t="s">
        <v>327</v>
      </c>
      <c r="H11" t="s">
        <v>339</v>
      </c>
      <c r="I11" t="s">
        <v>340</v>
      </c>
      <c r="K11" s="18">
        <v>4</v>
      </c>
      <c r="L11" t="s">
        <v>327</v>
      </c>
      <c r="M11" t="s">
        <v>339</v>
      </c>
      <c r="N11" t="s">
        <v>341</v>
      </c>
    </row>
    <row r="13" spans="1:14" x14ac:dyDescent="0.25">
      <c r="B13" s="18" t="s">
        <v>342</v>
      </c>
      <c r="C13" s="18" t="s">
        <v>343</v>
      </c>
      <c r="D13" s="18" t="s">
        <v>344</v>
      </c>
      <c r="G13" s="18" t="s">
        <v>345</v>
      </c>
      <c r="H13" s="18" t="s">
        <v>346</v>
      </c>
      <c r="I13" s="18" t="s">
        <v>347</v>
      </c>
      <c r="L13" s="18" t="s">
        <v>348</v>
      </c>
      <c r="M13" s="18" t="s">
        <v>349</v>
      </c>
      <c r="N13" s="18" t="s">
        <v>350</v>
      </c>
    </row>
    <row r="14" spans="1:14" ht="30" customHeight="1" x14ac:dyDescent="0.25">
      <c r="A14" s="18">
        <v>1</v>
      </c>
      <c r="B14" t="s">
        <v>291</v>
      </c>
      <c r="C14" t="s">
        <v>351</v>
      </c>
      <c r="D14" t="s">
        <v>352</v>
      </c>
      <c r="F14" s="18">
        <v>1</v>
      </c>
      <c r="G14" t="s">
        <v>291</v>
      </c>
      <c r="H14" t="s">
        <v>353</v>
      </c>
      <c r="I14" s="19" t="s">
        <v>354</v>
      </c>
      <c r="K14" s="18">
        <v>1</v>
      </c>
      <c r="L14" t="s">
        <v>291</v>
      </c>
      <c r="N14" s="19" t="s">
        <v>355</v>
      </c>
    </row>
    <row r="15" spans="1:14" ht="30" customHeight="1" x14ac:dyDescent="0.25">
      <c r="A15" s="18">
        <v>2</v>
      </c>
      <c r="B15" t="s">
        <v>291</v>
      </c>
      <c r="C15" t="s">
        <v>356</v>
      </c>
      <c r="D15" t="s">
        <v>357</v>
      </c>
      <c r="F15" s="18">
        <v>2</v>
      </c>
      <c r="G15" t="s">
        <v>297</v>
      </c>
      <c r="H15" t="s">
        <v>353</v>
      </c>
      <c r="I15" s="19" t="s">
        <v>358</v>
      </c>
      <c r="K15" s="18">
        <v>2</v>
      </c>
      <c r="L15" t="s">
        <v>297</v>
      </c>
      <c r="N15" s="19" t="s">
        <v>359</v>
      </c>
    </row>
    <row r="16" spans="1:14" ht="30" customHeight="1" x14ac:dyDescent="0.25">
      <c r="A16" s="18">
        <v>3</v>
      </c>
      <c r="B16" t="s">
        <v>291</v>
      </c>
      <c r="C16" t="s">
        <v>360</v>
      </c>
      <c r="D16" t="s">
        <v>352</v>
      </c>
      <c r="F16" s="18">
        <v>3</v>
      </c>
      <c r="G16" t="s">
        <v>302</v>
      </c>
      <c r="H16" t="s">
        <v>353</v>
      </c>
      <c r="I16" s="19" t="s">
        <v>361</v>
      </c>
      <c r="K16" s="18">
        <v>3</v>
      </c>
      <c r="L16" t="s">
        <v>302</v>
      </c>
      <c r="N16" s="19" t="s">
        <v>362</v>
      </c>
    </row>
    <row r="17" spans="1:26" ht="30" customHeight="1" x14ac:dyDescent="0.25">
      <c r="A17" s="18">
        <v>4</v>
      </c>
      <c r="B17" t="s">
        <v>291</v>
      </c>
      <c r="C17" t="s">
        <v>363</v>
      </c>
      <c r="D17" t="s">
        <v>364</v>
      </c>
      <c r="F17" s="18">
        <v>4</v>
      </c>
      <c r="G17" t="s">
        <v>307</v>
      </c>
      <c r="H17" t="s">
        <v>353</v>
      </c>
      <c r="I17" s="19" t="s">
        <v>365</v>
      </c>
      <c r="K17" s="18">
        <v>4</v>
      </c>
      <c r="L17" t="s">
        <v>291</v>
      </c>
      <c r="N17" s="19" t="s">
        <v>366</v>
      </c>
    </row>
    <row r="20" spans="1:26" x14ac:dyDescent="0.25">
      <c r="B20" s="18" t="s">
        <v>367</v>
      </c>
      <c r="D20" s="18" t="s">
        <v>368</v>
      </c>
      <c r="E20" s="18" t="s">
        <v>369</v>
      </c>
    </row>
    <row r="21" spans="1:26" ht="30" customHeight="1" x14ac:dyDescent="0.25">
      <c r="A21" s="18">
        <v>1</v>
      </c>
      <c r="B21" t="s">
        <v>370</v>
      </c>
      <c r="C21" s="18">
        <v>1</v>
      </c>
      <c r="D21" s="19" t="s">
        <v>371</v>
      </c>
      <c r="E21" t="s">
        <v>372</v>
      </c>
      <c r="N21" s="21"/>
    </row>
    <row r="22" spans="1:26" x14ac:dyDescent="0.25">
      <c r="A22" s="18">
        <v>2</v>
      </c>
      <c r="B22" t="s">
        <v>373</v>
      </c>
      <c r="C22" s="18">
        <v>2</v>
      </c>
      <c r="D22" s="19" t="s">
        <v>374</v>
      </c>
      <c r="E22" t="s">
        <v>375</v>
      </c>
      <c r="J22" s="18"/>
      <c r="N22" s="22"/>
      <c r="T22" s="18"/>
      <c r="V22" s="18"/>
    </row>
    <row r="23" spans="1:26" ht="30" customHeight="1" x14ac:dyDescent="0.25">
      <c r="A23" s="18">
        <v>3</v>
      </c>
      <c r="B23" t="s">
        <v>376</v>
      </c>
      <c r="C23" s="18">
        <v>3</v>
      </c>
      <c r="D23" s="19" t="s">
        <v>377</v>
      </c>
      <c r="E23" t="s">
        <v>378</v>
      </c>
      <c r="J23" s="18"/>
      <c r="N23" s="22"/>
      <c r="T23" s="18"/>
      <c r="V23" s="18"/>
      <c r="X23" s="18"/>
    </row>
    <row r="24" spans="1:26" ht="30" customHeight="1" x14ac:dyDescent="0.25">
      <c r="A24" s="18">
        <v>4</v>
      </c>
      <c r="B24" t="s">
        <v>379</v>
      </c>
      <c r="C24" s="18">
        <v>4</v>
      </c>
      <c r="D24" s="19" t="s">
        <v>380</v>
      </c>
      <c r="E24" t="s">
        <v>381</v>
      </c>
      <c r="J24" s="18"/>
      <c r="N24" s="18"/>
      <c r="T24" s="18"/>
      <c r="V24" s="18"/>
      <c r="X24" s="18"/>
    </row>
    <row r="25" spans="1:26" x14ac:dyDescent="0.25">
      <c r="A25" s="18">
        <v>5</v>
      </c>
      <c r="B25" t="s">
        <v>382</v>
      </c>
      <c r="C25" s="18">
        <v>5</v>
      </c>
      <c r="D25" s="19" t="s">
        <v>383</v>
      </c>
      <c r="E25" t="s">
        <v>384</v>
      </c>
      <c r="J25" s="18"/>
      <c r="N25" s="18"/>
      <c r="T25" s="18"/>
      <c r="V25" s="18"/>
      <c r="X25" s="18"/>
    </row>
    <row r="26" spans="1:26" ht="30" customHeight="1" x14ac:dyDescent="0.25">
      <c r="A26" s="18">
        <v>6</v>
      </c>
      <c r="B26" t="s">
        <v>385</v>
      </c>
      <c r="C26" s="18">
        <v>6</v>
      </c>
      <c r="D26" s="19" t="s">
        <v>386</v>
      </c>
      <c r="E26" t="s">
        <v>387</v>
      </c>
      <c r="J26" s="18"/>
      <c r="N26" s="18"/>
      <c r="T26" s="18"/>
      <c r="V26" s="18"/>
      <c r="X26" s="18"/>
    </row>
    <row r="27" spans="1:26" x14ac:dyDescent="0.25">
      <c r="A27" s="18">
        <v>7</v>
      </c>
      <c r="B27" t="s">
        <v>388</v>
      </c>
      <c r="C27" s="18"/>
      <c r="J27" s="18"/>
      <c r="N27" s="18"/>
      <c r="T27" s="18"/>
      <c r="V27" s="18"/>
      <c r="X27" s="18"/>
      <c r="Z27" s="18"/>
    </row>
    <row r="28" spans="1:26" x14ac:dyDescent="0.25">
      <c r="A28" s="18">
        <v>8</v>
      </c>
      <c r="B28" t="s">
        <v>389</v>
      </c>
      <c r="C28" s="18"/>
      <c r="J28" s="18"/>
      <c r="N28" s="18"/>
      <c r="T28" s="18"/>
      <c r="V28" s="18"/>
      <c r="X28" s="18"/>
      <c r="Z28" s="18"/>
    </row>
    <row r="29" spans="1:26" x14ac:dyDescent="0.25">
      <c r="A29" s="18">
        <v>9</v>
      </c>
      <c r="B29" t="s">
        <v>390</v>
      </c>
      <c r="C29" s="18"/>
      <c r="J29" s="18"/>
      <c r="N29" s="18"/>
      <c r="T29" s="18"/>
      <c r="V29" s="18"/>
      <c r="X29" s="18"/>
      <c r="Z29" s="18"/>
    </row>
    <row r="30" spans="1:26" x14ac:dyDescent="0.25">
      <c r="A30" s="18">
        <v>10</v>
      </c>
      <c r="B30" t="s">
        <v>391</v>
      </c>
      <c r="C30" s="18"/>
      <c r="J30" s="18"/>
      <c r="N30" s="18"/>
      <c r="T30" s="18"/>
      <c r="V30" s="18"/>
      <c r="X30" s="18"/>
      <c r="Z30" s="18"/>
    </row>
    <row r="31" spans="1:26" x14ac:dyDescent="0.25">
      <c r="A31" s="18">
        <v>11</v>
      </c>
      <c r="B31" t="s">
        <v>392</v>
      </c>
      <c r="C31" s="18"/>
      <c r="J31" s="18"/>
      <c r="N31" s="18"/>
      <c r="T31" s="18"/>
      <c r="V31" s="18"/>
      <c r="X31" s="18"/>
      <c r="Z31" s="18"/>
    </row>
    <row r="32" spans="1:26" x14ac:dyDescent="0.25">
      <c r="A32" s="18"/>
      <c r="C32" s="18"/>
      <c r="J32" s="18"/>
      <c r="N32" s="18"/>
      <c r="T32" s="18"/>
      <c r="V32" s="18"/>
      <c r="X32" s="18"/>
      <c r="Z32" s="18"/>
    </row>
    <row r="33" spans="1:26" x14ac:dyDescent="0.25">
      <c r="A33" s="18"/>
      <c r="J33" s="18"/>
      <c r="N33" s="18"/>
      <c r="T33" s="18"/>
      <c r="V33" s="18"/>
      <c r="X33" s="18"/>
      <c r="Z33" s="18"/>
    </row>
    <row r="34" spans="1:26" x14ac:dyDescent="0.25">
      <c r="H34" s="18"/>
      <c r="J34" s="18"/>
      <c r="N34" s="18"/>
      <c r="T34" s="18"/>
      <c r="V34" s="18"/>
      <c r="X34" s="18"/>
      <c r="Z34" s="18"/>
    </row>
    <row r="35" spans="1:26" x14ac:dyDescent="0.25">
      <c r="B35" s="18" t="s">
        <v>393</v>
      </c>
      <c r="H35" s="18"/>
      <c r="J35" s="18"/>
      <c r="N35" s="18"/>
      <c r="T35" s="18"/>
      <c r="V35" s="18"/>
      <c r="X35" s="18"/>
      <c r="Z35" s="18"/>
    </row>
    <row r="36" spans="1:26" x14ac:dyDescent="0.25">
      <c r="A36" s="18">
        <v>1</v>
      </c>
      <c r="B36" t="s">
        <v>394</v>
      </c>
      <c r="H36" s="18"/>
      <c r="J36" s="18"/>
      <c r="N36" s="18"/>
      <c r="T36" s="18"/>
      <c r="V36" s="18"/>
      <c r="X36" s="18"/>
      <c r="Z36" s="18"/>
    </row>
    <row r="37" spans="1:26" x14ac:dyDescent="0.25">
      <c r="A37" s="18">
        <v>2</v>
      </c>
      <c r="B37" t="s">
        <v>395</v>
      </c>
      <c r="H37" s="18"/>
      <c r="J37" s="18"/>
      <c r="N37" s="18"/>
      <c r="T37" s="18"/>
      <c r="V37" s="18"/>
      <c r="X37" s="18"/>
      <c r="Z37" s="18"/>
    </row>
    <row r="38" spans="1:26" x14ac:dyDescent="0.25">
      <c r="A38" s="18">
        <v>3</v>
      </c>
      <c r="B38" t="s">
        <v>396</v>
      </c>
      <c r="H38" s="18"/>
      <c r="J38" s="18"/>
      <c r="N38" s="18"/>
      <c r="T38" s="18"/>
      <c r="V38" s="18"/>
      <c r="X38" s="18"/>
      <c r="Z38" s="18"/>
    </row>
    <row r="39" spans="1:26" x14ac:dyDescent="0.25">
      <c r="A39" s="18">
        <v>4</v>
      </c>
      <c r="B39" t="s">
        <v>397</v>
      </c>
      <c r="H39" s="18"/>
      <c r="J39" s="18"/>
      <c r="N39" s="18"/>
      <c r="T39" s="18"/>
      <c r="V39" s="18"/>
      <c r="X39" s="18"/>
      <c r="Z39" s="18"/>
    </row>
    <row r="40" spans="1:26" x14ac:dyDescent="0.25">
      <c r="A40" s="18">
        <v>5</v>
      </c>
      <c r="B40" t="s">
        <v>398</v>
      </c>
      <c r="H40" s="18"/>
      <c r="J40" s="18"/>
      <c r="N40" s="18"/>
      <c r="T40" s="18"/>
      <c r="V40" s="18"/>
      <c r="X40" s="18"/>
      <c r="Z40" s="18"/>
    </row>
    <row r="41" spans="1:26" x14ac:dyDescent="0.25">
      <c r="A41" s="18">
        <v>6</v>
      </c>
      <c r="B41" t="s">
        <v>399</v>
      </c>
      <c r="H41" s="18"/>
      <c r="J41" s="18"/>
      <c r="N41" s="18"/>
      <c r="R41" s="18"/>
      <c r="T41" s="18"/>
      <c r="V41" s="18"/>
      <c r="X41" s="18"/>
      <c r="Z41" s="18"/>
    </row>
    <row r="42" spans="1:26" x14ac:dyDescent="0.25">
      <c r="A42" s="18">
        <v>7</v>
      </c>
      <c r="B42" t="s">
        <v>400</v>
      </c>
      <c r="H42" s="18"/>
      <c r="J42" s="18"/>
      <c r="N42" s="18"/>
      <c r="R42" s="18"/>
      <c r="T42" s="18"/>
      <c r="V42" s="18"/>
      <c r="X42" s="18"/>
      <c r="Z42" s="18"/>
    </row>
    <row r="43" spans="1:26" x14ac:dyDescent="0.25">
      <c r="A43" s="18">
        <v>8</v>
      </c>
      <c r="B43" t="s">
        <v>401</v>
      </c>
      <c r="H43" s="18"/>
      <c r="J43" s="18"/>
      <c r="L43" s="18"/>
      <c r="N43" s="18"/>
      <c r="R43" s="18"/>
      <c r="T43" s="18"/>
      <c r="V43" s="18"/>
      <c r="X43" s="18"/>
      <c r="Z43" s="18"/>
    </row>
    <row r="44" spans="1:26" x14ac:dyDescent="0.25">
      <c r="A44" s="18">
        <v>9</v>
      </c>
      <c r="B44" t="s">
        <v>402</v>
      </c>
      <c r="H44" s="18"/>
      <c r="J44" s="18"/>
      <c r="L44" s="18"/>
      <c r="N44" s="18"/>
      <c r="R44" s="18"/>
      <c r="T44" s="18"/>
      <c r="V44" s="18"/>
      <c r="X44" s="18"/>
      <c r="Z44" s="18"/>
    </row>
    <row r="45" spans="1:26" x14ac:dyDescent="0.25">
      <c r="A45" s="18">
        <v>10</v>
      </c>
      <c r="B45" t="s">
        <v>403</v>
      </c>
      <c r="H45" s="18"/>
      <c r="J45" s="18"/>
      <c r="L45" s="18"/>
      <c r="N45" s="18"/>
      <c r="R45" s="18"/>
      <c r="T45" s="18"/>
      <c r="V45" s="18"/>
      <c r="X45" s="18"/>
      <c r="Z45" s="18"/>
    </row>
    <row r="46" spans="1:26" x14ac:dyDescent="0.25">
      <c r="A46" s="18">
        <v>11</v>
      </c>
      <c r="H46" s="18"/>
      <c r="J46" s="18"/>
      <c r="L46" s="18"/>
      <c r="N46" s="18"/>
      <c r="R46" s="18"/>
      <c r="T46" s="18"/>
      <c r="V46" s="18"/>
      <c r="X46" s="18"/>
      <c r="Z46" s="18"/>
    </row>
    <row r="47" spans="1:26" x14ac:dyDescent="0.25">
      <c r="A47" s="18"/>
      <c r="H47" s="18"/>
      <c r="J47" s="18"/>
      <c r="L47" s="18"/>
      <c r="N47" s="18"/>
      <c r="R47" s="18"/>
      <c r="T47" s="18"/>
      <c r="V47" s="18"/>
      <c r="X47" s="18"/>
      <c r="Z47" s="18"/>
    </row>
    <row r="48" spans="1:26" x14ac:dyDescent="0.25">
      <c r="B48" s="18" t="s">
        <v>404</v>
      </c>
      <c r="H48" s="18"/>
      <c r="J48" s="18"/>
      <c r="L48" s="18"/>
      <c r="N48" s="18"/>
      <c r="R48" s="18"/>
      <c r="T48" s="18"/>
      <c r="V48" s="18"/>
      <c r="X48" s="18"/>
      <c r="Z48" s="18"/>
    </row>
    <row r="49" spans="1:26" x14ac:dyDescent="0.25">
      <c r="A49" s="18">
        <v>1</v>
      </c>
      <c r="B49" t="s">
        <v>405</v>
      </c>
      <c r="H49" s="18"/>
      <c r="J49" s="18"/>
      <c r="L49" s="18"/>
      <c r="N49" s="18"/>
      <c r="R49" s="18"/>
      <c r="T49" s="18"/>
      <c r="V49" s="18"/>
      <c r="X49" s="18"/>
      <c r="Z49" s="18"/>
    </row>
    <row r="50" spans="1:26" x14ac:dyDescent="0.25">
      <c r="A50" s="18">
        <v>2</v>
      </c>
      <c r="B50" t="s">
        <v>406</v>
      </c>
      <c r="H50" s="18"/>
      <c r="J50" s="18"/>
      <c r="L50" s="18"/>
      <c r="N50" s="18"/>
      <c r="R50" s="18"/>
      <c r="T50" s="18"/>
      <c r="V50" s="18"/>
      <c r="X50" s="18"/>
      <c r="Z50" s="18"/>
    </row>
    <row r="51" spans="1:26" x14ac:dyDescent="0.25">
      <c r="A51" s="18">
        <v>3</v>
      </c>
      <c r="B51" t="s">
        <v>407</v>
      </c>
      <c r="H51" s="18"/>
      <c r="J51" s="18"/>
      <c r="L51" s="18"/>
      <c r="N51" s="18"/>
      <c r="R51" s="18"/>
      <c r="T51" s="18"/>
      <c r="V51" s="18"/>
      <c r="X51" s="18"/>
      <c r="Z51" s="18"/>
    </row>
    <row r="52" spans="1:26" x14ac:dyDescent="0.25">
      <c r="A52" s="18">
        <v>4</v>
      </c>
      <c r="B52" t="s">
        <v>408</v>
      </c>
      <c r="H52" s="18"/>
      <c r="J52" s="18"/>
      <c r="L52" s="18"/>
      <c r="N52" s="18"/>
      <c r="R52" s="18"/>
      <c r="T52" s="18"/>
      <c r="V52" s="18"/>
      <c r="X52" s="18"/>
      <c r="Z52" s="18"/>
    </row>
    <row r="53" spans="1:26" x14ac:dyDescent="0.25">
      <c r="A53" s="18">
        <v>5</v>
      </c>
      <c r="B53" t="s">
        <v>409</v>
      </c>
      <c r="H53" s="18"/>
      <c r="J53" s="18"/>
      <c r="L53" s="18"/>
      <c r="N53" s="18"/>
      <c r="R53" s="18"/>
      <c r="T53" s="18"/>
      <c r="V53" s="18"/>
      <c r="X53" s="18"/>
      <c r="Z53" s="18"/>
    </row>
    <row r="54" spans="1:26" x14ac:dyDescent="0.25">
      <c r="A54" s="18">
        <v>6</v>
      </c>
      <c r="B54" t="s">
        <v>410</v>
      </c>
      <c r="H54" s="18"/>
      <c r="J54" s="18"/>
      <c r="L54" s="18"/>
      <c r="N54" s="18"/>
      <c r="R54" s="18"/>
      <c r="T54" s="18"/>
      <c r="V54" s="18"/>
      <c r="X54" s="18"/>
      <c r="Z54" s="18"/>
    </row>
    <row r="55" spans="1:26" x14ac:dyDescent="0.25">
      <c r="A55" s="18">
        <v>7</v>
      </c>
      <c r="B55" t="s">
        <v>193</v>
      </c>
      <c r="H55" s="18"/>
      <c r="J55" s="18"/>
      <c r="L55" s="18"/>
      <c r="N55" s="18"/>
      <c r="R55" s="18"/>
      <c r="T55" s="18"/>
      <c r="V55" s="18"/>
      <c r="X55" s="18"/>
      <c r="Z55" s="18"/>
    </row>
    <row r="56" spans="1:26" x14ac:dyDescent="0.25">
      <c r="A56" s="18">
        <v>8</v>
      </c>
      <c r="B56" t="s">
        <v>411</v>
      </c>
      <c r="H56" s="18"/>
      <c r="J56" s="18"/>
      <c r="L56" s="18"/>
      <c r="N56" s="18"/>
      <c r="R56" s="18"/>
      <c r="T56" s="18"/>
      <c r="V56" s="18"/>
      <c r="X56" s="18"/>
      <c r="Z56" s="18"/>
    </row>
    <row r="57" spans="1:26" x14ac:dyDescent="0.25">
      <c r="A57" s="18">
        <v>9</v>
      </c>
      <c r="B57" t="s">
        <v>412</v>
      </c>
      <c r="H57" s="18"/>
      <c r="J57" s="18"/>
      <c r="L57" s="18"/>
      <c r="N57" s="18"/>
      <c r="R57" s="18"/>
      <c r="T57" s="18"/>
      <c r="V57" s="18"/>
      <c r="X57" s="18"/>
      <c r="Z57" s="18"/>
    </row>
    <row r="58" spans="1:26" x14ac:dyDescent="0.25">
      <c r="A58" s="18">
        <v>10</v>
      </c>
      <c r="B58" t="s">
        <v>413</v>
      </c>
      <c r="H58" s="18"/>
      <c r="J58" s="18"/>
      <c r="L58" s="18"/>
      <c r="N58" s="18"/>
      <c r="R58" s="18"/>
      <c r="T58" s="18"/>
      <c r="V58" s="18"/>
      <c r="X58" s="18"/>
      <c r="Z58" s="18"/>
    </row>
    <row r="59" spans="1:26" x14ac:dyDescent="0.25">
      <c r="A59" s="18">
        <v>11</v>
      </c>
      <c r="B59" t="s">
        <v>414</v>
      </c>
      <c r="H59" s="18"/>
      <c r="J59" s="18"/>
      <c r="L59" s="18"/>
      <c r="N59" s="18"/>
      <c r="R59" s="18"/>
      <c r="T59" s="18"/>
      <c r="V59" s="18"/>
      <c r="X59" s="18"/>
      <c r="Z59" s="18"/>
    </row>
    <row r="60" spans="1:26" x14ac:dyDescent="0.25">
      <c r="A60" s="18">
        <v>12</v>
      </c>
      <c r="B60" t="s">
        <v>415</v>
      </c>
      <c r="H60" s="18"/>
      <c r="J60" s="18"/>
      <c r="L60" s="18"/>
      <c r="N60" s="18"/>
      <c r="R60" s="18"/>
      <c r="T60" s="18"/>
      <c r="V60" s="18"/>
      <c r="X60" s="18"/>
      <c r="Z60" s="18"/>
    </row>
    <row r="61" spans="1:26" x14ac:dyDescent="0.25">
      <c r="A61" s="18">
        <v>13</v>
      </c>
      <c r="H61" s="18"/>
      <c r="J61" s="18"/>
      <c r="L61" s="18"/>
      <c r="N61" s="18"/>
      <c r="R61" s="18"/>
      <c r="T61" s="18"/>
      <c r="V61" s="18"/>
      <c r="X61" s="18"/>
      <c r="Z61" s="18"/>
    </row>
    <row r="62" spans="1:26" x14ac:dyDescent="0.25">
      <c r="A62" s="18"/>
      <c r="H62" s="18"/>
      <c r="J62" s="18"/>
      <c r="L62" s="18"/>
      <c r="N62" s="18"/>
      <c r="R62" s="18"/>
      <c r="T62" s="18"/>
      <c r="V62" s="18"/>
      <c r="X62" s="18"/>
      <c r="Z62" s="18"/>
    </row>
    <row r="63" spans="1:26" x14ac:dyDescent="0.25">
      <c r="B63" s="18" t="s">
        <v>416</v>
      </c>
      <c r="H63" s="18"/>
      <c r="J63" s="18"/>
      <c r="L63" s="18"/>
      <c r="N63" s="18"/>
      <c r="R63" s="18"/>
      <c r="T63" s="18"/>
      <c r="V63" s="18"/>
      <c r="X63" s="18"/>
      <c r="Z63" s="18"/>
    </row>
    <row r="64" spans="1:26" x14ac:dyDescent="0.25">
      <c r="A64" s="18">
        <v>1</v>
      </c>
      <c r="B64" t="s">
        <v>417</v>
      </c>
      <c r="H64" s="18"/>
      <c r="J64" s="18"/>
      <c r="L64" s="18"/>
      <c r="N64" s="18"/>
      <c r="R64" s="18"/>
      <c r="T64" s="18"/>
      <c r="V64" s="18"/>
      <c r="X64" s="18"/>
      <c r="Z64" s="18"/>
    </row>
    <row r="65" spans="1:26" x14ac:dyDescent="0.25">
      <c r="A65" s="18"/>
      <c r="H65" s="18"/>
      <c r="J65" s="18"/>
      <c r="L65" s="18"/>
      <c r="N65" s="18"/>
      <c r="R65" s="18"/>
      <c r="T65" s="18"/>
      <c r="V65" s="18"/>
      <c r="X65" s="18"/>
      <c r="Z65" s="18"/>
    </row>
    <row r="66" spans="1:26" x14ac:dyDescent="0.25">
      <c r="B66" s="18" t="s">
        <v>418</v>
      </c>
      <c r="H66" s="18"/>
      <c r="J66" s="18"/>
      <c r="L66" s="18"/>
      <c r="N66" s="18"/>
      <c r="R66" s="18"/>
      <c r="T66" s="18"/>
      <c r="V66" s="18"/>
      <c r="X66" s="18"/>
      <c r="Z66" s="18"/>
    </row>
    <row r="67" spans="1:26" x14ac:dyDescent="0.25">
      <c r="A67" s="18">
        <v>1</v>
      </c>
      <c r="B67" t="s">
        <v>419</v>
      </c>
      <c r="H67" s="18"/>
      <c r="J67" s="18"/>
      <c r="L67" s="18"/>
      <c r="N67" s="18"/>
      <c r="R67" s="18"/>
      <c r="T67" s="18"/>
      <c r="V67" s="18"/>
      <c r="X67" s="18"/>
      <c r="Z67" s="18"/>
    </row>
    <row r="68" spans="1:26" x14ac:dyDescent="0.25">
      <c r="A68" s="18"/>
      <c r="H68" s="18"/>
      <c r="J68" s="18"/>
      <c r="L68" s="18"/>
      <c r="N68" s="18"/>
      <c r="R68" s="18"/>
      <c r="T68" s="18"/>
      <c r="V68" s="18"/>
      <c r="X68" s="18"/>
      <c r="Z68" s="18"/>
    </row>
    <row r="69" spans="1:26" x14ac:dyDescent="0.25">
      <c r="B69" s="18" t="s">
        <v>420</v>
      </c>
      <c r="H69" s="18"/>
      <c r="J69" s="18"/>
      <c r="L69" s="18"/>
      <c r="N69" s="18"/>
      <c r="R69" s="18"/>
      <c r="T69" s="18"/>
      <c r="V69" s="18"/>
      <c r="X69" s="18"/>
      <c r="Z69" s="18"/>
    </row>
    <row r="70" spans="1:26" x14ac:dyDescent="0.25">
      <c r="A70" s="18">
        <v>1</v>
      </c>
      <c r="B70" t="s">
        <v>421</v>
      </c>
      <c r="H70" s="18"/>
      <c r="J70" s="18"/>
      <c r="L70" s="18"/>
      <c r="N70" s="18"/>
      <c r="R70" s="18"/>
      <c r="T70" s="18"/>
      <c r="V70" s="18"/>
      <c r="X70" s="18"/>
      <c r="Z70" s="18"/>
    </row>
    <row r="71" spans="1:26" x14ac:dyDescent="0.25">
      <c r="A71" s="18">
        <v>2</v>
      </c>
      <c r="B71" t="s">
        <v>422</v>
      </c>
      <c r="H71" s="18"/>
      <c r="J71" s="18"/>
      <c r="L71" s="18"/>
      <c r="N71" s="18"/>
      <c r="R71" s="18"/>
      <c r="T71" s="18"/>
      <c r="V71" s="18"/>
      <c r="X71" s="18"/>
      <c r="Z71" s="18"/>
    </row>
    <row r="72" spans="1:26" x14ac:dyDescent="0.25">
      <c r="A72" s="18">
        <v>3</v>
      </c>
      <c r="B72" t="s">
        <v>423</v>
      </c>
      <c r="H72" s="18"/>
      <c r="J72" s="18"/>
      <c r="L72" s="18"/>
      <c r="N72" s="18"/>
      <c r="R72" s="18"/>
      <c r="T72" s="18"/>
      <c r="V72" s="18"/>
      <c r="X72" s="18"/>
      <c r="Z72" s="18"/>
    </row>
    <row r="73" spans="1:26" x14ac:dyDescent="0.25">
      <c r="A73" s="18">
        <v>4</v>
      </c>
      <c r="B73" t="s">
        <v>424</v>
      </c>
      <c r="H73" s="18"/>
      <c r="J73" s="18"/>
      <c r="L73" s="18"/>
      <c r="N73" s="18"/>
      <c r="R73" s="18"/>
      <c r="T73" s="18"/>
      <c r="V73" s="18"/>
      <c r="X73" s="18"/>
      <c r="Z73" s="18"/>
    </row>
    <row r="74" spans="1:26" x14ac:dyDescent="0.25">
      <c r="A74" s="18">
        <v>5</v>
      </c>
      <c r="B74" t="s">
        <v>425</v>
      </c>
      <c r="H74" s="18"/>
      <c r="J74" s="18"/>
      <c r="L74" s="18"/>
      <c r="N74" s="18"/>
      <c r="R74" s="18"/>
      <c r="T74" s="18"/>
      <c r="V74" s="18"/>
      <c r="X74" s="18"/>
      <c r="Z74" s="18"/>
    </row>
    <row r="75" spans="1:26" x14ac:dyDescent="0.25">
      <c r="A75" s="18">
        <v>6</v>
      </c>
      <c r="B75" t="s">
        <v>426</v>
      </c>
      <c r="H75" s="18"/>
      <c r="J75" s="18"/>
      <c r="L75" s="18"/>
      <c r="N75" s="18"/>
      <c r="R75" s="18"/>
      <c r="T75" s="18"/>
      <c r="V75" s="18"/>
      <c r="X75" s="18"/>
      <c r="Z75" s="18"/>
    </row>
    <row r="76" spans="1:26" x14ac:dyDescent="0.25">
      <c r="A76" s="18">
        <v>7</v>
      </c>
      <c r="B76" t="s">
        <v>427</v>
      </c>
      <c r="H76" s="18"/>
      <c r="J76" s="18"/>
      <c r="L76" s="18"/>
      <c r="N76" s="18"/>
      <c r="R76" s="18"/>
      <c r="T76" s="18"/>
      <c r="V76" s="18"/>
      <c r="X76" s="18"/>
      <c r="Z76" s="18"/>
    </row>
    <row r="77" spans="1:26" x14ac:dyDescent="0.25">
      <c r="A77" s="18">
        <v>8</v>
      </c>
      <c r="B77" t="s">
        <v>428</v>
      </c>
      <c r="H77" s="18"/>
      <c r="J77" s="18"/>
      <c r="L77" s="18"/>
      <c r="N77" s="18"/>
      <c r="R77" s="18"/>
      <c r="T77" s="18"/>
      <c r="V77" s="18"/>
      <c r="X77" s="18"/>
      <c r="Z77" s="18"/>
    </row>
    <row r="78" spans="1:26" x14ac:dyDescent="0.25">
      <c r="A78" s="18">
        <v>9</v>
      </c>
      <c r="B78" t="s">
        <v>429</v>
      </c>
      <c r="H78" s="18"/>
      <c r="J78" s="18"/>
      <c r="L78" s="18"/>
      <c r="N78" s="18"/>
      <c r="R78" s="18"/>
      <c r="T78" s="18"/>
      <c r="V78" s="18"/>
      <c r="X78" s="18"/>
      <c r="Z78" s="18"/>
    </row>
    <row r="79" spans="1:26" x14ac:dyDescent="0.25">
      <c r="A79" s="18">
        <v>10</v>
      </c>
      <c r="B79" t="s">
        <v>430</v>
      </c>
      <c r="H79" s="18"/>
      <c r="J79" s="18"/>
      <c r="L79" s="18"/>
      <c r="N79" s="18"/>
      <c r="R79" s="18"/>
      <c r="T79" s="18"/>
      <c r="V79" s="18"/>
      <c r="X79" s="18"/>
      <c r="Z79" s="18"/>
    </row>
    <row r="80" spans="1:26" x14ac:dyDescent="0.25">
      <c r="A80" s="18">
        <v>11</v>
      </c>
      <c r="B80" t="s">
        <v>431</v>
      </c>
      <c r="H80" s="18"/>
      <c r="J80" s="18"/>
      <c r="L80" s="18"/>
      <c r="N80" s="18"/>
      <c r="R80" s="18"/>
      <c r="T80" s="18"/>
      <c r="V80" s="18"/>
      <c r="X80" s="18"/>
      <c r="Z80" s="18"/>
    </row>
    <row r="81" spans="1:26" x14ac:dyDescent="0.25">
      <c r="A81" s="18">
        <v>12</v>
      </c>
      <c r="B81" t="s">
        <v>432</v>
      </c>
      <c r="H81" s="18"/>
      <c r="J81" s="18"/>
      <c r="L81" s="18"/>
      <c r="N81" s="18"/>
      <c r="R81" s="18"/>
      <c r="T81" s="18"/>
      <c r="V81" s="18"/>
      <c r="X81" s="18"/>
      <c r="Z81" s="18"/>
    </row>
    <row r="82" spans="1:26" x14ac:dyDescent="0.25">
      <c r="A82" s="18">
        <v>13</v>
      </c>
      <c r="B82" t="s">
        <v>433</v>
      </c>
      <c r="H82" s="18"/>
      <c r="J82" s="18"/>
      <c r="L82" s="18"/>
      <c r="N82" s="18"/>
      <c r="R82" s="18"/>
      <c r="T82" s="18"/>
      <c r="V82" s="18"/>
      <c r="X82" s="18"/>
      <c r="Z82" s="18"/>
    </row>
    <row r="83" spans="1:26" x14ac:dyDescent="0.25">
      <c r="A83" s="18">
        <v>14</v>
      </c>
      <c r="B83" t="s">
        <v>434</v>
      </c>
      <c r="H83" s="18"/>
      <c r="J83" s="18"/>
      <c r="L83" s="18"/>
      <c r="N83" s="18"/>
      <c r="R83" s="18"/>
      <c r="T83" s="18"/>
      <c r="V83" s="18"/>
      <c r="X83" s="18"/>
      <c r="Z83" s="18"/>
    </row>
    <row r="84" spans="1:26" x14ac:dyDescent="0.25">
      <c r="A84" s="18">
        <v>15</v>
      </c>
      <c r="B84" t="s">
        <v>435</v>
      </c>
      <c r="H84" s="18"/>
      <c r="J84" s="18"/>
      <c r="L84" s="18"/>
      <c r="N84" s="18"/>
      <c r="R84" s="18"/>
      <c r="T84" s="18"/>
      <c r="V84" s="18"/>
      <c r="X84" s="18"/>
      <c r="Z84" s="18"/>
    </row>
    <row r="85" spans="1:26" x14ac:dyDescent="0.25">
      <c r="A85" s="18">
        <v>16</v>
      </c>
      <c r="B85" t="s">
        <v>436</v>
      </c>
      <c r="H85" s="18"/>
      <c r="J85" s="18"/>
      <c r="L85" s="18"/>
      <c r="N85" s="18"/>
      <c r="R85" s="18"/>
      <c r="T85" s="18"/>
      <c r="V85" s="18"/>
      <c r="X85" s="18"/>
      <c r="Z85" s="18"/>
    </row>
    <row r="86" spans="1:26" x14ac:dyDescent="0.25">
      <c r="A86" s="18">
        <v>17</v>
      </c>
      <c r="B86" t="s">
        <v>437</v>
      </c>
      <c r="H86" s="18"/>
      <c r="J86" s="18"/>
      <c r="L86" s="18"/>
      <c r="N86" s="18"/>
      <c r="R86" s="18"/>
      <c r="T86" s="18"/>
      <c r="V86" s="18"/>
      <c r="X86" s="18"/>
      <c r="Z86" s="18"/>
    </row>
    <row r="87" spans="1:26" x14ac:dyDescent="0.25">
      <c r="A87" s="18">
        <v>18</v>
      </c>
      <c r="B87" t="s">
        <v>438</v>
      </c>
      <c r="H87" s="18"/>
      <c r="J87" s="18"/>
      <c r="L87" s="18"/>
      <c r="N87" s="18"/>
      <c r="R87" s="18"/>
      <c r="T87" s="18"/>
      <c r="V87" s="18"/>
      <c r="X87" s="18"/>
      <c r="Z87" s="18"/>
    </row>
    <row r="88" spans="1:26" x14ac:dyDescent="0.25">
      <c r="A88" s="18">
        <v>19</v>
      </c>
      <c r="B88" t="s">
        <v>439</v>
      </c>
      <c r="H88" s="18"/>
      <c r="J88" s="18"/>
      <c r="L88" s="18"/>
      <c r="N88" s="18"/>
      <c r="R88" s="18"/>
      <c r="T88" s="18"/>
      <c r="V88" s="18"/>
      <c r="X88" s="18"/>
      <c r="Z88" s="18"/>
    </row>
    <row r="89" spans="1:26" x14ac:dyDescent="0.25">
      <c r="A89" s="18">
        <v>20</v>
      </c>
      <c r="B89" t="s">
        <v>440</v>
      </c>
      <c r="H89" s="18"/>
      <c r="J89" s="18"/>
      <c r="L89" s="18"/>
      <c r="N89" s="18"/>
      <c r="R89" s="18"/>
      <c r="T89" s="18"/>
      <c r="V89" s="18"/>
      <c r="X89" s="18"/>
      <c r="Z89" s="18"/>
    </row>
    <row r="90" spans="1:26" x14ac:dyDescent="0.25">
      <c r="A90" s="18">
        <v>21</v>
      </c>
      <c r="B90" t="s">
        <v>441</v>
      </c>
      <c r="H90" s="18"/>
      <c r="J90" s="18"/>
      <c r="L90" s="18"/>
      <c r="N90" s="18"/>
      <c r="R90" s="18"/>
      <c r="T90" s="18"/>
      <c r="V90" s="18"/>
      <c r="X90" s="18"/>
      <c r="Z90" s="18"/>
    </row>
    <row r="91" spans="1:26" x14ac:dyDescent="0.25">
      <c r="A91" s="18">
        <v>22</v>
      </c>
      <c r="B91" t="s">
        <v>442</v>
      </c>
      <c r="H91" s="18"/>
      <c r="J91" s="18"/>
      <c r="L91" s="18"/>
      <c r="N91" s="18"/>
      <c r="R91" s="18"/>
      <c r="T91" s="18"/>
      <c r="V91" s="18"/>
      <c r="X91" s="18"/>
      <c r="Z91" s="18"/>
    </row>
    <row r="92" spans="1:26" x14ac:dyDescent="0.25">
      <c r="A92" s="18">
        <v>23</v>
      </c>
      <c r="B92" t="s">
        <v>443</v>
      </c>
      <c r="H92" s="18"/>
      <c r="J92" s="18"/>
      <c r="L92" s="18"/>
      <c r="N92" s="18"/>
      <c r="R92" s="18"/>
      <c r="T92" s="18"/>
      <c r="V92" s="18"/>
      <c r="X92" s="18"/>
      <c r="Z92" s="18"/>
    </row>
    <row r="93" spans="1:26" x14ac:dyDescent="0.25">
      <c r="A93" s="18">
        <v>24</v>
      </c>
      <c r="B93" t="s">
        <v>444</v>
      </c>
      <c r="H93" s="18"/>
      <c r="J93" s="18"/>
      <c r="L93" s="18"/>
      <c r="N93" s="18"/>
      <c r="R93" s="18"/>
      <c r="T93" s="18"/>
      <c r="V93" s="18"/>
      <c r="X93" s="18"/>
      <c r="Z93" s="18"/>
    </row>
    <row r="94" spans="1:26" x14ac:dyDescent="0.25">
      <c r="A94" s="18">
        <v>25</v>
      </c>
      <c r="B94" t="s">
        <v>445</v>
      </c>
      <c r="H94" s="18"/>
      <c r="J94" s="18"/>
      <c r="L94" s="18"/>
      <c r="N94" s="18"/>
      <c r="R94" s="18"/>
      <c r="T94" s="18"/>
      <c r="V94" s="18"/>
      <c r="X94" s="18"/>
      <c r="Z94" s="18"/>
    </row>
    <row r="95" spans="1:26" x14ac:dyDescent="0.25">
      <c r="A95" s="18">
        <v>26</v>
      </c>
      <c r="B95" t="s">
        <v>446</v>
      </c>
      <c r="H95" s="18"/>
      <c r="J95" s="18"/>
      <c r="L95" s="18"/>
      <c r="N95" s="18"/>
      <c r="R95" s="18"/>
      <c r="T95" s="18"/>
      <c r="V95" s="18"/>
      <c r="X95" s="18"/>
      <c r="Z95" s="18"/>
    </row>
    <row r="96" spans="1:26" x14ac:dyDescent="0.25">
      <c r="A96" s="18">
        <v>27</v>
      </c>
      <c r="B96" t="s">
        <v>447</v>
      </c>
      <c r="H96" s="18"/>
      <c r="J96" s="18"/>
      <c r="L96" s="18"/>
      <c r="N96" s="18"/>
      <c r="R96" s="18"/>
      <c r="T96" s="18"/>
      <c r="V96" s="18"/>
      <c r="X96" s="18"/>
      <c r="Z96" s="18"/>
    </row>
    <row r="97" spans="1:26" x14ac:dyDescent="0.25">
      <c r="A97" s="18">
        <v>28</v>
      </c>
      <c r="B97" t="s">
        <v>448</v>
      </c>
      <c r="H97" s="18"/>
      <c r="J97" s="18"/>
      <c r="L97" s="18"/>
      <c r="N97" s="18"/>
      <c r="R97" s="18"/>
      <c r="T97" s="18"/>
      <c r="V97" s="18"/>
      <c r="X97" s="18"/>
      <c r="Z97" s="18"/>
    </row>
    <row r="98" spans="1:26" x14ac:dyDescent="0.25">
      <c r="A98" s="18">
        <v>29</v>
      </c>
      <c r="B98" t="s">
        <v>449</v>
      </c>
      <c r="H98" s="18"/>
      <c r="J98" s="18"/>
      <c r="L98" s="18"/>
      <c r="N98" s="18"/>
      <c r="R98" s="18"/>
      <c r="T98" s="18"/>
      <c r="V98" s="18"/>
      <c r="X98" s="18"/>
      <c r="Z98" s="18"/>
    </row>
    <row r="99" spans="1:26" x14ac:dyDescent="0.25">
      <c r="A99" s="18">
        <v>30</v>
      </c>
      <c r="B99" t="s">
        <v>450</v>
      </c>
      <c r="H99" s="18"/>
      <c r="J99" s="18"/>
      <c r="L99" s="18"/>
      <c r="N99" s="18"/>
      <c r="R99" s="18"/>
      <c r="T99" s="18"/>
      <c r="V99" s="18"/>
      <c r="X99" s="18"/>
      <c r="Z99" s="18"/>
    </row>
    <row r="100" spans="1:26" x14ac:dyDescent="0.25">
      <c r="A100" s="18">
        <v>31</v>
      </c>
      <c r="B100" t="s">
        <v>451</v>
      </c>
      <c r="H100" s="18"/>
      <c r="J100" s="18"/>
      <c r="L100" s="18"/>
      <c r="N100" s="18"/>
      <c r="R100" s="18"/>
      <c r="T100" s="18"/>
      <c r="V100" s="18"/>
      <c r="X100" s="18"/>
      <c r="Z100" s="18"/>
    </row>
    <row r="101" spans="1:26" x14ac:dyDescent="0.25">
      <c r="A101" s="18">
        <v>32</v>
      </c>
      <c r="B101" t="s">
        <v>452</v>
      </c>
      <c r="H101" s="18"/>
      <c r="J101" s="18"/>
      <c r="L101" s="18"/>
      <c r="N101" s="18"/>
      <c r="R101" s="18"/>
      <c r="T101" s="18"/>
      <c r="V101" s="18"/>
      <c r="X101" s="18"/>
      <c r="Z101" s="18"/>
    </row>
    <row r="102" spans="1:26" x14ac:dyDescent="0.25">
      <c r="A102" s="18">
        <v>33</v>
      </c>
      <c r="B102" t="s">
        <v>453</v>
      </c>
      <c r="H102" s="18"/>
      <c r="J102" s="18"/>
      <c r="L102" s="18"/>
      <c r="N102" s="18"/>
      <c r="R102" s="18"/>
      <c r="T102" s="18"/>
      <c r="V102" s="18"/>
      <c r="X102" s="18"/>
      <c r="Z102" s="18"/>
    </row>
    <row r="103" spans="1:26" x14ac:dyDescent="0.25">
      <c r="A103" s="18">
        <v>34</v>
      </c>
      <c r="B103" t="s">
        <v>454</v>
      </c>
      <c r="H103" s="18"/>
      <c r="J103" s="18"/>
      <c r="L103" s="18"/>
      <c r="N103" s="18"/>
      <c r="R103" s="18"/>
      <c r="T103" s="18"/>
      <c r="V103" s="18"/>
      <c r="X103" s="18"/>
      <c r="Z103" s="18"/>
    </row>
    <row r="104" spans="1:26" x14ac:dyDescent="0.25">
      <c r="A104" s="18">
        <v>35</v>
      </c>
      <c r="B104" t="s">
        <v>455</v>
      </c>
      <c r="H104" s="18"/>
      <c r="J104" s="18"/>
      <c r="L104" s="18"/>
      <c r="N104" s="18"/>
      <c r="R104" s="18"/>
      <c r="T104" s="18"/>
      <c r="V104" s="18"/>
      <c r="X104" s="18"/>
      <c r="Z104" s="18"/>
    </row>
    <row r="105" spans="1:26" x14ac:dyDescent="0.25">
      <c r="A105" s="18">
        <v>36</v>
      </c>
      <c r="B105" t="s">
        <v>456</v>
      </c>
      <c r="H105" s="18"/>
      <c r="J105" s="18"/>
      <c r="L105" s="18"/>
      <c r="N105" s="18"/>
      <c r="R105" s="18"/>
      <c r="T105" s="18"/>
      <c r="V105" s="18"/>
      <c r="X105" s="18"/>
      <c r="Z105" s="18"/>
    </row>
    <row r="106" spans="1:26" x14ac:dyDescent="0.25">
      <c r="A106" s="18">
        <v>37</v>
      </c>
      <c r="B106" t="s">
        <v>457</v>
      </c>
      <c r="H106" s="18"/>
      <c r="J106" s="18"/>
      <c r="L106" s="18"/>
      <c r="N106" s="18"/>
      <c r="R106" s="18"/>
      <c r="T106" s="18"/>
      <c r="V106" s="18"/>
      <c r="X106" s="18"/>
      <c r="Z106" s="18"/>
    </row>
    <row r="107" spans="1:26" x14ac:dyDescent="0.25">
      <c r="A107" s="18">
        <v>38</v>
      </c>
      <c r="B107" t="s">
        <v>458</v>
      </c>
      <c r="H107" s="18"/>
      <c r="J107" s="18"/>
      <c r="L107" s="18"/>
      <c r="N107" s="18"/>
      <c r="R107" s="18"/>
      <c r="T107" s="18"/>
      <c r="V107" s="18"/>
      <c r="X107" s="18"/>
      <c r="Z107" s="18"/>
    </row>
    <row r="108" spans="1:26" x14ac:dyDescent="0.25">
      <c r="A108" s="18">
        <v>39</v>
      </c>
      <c r="B108" t="s">
        <v>459</v>
      </c>
      <c r="H108" s="18"/>
      <c r="J108" s="18"/>
      <c r="L108" s="18"/>
      <c r="N108" s="18"/>
      <c r="R108" s="18"/>
      <c r="T108" s="18"/>
      <c r="V108" s="18"/>
      <c r="X108" s="18"/>
      <c r="Z108" s="18"/>
    </row>
    <row r="109" spans="1:26" x14ac:dyDescent="0.25">
      <c r="A109" s="18">
        <v>40</v>
      </c>
      <c r="B109" t="s">
        <v>460</v>
      </c>
      <c r="H109" s="18"/>
      <c r="J109" s="18"/>
      <c r="L109" s="18"/>
      <c r="N109" s="18"/>
      <c r="R109" s="18"/>
      <c r="T109" s="18"/>
      <c r="V109" s="18"/>
      <c r="X109" s="18"/>
      <c r="Z109" s="18"/>
    </row>
    <row r="110" spans="1:26" x14ac:dyDescent="0.25">
      <c r="A110" s="18">
        <v>41</v>
      </c>
      <c r="B110" t="s">
        <v>461</v>
      </c>
      <c r="H110" s="18"/>
      <c r="J110" s="18"/>
      <c r="L110" s="18"/>
      <c r="N110" s="18"/>
      <c r="R110" s="18"/>
      <c r="T110" s="18"/>
      <c r="V110" s="18"/>
      <c r="X110" s="18"/>
      <c r="Z110" s="18"/>
    </row>
    <row r="111" spans="1:26" x14ac:dyDescent="0.25">
      <c r="A111" s="18">
        <v>42</v>
      </c>
      <c r="B111" t="s">
        <v>462</v>
      </c>
      <c r="H111" s="18"/>
      <c r="J111" s="18"/>
      <c r="L111" s="18"/>
      <c r="N111" s="18"/>
      <c r="R111" s="18"/>
      <c r="T111" s="18"/>
      <c r="V111" s="18"/>
      <c r="X111" s="18"/>
      <c r="Z111" s="18"/>
    </row>
    <row r="112" spans="1:26" x14ac:dyDescent="0.25">
      <c r="A112" s="18">
        <v>43</v>
      </c>
      <c r="B112" t="s">
        <v>463</v>
      </c>
      <c r="H112" s="18"/>
      <c r="J112" s="18"/>
      <c r="L112" s="18"/>
      <c r="N112" s="18"/>
      <c r="R112" s="18"/>
      <c r="T112" s="18"/>
      <c r="V112" s="18"/>
      <c r="X112" s="18"/>
      <c r="Z112" s="18"/>
    </row>
    <row r="113" spans="1:26" x14ac:dyDescent="0.25">
      <c r="A113" s="18">
        <v>44</v>
      </c>
      <c r="B113" t="s">
        <v>464</v>
      </c>
      <c r="H113" s="18"/>
      <c r="J113" s="18"/>
      <c r="L113" s="18"/>
      <c r="N113" s="18"/>
      <c r="R113" s="18"/>
      <c r="T113" s="18"/>
      <c r="V113" s="18"/>
      <c r="X113" s="18"/>
      <c r="Z113" s="18"/>
    </row>
    <row r="114" spans="1:26" x14ac:dyDescent="0.25">
      <c r="A114" s="18">
        <v>45</v>
      </c>
      <c r="B114" t="s">
        <v>465</v>
      </c>
      <c r="H114" s="18"/>
      <c r="J114" s="18"/>
      <c r="L114" s="18"/>
      <c r="N114" s="18"/>
      <c r="R114" s="18"/>
      <c r="T114" s="18"/>
      <c r="V114" s="18"/>
      <c r="X114" s="18"/>
      <c r="Z114" s="18"/>
    </row>
    <row r="115" spans="1:26" x14ac:dyDescent="0.25">
      <c r="A115" s="18">
        <v>46</v>
      </c>
      <c r="B115" t="s">
        <v>466</v>
      </c>
      <c r="H115" s="18"/>
      <c r="J115" s="18"/>
      <c r="L115" s="18"/>
      <c r="N115" s="18"/>
      <c r="R115" s="18"/>
      <c r="T115" s="18"/>
      <c r="V115" s="18"/>
      <c r="X115" s="18"/>
      <c r="Z115" s="18"/>
    </row>
    <row r="116" spans="1:26" x14ac:dyDescent="0.25">
      <c r="A116" s="18">
        <v>47</v>
      </c>
      <c r="B116" t="s">
        <v>467</v>
      </c>
      <c r="H116" s="18"/>
      <c r="J116" s="18"/>
      <c r="L116" s="18"/>
      <c r="N116" s="18"/>
      <c r="R116" s="18"/>
      <c r="T116" s="18"/>
      <c r="V116" s="18"/>
      <c r="X116" s="18"/>
      <c r="Z116" s="18"/>
    </row>
    <row r="117" spans="1:26" x14ac:dyDescent="0.25">
      <c r="A117" s="18">
        <v>48</v>
      </c>
      <c r="B117" t="s">
        <v>468</v>
      </c>
    </row>
    <row r="118" spans="1:26" x14ac:dyDescent="0.25">
      <c r="A118" s="18">
        <v>49</v>
      </c>
      <c r="B118" t="s">
        <v>469</v>
      </c>
    </row>
    <row r="119" spans="1:26" x14ac:dyDescent="0.25">
      <c r="A119" s="18">
        <v>50</v>
      </c>
      <c r="B119" t="s">
        <v>470</v>
      </c>
    </row>
    <row r="120" spans="1:26" x14ac:dyDescent="0.25">
      <c r="A120" s="18">
        <v>51</v>
      </c>
      <c r="B120" t="s">
        <v>471</v>
      </c>
    </row>
    <row r="121" spans="1:26" x14ac:dyDescent="0.25">
      <c r="A121" s="18">
        <v>52</v>
      </c>
      <c r="B121" t="s">
        <v>472</v>
      </c>
    </row>
    <row r="122" spans="1:26" x14ac:dyDescent="0.25">
      <c r="A122" s="18">
        <v>53</v>
      </c>
      <c r="B122" t="s">
        <v>473</v>
      </c>
    </row>
    <row r="123" spans="1:26" x14ac:dyDescent="0.25">
      <c r="A123" s="18">
        <v>54</v>
      </c>
      <c r="B123" t="s">
        <v>474</v>
      </c>
    </row>
    <row r="124" spans="1:26" x14ac:dyDescent="0.25">
      <c r="A124" s="18">
        <v>55</v>
      </c>
      <c r="B124" t="s">
        <v>475</v>
      </c>
    </row>
    <row r="125" spans="1:26" x14ac:dyDescent="0.25">
      <c r="A125" s="18">
        <v>56</v>
      </c>
      <c r="B125" t="s">
        <v>476</v>
      </c>
    </row>
    <row r="126" spans="1:26" x14ac:dyDescent="0.25">
      <c r="A126" s="18">
        <v>57</v>
      </c>
      <c r="B126" t="s">
        <v>477</v>
      </c>
    </row>
    <row r="127" spans="1:26" x14ac:dyDescent="0.25">
      <c r="A127" s="18">
        <v>58</v>
      </c>
      <c r="B127" t="s">
        <v>478</v>
      </c>
    </row>
    <row r="128" spans="1:26" x14ac:dyDescent="0.25">
      <c r="A128" s="18">
        <v>59</v>
      </c>
      <c r="B128" t="s">
        <v>479</v>
      </c>
    </row>
    <row r="129" spans="1:2" x14ac:dyDescent="0.25">
      <c r="A129" s="18">
        <v>60</v>
      </c>
      <c r="B129" t="s">
        <v>480</v>
      </c>
    </row>
    <row r="130" spans="1:2" x14ac:dyDescent="0.25">
      <c r="A130" s="18">
        <v>61</v>
      </c>
      <c r="B130" t="s">
        <v>481</v>
      </c>
    </row>
    <row r="131" spans="1:2" x14ac:dyDescent="0.25">
      <c r="A131" s="18">
        <v>62</v>
      </c>
      <c r="B131" t="s">
        <v>482</v>
      </c>
    </row>
    <row r="132" spans="1:2" x14ac:dyDescent="0.25">
      <c r="A132" s="18">
        <v>63</v>
      </c>
      <c r="B132" t="s">
        <v>483</v>
      </c>
    </row>
    <row r="133" spans="1:2" x14ac:dyDescent="0.25">
      <c r="A133" s="18">
        <v>64</v>
      </c>
      <c r="B133" t="s">
        <v>484</v>
      </c>
    </row>
    <row r="134" spans="1:2" x14ac:dyDescent="0.25">
      <c r="A134" s="18">
        <v>65</v>
      </c>
      <c r="B134" t="s">
        <v>485</v>
      </c>
    </row>
    <row r="135" spans="1:2" x14ac:dyDescent="0.25">
      <c r="A135" s="18">
        <v>66</v>
      </c>
      <c r="B135" t="s">
        <v>486</v>
      </c>
    </row>
    <row r="136" spans="1:2" x14ac:dyDescent="0.25">
      <c r="A136" s="18">
        <v>67</v>
      </c>
      <c r="B136" t="s">
        <v>487</v>
      </c>
    </row>
    <row r="137" spans="1:2" x14ac:dyDescent="0.25">
      <c r="A137" s="18">
        <v>68</v>
      </c>
      <c r="B137" t="s">
        <v>488</v>
      </c>
    </row>
    <row r="138" spans="1:2" x14ac:dyDescent="0.25">
      <c r="A138" s="18">
        <v>69</v>
      </c>
      <c r="B138" t="s">
        <v>489</v>
      </c>
    </row>
    <row r="139" spans="1:2" x14ac:dyDescent="0.25">
      <c r="A139" s="18">
        <v>70</v>
      </c>
      <c r="B139" t="s">
        <v>490</v>
      </c>
    </row>
    <row r="140" spans="1:2" x14ac:dyDescent="0.25">
      <c r="A140" s="18">
        <v>71</v>
      </c>
      <c r="B140" t="s">
        <v>491</v>
      </c>
    </row>
    <row r="141" spans="1:2" x14ac:dyDescent="0.25">
      <c r="A141" s="18">
        <v>72</v>
      </c>
      <c r="B141" t="s">
        <v>492</v>
      </c>
    </row>
    <row r="142" spans="1:2" x14ac:dyDescent="0.25">
      <c r="A142" s="18">
        <v>73</v>
      </c>
      <c r="B142" t="s">
        <v>493</v>
      </c>
    </row>
    <row r="143" spans="1:2" x14ac:dyDescent="0.25">
      <c r="A143" s="18">
        <v>74</v>
      </c>
      <c r="B143" t="s">
        <v>494</v>
      </c>
    </row>
    <row r="144" spans="1:2" x14ac:dyDescent="0.25">
      <c r="A144" s="18">
        <v>75</v>
      </c>
      <c r="B144" t="s">
        <v>495</v>
      </c>
    </row>
    <row r="145" spans="1:2" x14ac:dyDescent="0.25">
      <c r="A145" s="18">
        <v>76</v>
      </c>
      <c r="B145" t="s">
        <v>496</v>
      </c>
    </row>
    <row r="146" spans="1:2" x14ac:dyDescent="0.25">
      <c r="A146" s="18">
        <v>77</v>
      </c>
      <c r="B146" t="s">
        <v>497</v>
      </c>
    </row>
    <row r="147" spans="1:2" x14ac:dyDescent="0.25">
      <c r="A147" s="18">
        <v>78</v>
      </c>
      <c r="B147" t="s">
        <v>498</v>
      </c>
    </row>
    <row r="148" spans="1:2" x14ac:dyDescent="0.25">
      <c r="A148" s="18">
        <v>79</v>
      </c>
      <c r="B148" t="s">
        <v>499</v>
      </c>
    </row>
    <row r="149" spans="1:2" x14ac:dyDescent="0.25">
      <c r="A149" s="18">
        <v>80</v>
      </c>
      <c r="B149" t="s">
        <v>500</v>
      </c>
    </row>
    <row r="150" spans="1:2" x14ac:dyDescent="0.25">
      <c r="A150" s="18">
        <v>81</v>
      </c>
      <c r="B150" t="s">
        <v>501</v>
      </c>
    </row>
    <row r="151" spans="1:2" x14ac:dyDescent="0.25">
      <c r="A151" s="18">
        <v>82</v>
      </c>
      <c r="B151" t="s">
        <v>502</v>
      </c>
    </row>
    <row r="152" spans="1:2" x14ac:dyDescent="0.25">
      <c r="A152" s="18">
        <v>83</v>
      </c>
      <c r="B152" t="s">
        <v>503</v>
      </c>
    </row>
    <row r="153" spans="1:2" x14ac:dyDescent="0.25">
      <c r="A153" s="18">
        <v>84</v>
      </c>
      <c r="B153" t="s">
        <v>504</v>
      </c>
    </row>
    <row r="154" spans="1:2" x14ac:dyDescent="0.25">
      <c r="A154" s="18">
        <v>85</v>
      </c>
      <c r="B154" t="s">
        <v>505</v>
      </c>
    </row>
    <row r="155" spans="1:2" x14ac:dyDescent="0.25">
      <c r="A155" s="18">
        <v>86</v>
      </c>
      <c r="B155" t="s">
        <v>506</v>
      </c>
    </row>
    <row r="156" spans="1:2" x14ac:dyDescent="0.25">
      <c r="A156" s="18">
        <v>87</v>
      </c>
      <c r="B156" t="s">
        <v>507</v>
      </c>
    </row>
    <row r="157" spans="1:2" x14ac:dyDescent="0.25">
      <c r="A157" s="18">
        <v>88</v>
      </c>
      <c r="B157" t="s">
        <v>508</v>
      </c>
    </row>
    <row r="158" spans="1:2" x14ac:dyDescent="0.25">
      <c r="A158" s="18">
        <v>89</v>
      </c>
      <c r="B158" t="s">
        <v>509</v>
      </c>
    </row>
    <row r="159" spans="1:2" x14ac:dyDescent="0.25">
      <c r="A159" s="18">
        <v>90</v>
      </c>
    </row>
    <row r="160" spans="1:2" x14ac:dyDescent="0.25">
      <c r="A160" s="18">
        <v>91</v>
      </c>
    </row>
    <row r="161" spans="1:2" x14ac:dyDescent="0.25">
      <c r="A161" s="18">
        <v>92</v>
      </c>
    </row>
    <row r="162" spans="1:2" x14ac:dyDescent="0.25">
      <c r="A162" s="18">
        <v>93</v>
      </c>
    </row>
    <row r="163" spans="1:2" x14ac:dyDescent="0.25">
      <c r="A163" s="18">
        <v>94</v>
      </c>
    </row>
    <row r="164" spans="1:2" x14ac:dyDescent="0.25">
      <c r="A164" s="18">
        <v>95</v>
      </c>
    </row>
    <row r="165" spans="1:2" x14ac:dyDescent="0.25">
      <c r="A165" s="18">
        <v>96</v>
      </c>
    </row>
    <row r="167" spans="1:2" x14ac:dyDescent="0.25">
      <c r="B167" s="18" t="s">
        <v>510</v>
      </c>
    </row>
    <row r="168" spans="1:2" x14ac:dyDescent="0.25">
      <c r="A168" s="18">
        <v>1</v>
      </c>
      <c r="B168" t="s">
        <v>511</v>
      </c>
    </row>
    <row r="169" spans="1:2" x14ac:dyDescent="0.25">
      <c r="A169" s="18">
        <v>2</v>
      </c>
      <c r="B169" t="s">
        <v>512</v>
      </c>
    </row>
    <row r="170" spans="1:2" x14ac:dyDescent="0.25">
      <c r="A170" s="18">
        <v>3</v>
      </c>
      <c r="B170" t="s">
        <v>513</v>
      </c>
    </row>
    <row r="171" spans="1:2" x14ac:dyDescent="0.25">
      <c r="A171" s="18">
        <v>4</v>
      </c>
      <c r="B171" t="s">
        <v>514</v>
      </c>
    </row>
    <row r="172" spans="1:2" x14ac:dyDescent="0.25">
      <c r="A172" s="18">
        <v>5</v>
      </c>
      <c r="B172" t="s">
        <v>515</v>
      </c>
    </row>
    <row r="173" spans="1:2" x14ac:dyDescent="0.25">
      <c r="A173" s="18">
        <v>6</v>
      </c>
      <c r="B173" t="s">
        <v>516</v>
      </c>
    </row>
    <row r="174" spans="1:2" x14ac:dyDescent="0.25">
      <c r="A174" s="18">
        <v>7</v>
      </c>
      <c r="B174" t="s">
        <v>517</v>
      </c>
    </row>
    <row r="175" spans="1:2" x14ac:dyDescent="0.25">
      <c r="A175" s="18">
        <v>8</v>
      </c>
      <c r="B175" t="s">
        <v>518</v>
      </c>
    </row>
    <row r="176" spans="1:2" x14ac:dyDescent="0.25">
      <c r="A176" s="18">
        <v>9</v>
      </c>
      <c r="B176" t="s">
        <v>519</v>
      </c>
    </row>
    <row r="177" spans="1:2" x14ac:dyDescent="0.25">
      <c r="A177" s="18">
        <v>10</v>
      </c>
      <c r="B177" t="s">
        <v>520</v>
      </c>
    </row>
    <row r="178" spans="1:2" x14ac:dyDescent="0.25">
      <c r="A178" s="18">
        <v>11</v>
      </c>
      <c r="B178" t="s">
        <v>521</v>
      </c>
    </row>
    <row r="179" spans="1:2" x14ac:dyDescent="0.25">
      <c r="A179" s="18">
        <v>12</v>
      </c>
      <c r="B179" t="s">
        <v>522</v>
      </c>
    </row>
    <row r="180" spans="1:2" x14ac:dyDescent="0.25">
      <c r="A180" s="18">
        <v>13</v>
      </c>
      <c r="B180" t="s">
        <v>523</v>
      </c>
    </row>
    <row r="181" spans="1:2" x14ac:dyDescent="0.25">
      <c r="A181" s="18">
        <v>14</v>
      </c>
      <c r="B181" t="s">
        <v>524</v>
      </c>
    </row>
    <row r="182" spans="1:2" x14ac:dyDescent="0.25">
      <c r="A182" s="18">
        <v>15</v>
      </c>
      <c r="B182" t="s">
        <v>525</v>
      </c>
    </row>
    <row r="183" spans="1:2" x14ac:dyDescent="0.25">
      <c r="A183" s="18">
        <v>16</v>
      </c>
      <c r="B183" t="s">
        <v>526</v>
      </c>
    </row>
    <row r="184" spans="1:2" x14ac:dyDescent="0.25">
      <c r="A184" s="18">
        <v>17</v>
      </c>
      <c r="B184" t="s">
        <v>527</v>
      </c>
    </row>
    <row r="185" spans="1:2" x14ac:dyDescent="0.25">
      <c r="A185" s="18">
        <v>18</v>
      </c>
      <c r="B185" t="s">
        <v>528</v>
      </c>
    </row>
    <row r="186" spans="1:2" x14ac:dyDescent="0.25">
      <c r="A186" s="18">
        <v>19</v>
      </c>
      <c r="B186" t="s">
        <v>529</v>
      </c>
    </row>
    <row r="187" spans="1:2" x14ac:dyDescent="0.25">
      <c r="A187" s="18">
        <v>20</v>
      </c>
      <c r="B187" t="s">
        <v>530</v>
      </c>
    </row>
    <row r="188" spans="1:2" x14ac:dyDescent="0.25">
      <c r="A188" s="18">
        <v>21</v>
      </c>
      <c r="B188" t="s">
        <v>531</v>
      </c>
    </row>
    <row r="189" spans="1:2" x14ac:dyDescent="0.25">
      <c r="A189" s="18">
        <v>22</v>
      </c>
      <c r="B189" t="s">
        <v>532</v>
      </c>
    </row>
    <row r="191" spans="1:2" x14ac:dyDescent="0.25">
      <c r="B191" s="18" t="s">
        <v>533</v>
      </c>
    </row>
    <row r="192" spans="1:2" x14ac:dyDescent="0.25">
      <c r="A192" s="18">
        <v>1</v>
      </c>
      <c r="B192" t="s">
        <v>534</v>
      </c>
    </row>
    <row r="193" spans="1:2" x14ac:dyDescent="0.25">
      <c r="A193" s="18">
        <v>2</v>
      </c>
      <c r="B193" t="s">
        <v>535</v>
      </c>
    </row>
    <row r="194" spans="1:2" x14ac:dyDescent="0.25">
      <c r="A194" s="18"/>
    </row>
    <row r="195" spans="1:2" x14ac:dyDescent="0.25">
      <c r="B195" s="18" t="s">
        <v>536</v>
      </c>
    </row>
    <row r="196" spans="1:2" x14ac:dyDescent="0.25">
      <c r="A196" s="18">
        <v>1</v>
      </c>
      <c r="B196" t="s">
        <v>537</v>
      </c>
    </row>
    <row r="197" spans="1:2" x14ac:dyDescent="0.25">
      <c r="A197" s="18"/>
      <c r="B197" t="s">
        <v>538</v>
      </c>
    </row>
    <row r="198" spans="1:2" x14ac:dyDescent="0.25">
      <c r="A198" s="18"/>
    </row>
    <row r="199" spans="1:2" x14ac:dyDescent="0.25">
      <c r="B199" s="18" t="s">
        <v>539</v>
      </c>
    </row>
    <row r="200" spans="1:2" x14ac:dyDescent="0.25">
      <c r="A200" s="18">
        <v>1</v>
      </c>
    </row>
    <row r="201" spans="1:2" x14ac:dyDescent="0.25">
      <c r="A201" s="18"/>
    </row>
    <row r="202" spans="1:2" x14ac:dyDescent="0.25">
      <c r="A202" s="18"/>
    </row>
    <row r="203" spans="1:2" x14ac:dyDescent="0.25">
      <c r="B203" s="18" t="s">
        <v>540</v>
      </c>
    </row>
    <row r="204" spans="1:2" x14ac:dyDescent="0.25">
      <c r="A204" s="18">
        <v>1</v>
      </c>
      <c r="B204" t="s">
        <v>541</v>
      </c>
    </row>
    <row r="205" spans="1:2" x14ac:dyDescent="0.25">
      <c r="A205" s="18">
        <v>2</v>
      </c>
      <c r="B205" t="s">
        <v>542</v>
      </c>
    </row>
    <row r="206" spans="1:2" x14ac:dyDescent="0.25">
      <c r="A206" s="18"/>
      <c r="B206" t="s">
        <v>543</v>
      </c>
    </row>
    <row r="207" spans="1:2" x14ac:dyDescent="0.25">
      <c r="A207" s="18"/>
    </row>
    <row r="208" spans="1:2" x14ac:dyDescent="0.25">
      <c r="B208" s="18" t="s">
        <v>544</v>
      </c>
    </row>
    <row r="209" spans="1:2" x14ac:dyDescent="0.25">
      <c r="A209" s="18">
        <v>1</v>
      </c>
      <c r="B209" t="s">
        <v>545</v>
      </c>
    </row>
    <row r="210" spans="1:2" x14ac:dyDescent="0.25">
      <c r="A210" s="18">
        <v>2</v>
      </c>
      <c r="B210" t="s">
        <v>546</v>
      </c>
    </row>
    <row r="211" spans="1:2" x14ac:dyDescent="0.25">
      <c r="A211" s="18">
        <v>3</v>
      </c>
      <c r="B211" t="s">
        <v>547</v>
      </c>
    </row>
    <row r="212" spans="1:2" x14ac:dyDescent="0.25">
      <c r="A212" s="18">
        <v>4</v>
      </c>
      <c r="B212" t="s">
        <v>548</v>
      </c>
    </row>
    <row r="213" spans="1:2" x14ac:dyDescent="0.25">
      <c r="A213" s="18">
        <v>5</v>
      </c>
      <c r="B213" t="s">
        <v>549</v>
      </c>
    </row>
    <row r="214" spans="1:2" x14ac:dyDescent="0.25">
      <c r="A214" s="18">
        <v>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MESSAGES</vt:lpstr>
      <vt:lpstr>Greeting Selection</vt:lpstr>
      <vt:lpstr>MESSAGES!A1andA2</vt:lpstr>
      <vt:lpstr>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Mepani Desktop 3</dc:creator>
  <cp:lastModifiedBy>Mepani Desktop 3</cp:lastModifiedBy>
  <cp:lastPrinted>2024-04-18T20:50:02Z</cp:lastPrinted>
  <dcterms:created xsi:type="dcterms:W3CDTF">2020-05-23T16:41:58Z</dcterms:created>
  <dcterms:modified xsi:type="dcterms:W3CDTF">2024-05-13T10:50:27Z</dcterms:modified>
</cp:coreProperties>
</file>