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258F5016-6EE2-4038-8732-3E0DE054274A}" xr6:coauthVersionLast="45" xr6:coauthVersionMax="45" xr10:uidLastSave="{00000000-0000-0000-0000-000000000000}"/>
  <bookViews>
    <workbookView xWindow="-132" yWindow="468" windowWidth="23304" windowHeight="12624" activeTab="1" xr2:uid="{00000000-000D-0000-FFFF-FFFF00000000}"/>
  </bookViews>
  <sheets>
    <sheet name="according to ID " sheetId="2" r:id="rId1"/>
    <sheet name="ACCORDING TO ASSAY" sheetId="3" r:id="rId2"/>
    <sheet name="FOR STATISTICS" sheetId="4" r:id="rId3"/>
  </sheets>
  <definedNames>
    <definedName name="_xlnm.Print_Area" localSheetId="1">'ACCORDING TO ASSAY'!$A$1:$K$105</definedName>
    <definedName name="_xlnm.Print_Area" localSheetId="0">'according to ID '!$A$1:$K$127</definedName>
    <definedName name="_xlnm.Print_Area" localSheetId="2">'FOR STATISTICS'!$A$1:$K$201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1" i="4" l="1"/>
  <c r="K187" i="4"/>
  <c r="E187" i="4"/>
  <c r="F187" i="4"/>
  <c r="G187" i="4"/>
  <c r="H187" i="4"/>
  <c r="I187" i="4"/>
  <c r="J187" i="4"/>
  <c r="E189" i="4"/>
  <c r="F189" i="4"/>
  <c r="G189" i="4"/>
  <c r="H189" i="4"/>
  <c r="I189" i="4"/>
  <c r="J189" i="4"/>
  <c r="K189" i="4"/>
  <c r="E191" i="4"/>
  <c r="F191" i="4"/>
  <c r="G191" i="4"/>
  <c r="G193" i="4" s="1"/>
  <c r="H191" i="4"/>
  <c r="I191" i="4"/>
  <c r="J191" i="4"/>
  <c r="J193" i="4" s="1"/>
  <c r="E193" i="4"/>
  <c r="F193" i="4"/>
  <c r="H193" i="4"/>
  <c r="I193" i="4"/>
  <c r="K193" i="4"/>
  <c r="D191" i="4"/>
  <c r="D187" i="4"/>
  <c r="K170" i="4"/>
  <c r="K166" i="4"/>
  <c r="K176" i="4" s="1"/>
  <c r="J170" i="4"/>
  <c r="J166" i="4"/>
  <c r="I170" i="4"/>
  <c r="I166" i="4"/>
  <c r="H170" i="4"/>
  <c r="H166" i="4"/>
  <c r="H176" i="4" s="1"/>
  <c r="F170" i="4"/>
  <c r="G170" i="4"/>
  <c r="G166" i="4"/>
  <c r="F166" i="4"/>
  <c r="E170" i="4"/>
  <c r="E166" i="4"/>
  <c r="D170" i="4"/>
  <c r="D166" i="4"/>
  <c r="D176" i="4" s="1"/>
  <c r="E148" i="4"/>
  <c r="E154" i="4" s="1"/>
  <c r="E144" i="4"/>
  <c r="F148" i="4"/>
  <c r="F144" i="4"/>
  <c r="G148" i="4"/>
  <c r="G144" i="4"/>
  <c r="I144" i="4"/>
  <c r="J148" i="4"/>
  <c r="J144" i="4"/>
  <c r="K148" i="4"/>
  <c r="K144" i="4"/>
  <c r="K154" i="4"/>
  <c r="I148" i="4"/>
  <c r="K109" i="4"/>
  <c r="K105" i="4"/>
  <c r="K115" i="4" s="1"/>
  <c r="J109" i="4"/>
  <c r="J105" i="4"/>
  <c r="J115" i="4" s="1"/>
  <c r="I109" i="4"/>
  <c r="I105" i="4"/>
  <c r="I115" i="4" s="1"/>
  <c r="H109" i="4"/>
  <c r="H105" i="4"/>
  <c r="H115" i="4" s="1"/>
  <c r="G109" i="4"/>
  <c r="G105" i="4"/>
  <c r="G115" i="4" s="1"/>
  <c r="F109" i="4"/>
  <c r="F105" i="4"/>
  <c r="E109" i="4"/>
  <c r="E105" i="4"/>
  <c r="E115" i="4" s="1"/>
  <c r="D109" i="4"/>
  <c r="D107" i="4"/>
  <c r="D105" i="4"/>
  <c r="D55" i="4"/>
  <c r="D65" i="4" s="1"/>
  <c r="D57" i="4"/>
  <c r="D59" i="4"/>
  <c r="K59" i="4"/>
  <c r="H59" i="4"/>
  <c r="G59" i="4"/>
  <c r="F59" i="4"/>
  <c r="E59" i="4"/>
  <c r="I59" i="4"/>
  <c r="J59" i="4"/>
  <c r="K57" i="4"/>
  <c r="G57" i="4"/>
  <c r="F57" i="4"/>
  <c r="E57" i="4"/>
  <c r="H57" i="4"/>
  <c r="I57" i="4"/>
  <c r="J57" i="4"/>
  <c r="K55" i="4"/>
  <c r="K65" i="4" s="1"/>
  <c r="G55" i="4"/>
  <c r="F55" i="4"/>
  <c r="E55" i="4"/>
  <c r="E65" i="4" s="1"/>
  <c r="H55" i="4"/>
  <c r="I55" i="4"/>
  <c r="J55" i="4"/>
  <c r="J65" i="4" s="1"/>
  <c r="E16" i="4"/>
  <c r="E18" i="4" s="1"/>
  <c r="F16" i="4"/>
  <c r="F22" i="4" s="1"/>
  <c r="G16" i="4"/>
  <c r="H16" i="4"/>
  <c r="I16" i="4"/>
  <c r="J16" i="4"/>
  <c r="K16" i="4"/>
  <c r="D16" i="4"/>
  <c r="E14" i="4"/>
  <c r="F14" i="4"/>
  <c r="G14" i="4"/>
  <c r="H14" i="4"/>
  <c r="I14" i="4"/>
  <c r="J14" i="4"/>
  <c r="K14" i="4"/>
  <c r="D14" i="4"/>
  <c r="G18" i="4"/>
  <c r="K18" i="4"/>
  <c r="K12" i="4"/>
  <c r="J12" i="4"/>
  <c r="I12" i="4"/>
  <c r="I22" i="4" s="1"/>
  <c r="H12" i="4"/>
  <c r="G12" i="4"/>
  <c r="F12" i="4"/>
  <c r="D12" i="4"/>
  <c r="E12" i="4"/>
  <c r="E22" i="4" s="1"/>
  <c r="D115" i="4"/>
  <c r="K107" i="4"/>
  <c r="J107" i="4"/>
  <c r="I107" i="4"/>
  <c r="H107" i="4"/>
  <c r="G107" i="4"/>
  <c r="F107" i="4"/>
  <c r="E107" i="4"/>
  <c r="D189" i="4"/>
  <c r="K197" i="4"/>
  <c r="J197" i="4"/>
  <c r="I197" i="4"/>
  <c r="H197" i="4"/>
  <c r="G197" i="4"/>
  <c r="F197" i="4"/>
  <c r="E197" i="4"/>
  <c r="D197" i="4"/>
  <c r="K168" i="4"/>
  <c r="J168" i="4"/>
  <c r="I168" i="4"/>
  <c r="H168" i="4"/>
  <c r="G168" i="4"/>
  <c r="F168" i="4"/>
  <c r="E168" i="4"/>
  <c r="D168" i="4"/>
  <c r="J176" i="4"/>
  <c r="I176" i="4"/>
  <c r="G176" i="4"/>
  <c r="F176" i="4"/>
  <c r="E176" i="4"/>
  <c r="H148" i="4"/>
  <c r="D148" i="4"/>
  <c r="K146" i="4"/>
  <c r="J146" i="4"/>
  <c r="I146" i="4"/>
  <c r="H146" i="4"/>
  <c r="G146" i="4"/>
  <c r="F146" i="4"/>
  <c r="E146" i="4"/>
  <c r="D146" i="4"/>
  <c r="I154" i="4"/>
  <c r="H144" i="4"/>
  <c r="G154" i="4"/>
  <c r="F154" i="4"/>
  <c r="D144" i="4"/>
  <c r="H65" i="4"/>
  <c r="G65" i="4"/>
  <c r="F65" i="4"/>
  <c r="I18" i="4"/>
  <c r="J22" i="4"/>
  <c r="H22" i="4"/>
  <c r="G22" i="4"/>
  <c r="D154" i="4" l="1"/>
  <c r="H154" i="4"/>
  <c r="F115" i="4"/>
  <c r="J154" i="4"/>
  <c r="K22" i="4"/>
  <c r="I65" i="4"/>
  <c r="D111" i="4"/>
  <c r="D193" i="4"/>
  <c r="E195" i="4"/>
  <c r="G195" i="4"/>
  <c r="I195" i="4"/>
  <c r="K195" i="4"/>
  <c r="D195" i="4"/>
  <c r="F195" i="4"/>
  <c r="H195" i="4"/>
  <c r="J195" i="4"/>
  <c r="E150" i="4"/>
  <c r="G150" i="4"/>
  <c r="I150" i="4"/>
  <c r="K150" i="4"/>
  <c r="E172" i="4"/>
  <c r="G172" i="4"/>
  <c r="I172" i="4"/>
  <c r="K172" i="4"/>
  <c r="D150" i="4"/>
  <c r="F150" i="4"/>
  <c r="H150" i="4"/>
  <c r="J150" i="4"/>
  <c r="D172" i="4"/>
  <c r="F172" i="4"/>
  <c r="H172" i="4"/>
  <c r="J172" i="4"/>
  <c r="E174" i="4"/>
  <c r="G174" i="4"/>
  <c r="I174" i="4"/>
  <c r="K174" i="4"/>
  <c r="D174" i="4"/>
  <c r="F174" i="4"/>
  <c r="H174" i="4"/>
  <c r="J174" i="4"/>
  <c r="E152" i="4"/>
  <c r="G152" i="4"/>
  <c r="I152" i="4"/>
  <c r="K152" i="4"/>
  <c r="D152" i="4"/>
  <c r="F152" i="4"/>
  <c r="H152" i="4"/>
  <c r="J152" i="4"/>
  <c r="E111" i="4"/>
  <c r="G111" i="4"/>
  <c r="I111" i="4"/>
  <c r="K111" i="4"/>
  <c r="F111" i="4"/>
  <c r="H111" i="4"/>
  <c r="J111" i="4"/>
  <c r="E113" i="4"/>
  <c r="G113" i="4"/>
  <c r="I113" i="4"/>
  <c r="K113" i="4"/>
  <c r="D113" i="4"/>
  <c r="F113" i="4"/>
  <c r="H113" i="4"/>
  <c r="J113" i="4"/>
  <c r="E61" i="4"/>
  <c r="G61" i="4"/>
  <c r="I61" i="4"/>
  <c r="K61" i="4"/>
  <c r="F18" i="4"/>
  <c r="H18" i="4"/>
  <c r="D61" i="4"/>
  <c r="F61" i="4"/>
  <c r="H61" i="4"/>
  <c r="J61" i="4"/>
  <c r="E63" i="4"/>
  <c r="G63" i="4"/>
  <c r="I63" i="4"/>
  <c r="K63" i="4"/>
  <c r="D63" i="4"/>
  <c r="F63" i="4"/>
  <c r="H63" i="4"/>
  <c r="J63" i="4"/>
  <c r="J18" i="4"/>
  <c r="E20" i="4"/>
  <c r="G20" i="4"/>
  <c r="I20" i="4"/>
  <c r="K20" i="4"/>
  <c r="F20" i="4"/>
  <c r="H20" i="4"/>
  <c r="J20" i="4"/>
  <c r="D22" i="4" l="1"/>
  <c r="D18" i="4"/>
  <c r="D20" i="4"/>
</calcChain>
</file>

<file path=xl/sharedStrings.xml><?xml version="1.0" encoding="utf-8"?>
<sst xmlns="http://schemas.openxmlformats.org/spreadsheetml/2006/main" count="1105" uniqueCount="114">
  <si>
    <t>Assay</t>
  </si>
  <si>
    <t>LOT NO.</t>
  </si>
  <si>
    <t>NR</t>
  </si>
  <si>
    <t>R</t>
  </si>
  <si>
    <t>HIV19/1</t>
  </si>
  <si>
    <t>HIV19/2</t>
  </si>
  <si>
    <t>HIV19/3</t>
  </si>
  <si>
    <t>HIV19/4</t>
  </si>
  <si>
    <t>HIV19/5</t>
  </si>
  <si>
    <t>HIV19/6</t>
  </si>
  <si>
    <t>HIV19/7</t>
  </si>
  <si>
    <t>HIV19/8</t>
  </si>
  <si>
    <t>APPENDIX.3 : Test results reported by participating laboratories (Panel 19)</t>
  </si>
  <si>
    <t>0217BE00G</t>
  </si>
  <si>
    <t>ABBOTT ARCHITECT</t>
  </si>
  <si>
    <t>MI 101825</t>
  </si>
  <si>
    <t>MI 0 11928</t>
  </si>
  <si>
    <t>8H0123</t>
  </si>
  <si>
    <t>0.3257BE00</t>
  </si>
  <si>
    <t xml:space="preserve">ORTHO CMIA VITROS </t>
  </si>
  <si>
    <t>8K0770</t>
  </si>
  <si>
    <t xml:space="preserve">LABSYSTEM DIAG. TRIVITRON </t>
  </si>
  <si>
    <t>HIVFE007</t>
  </si>
  <si>
    <t>HIV TRIDOT</t>
  </si>
  <si>
    <t>HTD091829</t>
  </si>
  <si>
    <t>REATIVE</t>
  </si>
  <si>
    <t>MICROLSA J.MITRA Ag.&amp; Ab.</t>
  </si>
  <si>
    <t>EIA 020519</t>
  </si>
  <si>
    <t>QUALISA TULIP</t>
  </si>
  <si>
    <t>ROCHE COBAS E411</t>
  </si>
  <si>
    <t>MI011928</t>
  </si>
  <si>
    <t>03257BE00</t>
  </si>
  <si>
    <t>MI011938</t>
  </si>
  <si>
    <t>MI101850</t>
  </si>
  <si>
    <t>MI101827</t>
  </si>
  <si>
    <t>HTD061922</t>
  </si>
  <si>
    <t>NONREACTIVE</t>
  </si>
  <si>
    <t>I.D.
NO.</t>
  </si>
  <si>
    <t>RECTIVE</t>
  </si>
  <si>
    <t>HTD121835</t>
  </si>
  <si>
    <t>DIAGNOSTIC ENTERPRISES</t>
  </si>
  <si>
    <t>ALERE HIV1/2</t>
  </si>
  <si>
    <t>92758K100A</t>
  </si>
  <si>
    <t>N.R</t>
  </si>
  <si>
    <t>REACTIVE</t>
  </si>
  <si>
    <t>HTD041911</t>
  </si>
  <si>
    <t>MI101826</t>
  </si>
  <si>
    <t>RETROQUIC TULIP DIAG.</t>
  </si>
  <si>
    <t>02175BE00</t>
  </si>
  <si>
    <t>9A0772</t>
  </si>
  <si>
    <t>HTD111833</t>
  </si>
  <si>
    <t>MI011927</t>
  </si>
  <si>
    <t xml:space="preserve">COMBAIDS ARKRAY </t>
  </si>
  <si>
    <t>ORTHO CLINACAL DIAG.</t>
  </si>
  <si>
    <t>EIA040818</t>
  </si>
  <si>
    <t>HTD121836</t>
  </si>
  <si>
    <t>NEGATIVE</t>
  </si>
  <si>
    <t>BENESPHERA AVANTOR</t>
  </si>
  <si>
    <t>DBHIA0119A</t>
  </si>
  <si>
    <t>MI021923</t>
  </si>
  <si>
    <t>MI041924</t>
  </si>
  <si>
    <t>MERSCREEN HIV 1-2 WB MERIL</t>
  </si>
  <si>
    <t>MI081855</t>
  </si>
  <si>
    <t>MI011937</t>
  </si>
  <si>
    <t>HTD031907</t>
  </si>
  <si>
    <t>HTA010119</t>
  </si>
  <si>
    <r>
      <t>HIV TRDOT+ Ag. 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GEN J.MITRA</t>
    </r>
  </si>
  <si>
    <t>ERBALISA TRANSASIA</t>
  </si>
  <si>
    <t>TIG31806</t>
  </si>
  <si>
    <t>DHJAI0319</t>
  </si>
  <si>
    <t>ORTTHO CLINICAL DIAG.</t>
  </si>
  <si>
    <t>ELECTRA TULIP</t>
  </si>
  <si>
    <t>410-016</t>
  </si>
  <si>
    <t>BHATBIOTECH AIDSCAN</t>
  </si>
  <si>
    <t>POSITIVE</t>
  </si>
  <si>
    <t>MI201938</t>
  </si>
  <si>
    <t>MI1011928</t>
  </si>
  <si>
    <r>
      <t xml:space="preserve">MERILISA HIV Ag.&amp; Ab. </t>
    </r>
    <r>
      <rPr>
        <vertAlign val="superscript"/>
        <sz val="11"/>
        <rFont val="Arial"/>
        <family val="2"/>
      </rPr>
      <t>4th</t>
    </r>
    <r>
      <rPr>
        <sz val="11"/>
        <rFont val="Arial"/>
        <family val="2"/>
      </rPr>
      <t xml:space="preserve"> GEN</t>
    </r>
  </si>
  <si>
    <t>MI011935</t>
  </si>
  <si>
    <t xml:space="preserve">OSCAR MEDICARE </t>
  </si>
  <si>
    <t>HIV4EL-010</t>
  </si>
  <si>
    <t>410-014</t>
  </si>
  <si>
    <t>MI101864</t>
  </si>
  <si>
    <t xml:space="preserve">MERILISA HIV 1-2 GEN 3 </t>
  </si>
  <si>
    <t>HTD030319</t>
  </si>
  <si>
    <t>ELFA HIV DUO ULTRA BIOMEREUX</t>
  </si>
  <si>
    <t>MI051952</t>
  </si>
  <si>
    <t>HTD091828</t>
  </si>
  <si>
    <t>ORTHO VITROS ECI</t>
  </si>
  <si>
    <t>SD DAIGNOSTIC</t>
  </si>
  <si>
    <t>03DDD010A</t>
  </si>
  <si>
    <t>NON-REACTIVE</t>
  </si>
  <si>
    <t>CHEMILUMINESCENCE QUALPRO DIAG.</t>
  </si>
  <si>
    <t>TRIDOT TULIP DIAG.</t>
  </si>
  <si>
    <t>HT0051915</t>
  </si>
  <si>
    <t xml:space="preserve">MICROLSA J.MITRA </t>
  </si>
  <si>
    <t>EIV010319</t>
  </si>
  <si>
    <t>SIGNAL ARKRAY DIAG.</t>
  </si>
  <si>
    <t>NAGATIVE</t>
  </si>
  <si>
    <t>GENSCREEN ULTRA HIV Ag-Ab</t>
  </si>
  <si>
    <t>MERILISA HIV 1-2 Gen 3</t>
  </si>
  <si>
    <t>QUALISA QULPRO  TULIP</t>
  </si>
  <si>
    <t>QUALPRO  DIAG.</t>
  </si>
  <si>
    <t>BHAT BIOTECH AIDSCAN</t>
  </si>
  <si>
    <t>BHAT BIOTECH HIV I / II</t>
  </si>
  <si>
    <t>Mean</t>
  </si>
  <si>
    <t>Median</t>
  </si>
  <si>
    <t>S.Dev</t>
  </si>
  <si>
    <t>C.V</t>
  </si>
  <si>
    <t>Upper Limit</t>
  </si>
  <si>
    <t>Lower Limit</t>
  </si>
  <si>
    <t>MICROLISA J.MITRA Ag.&amp; Ab.</t>
  </si>
  <si>
    <t xml:space="preserve">MICROLISA J.MITRA </t>
  </si>
  <si>
    <t>HIV TRIDOT DIAG.ENT.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</si>
</sst>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theme="1"/>
      <name val="Palatino Linotype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vertAlign val="superscript"/>
      <sz val="11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10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164" fontId="6" fillId="4" borderId="11" xfId="0" applyNumberFormat="1" applyFont="1" applyFill="1" applyBorder="1" applyAlignment="1">
      <alignment horizontal="center"/>
    </xf>
    <xf numFmtId="164" fontId="4" fillId="0" borderId="10" xfId="0" applyNumberFormat="1" applyFont="1" applyBorder="1"/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0" fontId="0" fillId="0" borderId="10" xfId="0" applyBorder="1"/>
    <xf numFmtId="164" fontId="6" fillId="0" borderId="10" xfId="0" applyNumberFormat="1" applyFont="1" applyBorder="1" applyAlignment="1">
      <alignment horizontal="center"/>
    </xf>
    <xf numFmtId="0" fontId="1" fillId="0" borderId="17" xfId="0" applyFont="1" applyBorder="1" applyAlignment="1"/>
    <xf numFmtId="0" fontId="1" fillId="0" borderId="1" xfId="0" applyFont="1" applyBorder="1" applyAlignment="1"/>
    <xf numFmtId="0" fontId="5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165" fontId="2" fillId="0" borderId="10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4" fillId="0" borderId="11" xfId="0" applyFont="1" applyBorder="1"/>
    <xf numFmtId="164" fontId="2" fillId="4" borderId="1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top"/>
    </xf>
    <xf numFmtId="2" fontId="13" fillId="2" borderId="8" xfId="0" applyNumberFormat="1" applyFont="1" applyFill="1" applyBorder="1" applyAlignment="1">
      <alignment horizontal="center" vertical="top"/>
    </xf>
    <xf numFmtId="2" fontId="1" fillId="2" borderId="8" xfId="0" applyNumberFormat="1" applyFont="1" applyFill="1" applyBorder="1" applyAlignment="1">
      <alignment horizontal="center" vertical="top"/>
    </xf>
    <xf numFmtId="2" fontId="3" fillId="2" borderId="8" xfId="0" applyNumberFormat="1" applyFont="1" applyFill="1" applyBorder="1" applyAlignment="1">
      <alignment horizontal="center" vertical="top"/>
    </xf>
    <xf numFmtId="2" fontId="3" fillId="2" borderId="18" xfId="0" applyNumberFormat="1" applyFont="1" applyFill="1" applyBorder="1" applyAlignment="1">
      <alignment vertical="top"/>
    </xf>
    <xf numFmtId="0" fontId="4" fillId="0" borderId="11" xfId="0" applyFont="1" applyBorder="1" applyAlignment="1">
      <alignment horizontal="center"/>
    </xf>
    <xf numFmtId="0" fontId="0" fillId="0" borderId="13" xfId="0" applyBorder="1"/>
    <xf numFmtId="164" fontId="6" fillId="0" borderId="13" xfId="0" applyNumberFormat="1" applyFont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164" fontId="8" fillId="5" borderId="10" xfId="0" applyNumberFormat="1" applyFont="1" applyFill="1" applyBorder="1" applyAlignment="1">
      <alignment horizontal="center" vertical="center"/>
    </xf>
    <xf numFmtId="164" fontId="14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164" fontId="2" fillId="6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8" borderId="20" xfId="0" applyNumberFormat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2" fontId="19" fillId="2" borderId="10" xfId="0" applyNumberFormat="1" applyFont="1" applyFill="1" applyBorder="1" applyAlignment="1">
      <alignment horizontal="center" vertical="center"/>
    </xf>
    <xf numFmtId="2" fontId="17" fillId="2" borderId="10" xfId="0" applyNumberFormat="1" applyFont="1" applyFill="1" applyBorder="1" applyAlignment="1">
      <alignment horizontal="center" vertical="center"/>
    </xf>
    <xf numFmtId="2" fontId="17" fillId="2" borderId="1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view="pageBreakPreview" topLeftCell="A31" zoomScaleSheetLayoutView="100" workbookViewId="0">
      <selection activeCell="N114" sqref="N114"/>
    </sheetView>
  </sheetViews>
  <sheetFormatPr defaultRowHeight="21" customHeight="1" x14ac:dyDescent="0.3"/>
  <cols>
    <col min="1" max="1" width="5.109375" customWidth="1"/>
    <col min="2" max="2" width="32.6640625" customWidth="1"/>
    <col min="3" max="3" width="13.44140625" customWidth="1"/>
    <col min="4" max="11" width="11.6640625" customWidth="1"/>
  </cols>
  <sheetData>
    <row r="1" spans="1:11" ht="21" customHeight="1" thickBot="1" x14ac:dyDescent="0.35">
      <c r="A1" s="40" t="s">
        <v>12</v>
      </c>
      <c r="B1" s="40"/>
      <c r="C1" s="40"/>
      <c r="D1" s="40"/>
      <c r="E1" s="40"/>
      <c r="F1" s="1"/>
      <c r="G1" s="2"/>
      <c r="H1" s="2"/>
      <c r="I1" s="2"/>
      <c r="J1" s="2"/>
      <c r="K1" s="2"/>
    </row>
    <row r="2" spans="1:11" ht="21" customHeight="1" thickBot="1" x14ac:dyDescent="0.35">
      <c r="A2" s="164" t="s">
        <v>37</v>
      </c>
      <c r="B2" s="166" t="s">
        <v>0</v>
      </c>
      <c r="C2" s="166" t="s">
        <v>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</row>
    <row r="3" spans="1:11" ht="21" customHeight="1" thickBot="1" x14ac:dyDescent="0.35">
      <c r="A3" s="165"/>
      <c r="B3" s="167"/>
      <c r="C3" s="167"/>
      <c r="D3" s="3" t="s">
        <v>2</v>
      </c>
      <c r="E3" s="3" t="s">
        <v>2</v>
      </c>
      <c r="F3" s="3" t="s">
        <v>3</v>
      </c>
      <c r="G3" s="3" t="s">
        <v>2</v>
      </c>
      <c r="H3" s="3" t="s">
        <v>2</v>
      </c>
      <c r="I3" s="3" t="s">
        <v>3</v>
      </c>
      <c r="J3" s="3" t="s">
        <v>2</v>
      </c>
      <c r="K3" s="4" t="s">
        <v>2</v>
      </c>
    </row>
    <row r="4" spans="1:11" ht="21" customHeight="1" x14ac:dyDescent="0.3">
      <c r="A4" s="5">
        <v>1</v>
      </c>
      <c r="B4" s="6" t="s">
        <v>14</v>
      </c>
      <c r="C4" s="7" t="s">
        <v>13</v>
      </c>
      <c r="D4" s="8">
        <v>0.12</v>
      </c>
      <c r="E4" s="8">
        <v>0.11</v>
      </c>
      <c r="F4" s="8">
        <v>786.34</v>
      </c>
      <c r="G4" s="8">
        <v>0.16</v>
      </c>
      <c r="H4" s="8">
        <v>0.09</v>
      </c>
      <c r="I4" s="8">
        <v>800.27</v>
      </c>
      <c r="J4" s="8">
        <v>0.13</v>
      </c>
      <c r="K4" s="50">
        <v>0.13</v>
      </c>
    </row>
    <row r="5" spans="1:11" ht="21" customHeight="1" x14ac:dyDescent="0.3">
      <c r="A5" s="9">
        <v>2</v>
      </c>
      <c r="B5" s="10" t="s">
        <v>100</v>
      </c>
      <c r="C5" s="11" t="s">
        <v>75</v>
      </c>
      <c r="D5" s="12">
        <v>9.5000000000000001E-2</v>
      </c>
      <c r="E5" s="12">
        <v>6.3E-2</v>
      </c>
      <c r="F5" s="12">
        <v>10.058999999999999</v>
      </c>
      <c r="G5" s="12">
        <v>5.8999999999999997E-2</v>
      </c>
      <c r="H5" s="12">
        <v>8.5999999999999993E-2</v>
      </c>
      <c r="I5" s="12">
        <v>10.095000000000001</v>
      </c>
      <c r="J5" s="12">
        <v>5.8999999999999997E-2</v>
      </c>
      <c r="K5" s="13">
        <v>6.3E-2</v>
      </c>
    </row>
    <row r="6" spans="1:11" ht="21" customHeight="1" x14ac:dyDescent="0.35">
      <c r="A6" s="9">
        <v>4</v>
      </c>
      <c r="B6" s="10" t="s">
        <v>100</v>
      </c>
      <c r="C6" s="11" t="s">
        <v>15</v>
      </c>
      <c r="D6" s="29">
        <v>0.14599999999999999</v>
      </c>
      <c r="E6" s="29">
        <v>0.17599999999999999</v>
      </c>
      <c r="F6" s="29">
        <v>9.7080000000000002</v>
      </c>
      <c r="G6" s="34">
        <v>0.15</v>
      </c>
      <c r="H6" s="29">
        <v>0.20599999999999999</v>
      </c>
      <c r="I6" s="29">
        <v>10.459</v>
      </c>
      <c r="J6" s="29">
        <v>0.107</v>
      </c>
      <c r="K6" s="51">
        <v>0.16300000000000001</v>
      </c>
    </row>
    <row r="7" spans="1:11" ht="21" customHeight="1" x14ac:dyDescent="0.3">
      <c r="A7" s="9">
        <v>9</v>
      </c>
      <c r="B7" s="10" t="s">
        <v>100</v>
      </c>
      <c r="C7" s="11" t="s">
        <v>16</v>
      </c>
      <c r="D7" s="12">
        <v>0.124</v>
      </c>
      <c r="E7" s="12">
        <v>0.115</v>
      </c>
      <c r="F7" s="17">
        <v>9.5969999999999995</v>
      </c>
      <c r="G7" s="12">
        <v>9.7000000000000003E-2</v>
      </c>
      <c r="H7" s="12">
        <v>0.10199999999999999</v>
      </c>
      <c r="I7" s="17">
        <v>9.2349999999999994</v>
      </c>
      <c r="J7" s="12">
        <v>0.13300000000000001</v>
      </c>
      <c r="K7" s="13">
        <v>0.16400000000000001</v>
      </c>
    </row>
    <row r="8" spans="1:11" ht="21" customHeight="1" x14ac:dyDescent="0.3">
      <c r="A8" s="14">
        <v>9</v>
      </c>
      <c r="B8" s="10" t="s">
        <v>99</v>
      </c>
      <c r="C8" s="16" t="s">
        <v>17</v>
      </c>
      <c r="D8" s="12"/>
      <c r="E8" s="12"/>
      <c r="F8" s="12">
        <v>9.0969999999999995</v>
      </c>
      <c r="G8" s="12"/>
      <c r="H8" s="12"/>
      <c r="I8" s="12">
        <v>9.4789999999999992</v>
      </c>
      <c r="J8" s="12"/>
      <c r="K8" s="13"/>
    </row>
    <row r="9" spans="1:11" ht="21" customHeight="1" x14ac:dyDescent="0.3">
      <c r="A9" s="14">
        <v>10</v>
      </c>
      <c r="B9" s="10" t="s">
        <v>100</v>
      </c>
      <c r="C9" s="11" t="s">
        <v>76</v>
      </c>
      <c r="D9" s="12">
        <v>4.5999999999999999E-2</v>
      </c>
      <c r="E9" s="12">
        <v>4.5999999999999999E-2</v>
      </c>
      <c r="F9" s="12">
        <v>17.545000000000002</v>
      </c>
      <c r="G9" s="12">
        <v>6.4000000000000001E-2</v>
      </c>
      <c r="H9" s="12">
        <v>0.06</v>
      </c>
      <c r="I9" s="12">
        <v>17.358000000000001</v>
      </c>
      <c r="J9" s="12">
        <v>6.4000000000000001E-2</v>
      </c>
      <c r="K9" s="13">
        <v>6.9000000000000006E-2</v>
      </c>
    </row>
    <row r="10" spans="1:11" ht="21" customHeight="1" x14ac:dyDescent="0.3">
      <c r="A10" s="14">
        <v>11</v>
      </c>
      <c r="B10" s="10" t="s">
        <v>14</v>
      </c>
      <c r="C10" s="11" t="s">
        <v>31</v>
      </c>
      <c r="D10" s="12">
        <v>0.19</v>
      </c>
      <c r="E10" s="12">
        <v>0.12</v>
      </c>
      <c r="F10" s="12">
        <v>925.29</v>
      </c>
      <c r="G10" s="12">
        <v>0.18</v>
      </c>
      <c r="H10" s="12">
        <v>0.12</v>
      </c>
      <c r="I10" s="12">
        <v>901.31</v>
      </c>
      <c r="J10" s="12">
        <v>0.1</v>
      </c>
      <c r="K10" s="13">
        <v>0.19</v>
      </c>
    </row>
    <row r="11" spans="1:11" ht="21" customHeight="1" x14ac:dyDescent="0.3">
      <c r="A11" s="9">
        <v>11</v>
      </c>
      <c r="B11" s="18" t="s">
        <v>19</v>
      </c>
      <c r="C11" s="11">
        <v>390</v>
      </c>
      <c r="D11" s="12">
        <v>0.27</v>
      </c>
      <c r="E11" s="12">
        <v>0.15</v>
      </c>
      <c r="F11" s="12">
        <v>168</v>
      </c>
      <c r="G11" s="12">
        <v>0.12</v>
      </c>
      <c r="H11" s="12">
        <v>0.15</v>
      </c>
      <c r="I11" s="12">
        <v>160</v>
      </c>
      <c r="J11" s="12">
        <v>0.14000000000000001</v>
      </c>
      <c r="K11" s="13">
        <v>0.13</v>
      </c>
    </row>
    <row r="12" spans="1:11" ht="21" customHeight="1" x14ac:dyDescent="0.3">
      <c r="A12" s="9">
        <v>14</v>
      </c>
      <c r="B12" s="10" t="s">
        <v>99</v>
      </c>
      <c r="C12" s="11" t="s">
        <v>20</v>
      </c>
      <c r="D12" s="19">
        <v>0.32500000000000001</v>
      </c>
      <c r="E12" s="19">
        <v>0.35799999999999998</v>
      </c>
      <c r="F12" s="12">
        <v>9.7710000000000008</v>
      </c>
      <c r="G12" s="19">
        <v>0.29299999999999998</v>
      </c>
      <c r="H12" s="19">
        <v>0.312</v>
      </c>
      <c r="I12" s="12">
        <v>9.7710000000000008</v>
      </c>
      <c r="J12" s="19">
        <v>0.315</v>
      </c>
      <c r="K12" s="52">
        <v>0.35099999999999998</v>
      </c>
    </row>
    <row r="13" spans="1:11" ht="21" customHeight="1" x14ac:dyDescent="0.3">
      <c r="A13" s="9">
        <v>15</v>
      </c>
      <c r="B13" s="10" t="s">
        <v>21</v>
      </c>
      <c r="C13" s="11" t="s">
        <v>22</v>
      </c>
      <c r="D13" s="12">
        <v>0.1172</v>
      </c>
      <c r="E13" s="12">
        <v>7.6300000000000007E-2</v>
      </c>
      <c r="F13" s="12">
        <v>10.055</v>
      </c>
      <c r="G13" s="12">
        <v>0.41270000000000001</v>
      </c>
      <c r="H13" s="12">
        <v>8.72E-2</v>
      </c>
      <c r="I13" s="12">
        <v>10.2727</v>
      </c>
      <c r="J13" s="12">
        <v>7.3599999999999999E-2</v>
      </c>
      <c r="K13" s="13">
        <v>8.8999999999999996E-2</v>
      </c>
    </row>
    <row r="14" spans="1:11" ht="21" customHeight="1" x14ac:dyDescent="0.3">
      <c r="A14" s="9">
        <v>15</v>
      </c>
      <c r="B14" s="10" t="s">
        <v>23</v>
      </c>
      <c r="C14" s="11" t="s">
        <v>24</v>
      </c>
      <c r="D14" s="12"/>
      <c r="E14" s="12"/>
      <c r="F14" s="35" t="s">
        <v>25</v>
      </c>
      <c r="G14" s="12"/>
      <c r="H14" s="12"/>
      <c r="I14" s="35" t="s">
        <v>25</v>
      </c>
      <c r="J14" s="12"/>
      <c r="K14" s="13"/>
    </row>
    <row r="15" spans="1:11" ht="21" customHeight="1" x14ac:dyDescent="0.3">
      <c r="A15" s="14">
        <v>16</v>
      </c>
      <c r="B15" s="10" t="s">
        <v>111</v>
      </c>
      <c r="C15" s="11" t="s">
        <v>27</v>
      </c>
      <c r="D15" s="12">
        <v>0.55300000000000005</v>
      </c>
      <c r="E15" s="12">
        <v>0.39900000000000002</v>
      </c>
      <c r="F15" s="12">
        <v>12.99</v>
      </c>
      <c r="G15" s="12">
        <v>0.66700000000000004</v>
      </c>
      <c r="H15" s="12">
        <v>0.26400000000000001</v>
      </c>
      <c r="I15" s="12">
        <v>12.78</v>
      </c>
      <c r="J15" s="12">
        <v>0.25600000000000001</v>
      </c>
      <c r="K15" s="13">
        <v>0.27600000000000002</v>
      </c>
    </row>
    <row r="16" spans="1:11" ht="21" customHeight="1" x14ac:dyDescent="0.3">
      <c r="A16" s="14">
        <v>16</v>
      </c>
      <c r="B16" s="10" t="s">
        <v>28</v>
      </c>
      <c r="C16" s="11">
        <v>54393</v>
      </c>
      <c r="D16" s="12">
        <v>3.3000000000000002E-2</v>
      </c>
      <c r="E16" s="12">
        <v>4.0000000000000001E-3</v>
      </c>
      <c r="F16" s="12">
        <v>13.112</v>
      </c>
      <c r="G16" s="12">
        <v>4.0000000000000001E-3</v>
      </c>
      <c r="H16" s="12">
        <v>6.25E-2</v>
      </c>
      <c r="I16" s="12">
        <v>14.99</v>
      </c>
      <c r="J16" s="12">
        <v>3.8399999999999997E-2</v>
      </c>
      <c r="K16" s="13">
        <v>6.7000000000000004E-2</v>
      </c>
    </row>
    <row r="17" spans="1:11" ht="21" customHeight="1" x14ac:dyDescent="0.3">
      <c r="A17" s="9">
        <v>18</v>
      </c>
      <c r="B17" s="10" t="s">
        <v>29</v>
      </c>
      <c r="C17" s="11">
        <v>391001</v>
      </c>
      <c r="D17" s="12">
        <v>0.32700000000000001</v>
      </c>
      <c r="E17" s="12">
        <v>0.26200000000000001</v>
      </c>
      <c r="F17" s="12">
        <v>772.11</v>
      </c>
      <c r="G17" s="12">
        <v>0.27</v>
      </c>
      <c r="H17" s="12">
        <v>0.27</v>
      </c>
      <c r="I17" s="12">
        <v>760.33</v>
      </c>
      <c r="J17" s="12">
        <v>0.28100000000000003</v>
      </c>
      <c r="K17" s="13">
        <v>0.29299999999999998</v>
      </c>
    </row>
    <row r="18" spans="1:11" ht="21" customHeight="1" x14ac:dyDescent="0.3">
      <c r="A18" s="9">
        <v>18</v>
      </c>
      <c r="B18" s="10" t="s">
        <v>29</v>
      </c>
      <c r="C18" s="11">
        <v>400139</v>
      </c>
      <c r="D18" s="20">
        <v>0.29499999999999998</v>
      </c>
      <c r="E18" s="20">
        <v>0.23599999999999999</v>
      </c>
      <c r="F18" s="12">
        <v>694.9</v>
      </c>
      <c r="G18" s="20">
        <v>0.24299999999999999</v>
      </c>
      <c r="H18" s="20">
        <v>0.24299999999999999</v>
      </c>
      <c r="I18" s="12">
        <v>684.3</v>
      </c>
      <c r="J18" s="20">
        <v>0.253</v>
      </c>
      <c r="K18" s="33">
        <v>0.26400000000000001</v>
      </c>
    </row>
    <row r="19" spans="1:11" ht="21" customHeight="1" x14ac:dyDescent="0.3">
      <c r="A19" s="9">
        <v>26</v>
      </c>
      <c r="B19" s="10" t="s">
        <v>100</v>
      </c>
      <c r="C19" s="11" t="s">
        <v>30</v>
      </c>
      <c r="D19" s="20">
        <v>8.5000000000000006E-2</v>
      </c>
      <c r="E19" s="20">
        <v>9.8000000000000004E-2</v>
      </c>
      <c r="F19" s="12">
        <v>7.1559999999999997</v>
      </c>
      <c r="G19" s="20">
        <v>8.5000000000000006E-2</v>
      </c>
      <c r="H19" s="20">
        <v>0.13</v>
      </c>
      <c r="I19" s="12">
        <v>7.9409999999999998</v>
      </c>
      <c r="J19" s="20">
        <v>9.4E-2</v>
      </c>
      <c r="K19" s="33">
        <v>9.8000000000000004E-2</v>
      </c>
    </row>
    <row r="20" spans="1:11" ht="21" customHeight="1" x14ac:dyDescent="0.3">
      <c r="A20" s="9">
        <v>30</v>
      </c>
      <c r="B20" s="10" t="s">
        <v>100</v>
      </c>
      <c r="C20" s="11" t="s">
        <v>30</v>
      </c>
      <c r="D20" s="12">
        <v>0.09</v>
      </c>
      <c r="E20" s="12">
        <v>0.157</v>
      </c>
      <c r="F20" s="12">
        <v>8.6489999999999991</v>
      </c>
      <c r="G20" s="12">
        <v>0.20899999999999999</v>
      </c>
      <c r="H20" s="12">
        <v>0.17699999999999999</v>
      </c>
      <c r="I20" s="12">
        <v>7.952</v>
      </c>
      <c r="J20" s="12">
        <v>0.16900000000000001</v>
      </c>
      <c r="K20" s="13">
        <v>0.16500000000000001</v>
      </c>
    </row>
    <row r="21" spans="1:11" ht="21" customHeight="1" x14ac:dyDescent="0.3">
      <c r="A21" s="14">
        <v>32</v>
      </c>
      <c r="B21" s="10" t="s">
        <v>14</v>
      </c>
      <c r="C21" s="11" t="s">
        <v>31</v>
      </c>
      <c r="D21" s="12">
        <v>0.17899999999999999</v>
      </c>
      <c r="E21" s="12">
        <v>0.111</v>
      </c>
      <c r="F21" s="12">
        <v>802.21100000000001</v>
      </c>
      <c r="G21" s="12">
        <v>0.107</v>
      </c>
      <c r="H21" s="12">
        <v>8.1000000000000003E-2</v>
      </c>
      <c r="I21" s="12">
        <v>778.35199999999998</v>
      </c>
      <c r="J21" s="12">
        <v>0.14399999999999999</v>
      </c>
      <c r="K21" s="13">
        <v>0.121</v>
      </c>
    </row>
    <row r="22" spans="1:11" ht="21" customHeight="1" thickBot="1" x14ac:dyDescent="0.35">
      <c r="A22" s="48">
        <v>32</v>
      </c>
      <c r="B22" s="53" t="s">
        <v>14</v>
      </c>
      <c r="C22" s="54" t="s">
        <v>31</v>
      </c>
      <c r="D22" s="49"/>
      <c r="E22" s="49"/>
      <c r="F22" s="49">
        <v>795.952</v>
      </c>
      <c r="G22" s="49"/>
      <c r="H22" s="49"/>
      <c r="I22" s="49">
        <v>779.99199999999996</v>
      </c>
      <c r="J22" s="49"/>
      <c r="K22" s="55"/>
    </row>
    <row r="23" spans="1:11" ht="21" customHeight="1" thickBot="1" x14ac:dyDescent="0.35">
      <c r="A23" s="170" t="s">
        <v>12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</row>
    <row r="24" spans="1:11" ht="21" customHeight="1" thickBot="1" x14ac:dyDescent="0.35">
      <c r="A24" s="164" t="s">
        <v>37</v>
      </c>
      <c r="B24" s="166" t="s">
        <v>0</v>
      </c>
      <c r="C24" s="166" t="s">
        <v>1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4" t="s">
        <v>11</v>
      </c>
    </row>
    <row r="25" spans="1:11" ht="21" customHeight="1" thickBot="1" x14ac:dyDescent="0.35">
      <c r="A25" s="165"/>
      <c r="B25" s="167"/>
      <c r="C25" s="167"/>
      <c r="D25" s="3" t="s">
        <v>2</v>
      </c>
      <c r="E25" s="3" t="s">
        <v>2</v>
      </c>
      <c r="F25" s="3" t="s">
        <v>3</v>
      </c>
      <c r="G25" s="3" t="s">
        <v>2</v>
      </c>
      <c r="H25" s="3" t="s">
        <v>2</v>
      </c>
      <c r="I25" s="3" t="s">
        <v>3</v>
      </c>
      <c r="J25" s="3" t="s">
        <v>2</v>
      </c>
      <c r="K25" s="4" t="s">
        <v>2</v>
      </c>
    </row>
    <row r="26" spans="1:11" ht="21" customHeight="1" x14ac:dyDescent="0.3">
      <c r="A26" s="56">
        <v>33</v>
      </c>
      <c r="B26" s="6" t="s">
        <v>100</v>
      </c>
      <c r="C26" s="7" t="s">
        <v>82</v>
      </c>
      <c r="D26" s="8">
        <v>0.113</v>
      </c>
      <c r="E26" s="8">
        <v>9.7000000000000003E-2</v>
      </c>
      <c r="F26" s="8">
        <v>9.1050000000000004</v>
      </c>
      <c r="G26" s="8">
        <v>9.7000000000000003E-2</v>
      </c>
      <c r="H26" s="8">
        <v>0.16800000000000001</v>
      </c>
      <c r="I26" s="8">
        <v>9.1639999999999997</v>
      </c>
      <c r="J26" s="8">
        <v>0.11799999999999999</v>
      </c>
      <c r="K26" s="50">
        <v>0.13</v>
      </c>
    </row>
    <row r="27" spans="1:11" ht="21" customHeight="1" x14ac:dyDescent="0.3">
      <c r="A27" s="9">
        <v>34</v>
      </c>
      <c r="B27" s="10" t="s">
        <v>100</v>
      </c>
      <c r="C27" s="11" t="s">
        <v>32</v>
      </c>
      <c r="D27" s="12">
        <v>0.26</v>
      </c>
      <c r="E27" s="12">
        <v>0.24</v>
      </c>
      <c r="F27" s="12">
        <v>12.77</v>
      </c>
      <c r="G27" s="12">
        <v>0.17</v>
      </c>
      <c r="H27" s="12">
        <v>0.37</v>
      </c>
      <c r="I27" s="12">
        <v>11.98</v>
      </c>
      <c r="J27" s="12">
        <v>0.3</v>
      </c>
      <c r="K27" s="13">
        <v>0.19</v>
      </c>
    </row>
    <row r="28" spans="1:11" ht="21" customHeight="1" x14ac:dyDescent="0.3">
      <c r="A28" s="26">
        <v>36</v>
      </c>
      <c r="B28" s="10" t="s">
        <v>28</v>
      </c>
      <c r="C28" s="11">
        <v>49188</v>
      </c>
      <c r="D28" s="12">
        <v>0.11</v>
      </c>
      <c r="E28" s="12">
        <v>0.16</v>
      </c>
      <c r="F28" s="12">
        <v>10.87</v>
      </c>
      <c r="G28" s="12">
        <v>0.2</v>
      </c>
      <c r="H28" s="12">
        <v>0.23</v>
      </c>
      <c r="I28" s="12">
        <v>10.33</v>
      </c>
      <c r="J28" s="12">
        <v>0.05</v>
      </c>
      <c r="K28" s="13">
        <v>0.02</v>
      </c>
    </row>
    <row r="29" spans="1:11" ht="21" customHeight="1" x14ac:dyDescent="0.3">
      <c r="A29" s="9">
        <v>37</v>
      </c>
      <c r="B29" s="10" t="s">
        <v>77</v>
      </c>
      <c r="C29" s="15" t="s">
        <v>78</v>
      </c>
      <c r="D29" s="12">
        <v>0.06</v>
      </c>
      <c r="E29" s="12">
        <v>7.0000000000000007E-2</v>
      </c>
      <c r="F29" s="17">
        <v>12.4</v>
      </c>
      <c r="G29" s="12">
        <v>0.08</v>
      </c>
      <c r="H29" s="12">
        <v>0.13</v>
      </c>
      <c r="I29" s="17">
        <v>13.91</v>
      </c>
      <c r="J29" s="12">
        <v>7.0000000000000007E-2</v>
      </c>
      <c r="K29" s="13">
        <v>7.0000000000000007E-2</v>
      </c>
    </row>
    <row r="30" spans="1:11" ht="21" customHeight="1" x14ac:dyDescent="0.3">
      <c r="A30" s="9">
        <v>40</v>
      </c>
      <c r="B30" s="10" t="s">
        <v>112</v>
      </c>
      <c r="C30" s="11" t="s">
        <v>96</v>
      </c>
      <c r="D30" s="12">
        <v>3.5999999999999997E-2</v>
      </c>
      <c r="E30" s="12">
        <v>5.3E-3</v>
      </c>
      <c r="F30" s="12">
        <v>4.8794000000000004</v>
      </c>
      <c r="G30" s="12">
        <v>1.9699999999999999E-2</v>
      </c>
      <c r="H30" s="12">
        <v>0.02</v>
      </c>
      <c r="I30" s="12">
        <v>4</v>
      </c>
      <c r="J30" s="12">
        <v>7.1000000000000004E-3</v>
      </c>
      <c r="K30" s="13">
        <v>8.8999999999999999E-3</v>
      </c>
    </row>
    <row r="31" spans="1:11" ht="21" customHeight="1" x14ac:dyDescent="0.3">
      <c r="A31" s="9">
        <v>40</v>
      </c>
      <c r="B31" s="10" t="s">
        <v>97</v>
      </c>
      <c r="C31" s="11">
        <v>4000020643</v>
      </c>
      <c r="D31" s="12" t="s">
        <v>98</v>
      </c>
      <c r="E31" s="12" t="s">
        <v>98</v>
      </c>
      <c r="F31" s="12" t="s">
        <v>74</v>
      </c>
      <c r="G31" s="12" t="s">
        <v>98</v>
      </c>
      <c r="H31" s="12" t="s">
        <v>98</v>
      </c>
      <c r="I31" s="12" t="s">
        <v>74</v>
      </c>
      <c r="J31" s="12" t="s">
        <v>98</v>
      </c>
      <c r="K31" s="13" t="s">
        <v>98</v>
      </c>
    </row>
    <row r="32" spans="1:11" ht="21" customHeight="1" x14ac:dyDescent="0.3">
      <c r="A32" s="9">
        <v>41</v>
      </c>
      <c r="B32" s="10" t="s">
        <v>100</v>
      </c>
      <c r="C32" s="15" t="s">
        <v>33</v>
      </c>
      <c r="D32" s="12">
        <v>9.9000000000000005E-2</v>
      </c>
      <c r="E32" s="12">
        <v>0.16300000000000001</v>
      </c>
      <c r="F32" s="17">
        <v>8.8010000000000002</v>
      </c>
      <c r="G32" s="12">
        <v>0.129</v>
      </c>
      <c r="H32" s="12">
        <v>0.185</v>
      </c>
      <c r="I32" s="17">
        <v>9.6720000000000006</v>
      </c>
      <c r="J32" s="12">
        <v>9.9000000000000005E-2</v>
      </c>
      <c r="K32" s="13">
        <v>5.0999999999999997E-2</v>
      </c>
    </row>
    <row r="33" spans="1:14" ht="21" customHeight="1" x14ac:dyDescent="0.3">
      <c r="A33" s="9">
        <v>41</v>
      </c>
      <c r="B33" s="10" t="s">
        <v>100</v>
      </c>
      <c r="C33" s="11" t="s">
        <v>33</v>
      </c>
      <c r="D33" s="12">
        <v>0.16800000000000001</v>
      </c>
      <c r="E33" s="12">
        <v>0.14099999999999999</v>
      </c>
      <c r="F33" s="17">
        <v>9.5660000000000007</v>
      </c>
      <c r="G33" s="12">
        <v>0.11</v>
      </c>
      <c r="H33" s="12">
        <v>0.159</v>
      </c>
      <c r="I33" s="17">
        <v>9.8979999999999997</v>
      </c>
      <c r="J33" s="12">
        <v>0.11899999999999999</v>
      </c>
      <c r="K33" s="13">
        <v>0.10100000000000001</v>
      </c>
    </row>
    <row r="34" spans="1:14" ht="21" customHeight="1" x14ac:dyDescent="0.3">
      <c r="A34" s="9">
        <v>43</v>
      </c>
      <c r="B34" s="10" t="s">
        <v>29</v>
      </c>
      <c r="C34" s="11">
        <v>391001</v>
      </c>
      <c r="D34" s="12">
        <v>0.29699999999999999</v>
      </c>
      <c r="E34" s="12">
        <v>0.32500000000000001</v>
      </c>
      <c r="F34" s="17">
        <v>776.2</v>
      </c>
      <c r="G34" s="12">
        <v>0.29799999999999999</v>
      </c>
      <c r="H34" s="12">
        <v>0.29499999999999998</v>
      </c>
      <c r="I34" s="17">
        <v>711.9</v>
      </c>
      <c r="J34" s="12">
        <v>0.28299999999999997</v>
      </c>
      <c r="K34" s="13">
        <v>0.66900000000000004</v>
      </c>
    </row>
    <row r="35" spans="1:14" ht="21" customHeight="1" x14ac:dyDescent="0.3">
      <c r="A35" s="9">
        <v>45</v>
      </c>
      <c r="B35" s="10" t="s">
        <v>100</v>
      </c>
      <c r="C35" s="11" t="s">
        <v>34</v>
      </c>
      <c r="D35" s="12">
        <v>0.08</v>
      </c>
      <c r="E35" s="12">
        <v>0.09</v>
      </c>
      <c r="F35" s="12">
        <v>13.31</v>
      </c>
      <c r="G35" s="12">
        <v>0.12</v>
      </c>
      <c r="H35" s="12">
        <v>0.11</v>
      </c>
      <c r="I35" s="12">
        <v>13.24</v>
      </c>
      <c r="J35" s="12">
        <v>0.13</v>
      </c>
      <c r="K35" s="13">
        <v>0.09</v>
      </c>
    </row>
    <row r="36" spans="1:14" ht="21" customHeight="1" x14ac:dyDescent="0.3">
      <c r="A36" s="9">
        <v>50</v>
      </c>
      <c r="B36" s="10" t="s">
        <v>83</v>
      </c>
      <c r="C36" s="11" t="s">
        <v>30</v>
      </c>
      <c r="D36" s="12">
        <v>0.105</v>
      </c>
      <c r="E36" s="12">
        <v>0.155</v>
      </c>
      <c r="F36" s="12">
        <v>13.61</v>
      </c>
      <c r="G36" s="12">
        <v>3.6999999999999998E-2</v>
      </c>
      <c r="H36" s="12">
        <v>4.5999999999999999E-2</v>
      </c>
      <c r="I36" s="12">
        <v>12.59</v>
      </c>
      <c r="J36" s="12">
        <v>8.7999999999999995E-2</v>
      </c>
      <c r="K36" s="13">
        <v>0.214</v>
      </c>
    </row>
    <row r="37" spans="1:14" ht="21" customHeight="1" x14ac:dyDescent="0.3">
      <c r="A37" s="9">
        <v>52</v>
      </c>
      <c r="B37" s="10" t="s">
        <v>100</v>
      </c>
      <c r="C37" s="11" t="s">
        <v>30</v>
      </c>
      <c r="D37" s="12">
        <v>0.13200000000000001</v>
      </c>
      <c r="E37" s="12">
        <v>3.3399999999999999E-2</v>
      </c>
      <c r="F37" s="12">
        <v>3.93</v>
      </c>
      <c r="G37" s="12">
        <v>2.7099999999999999E-2</v>
      </c>
      <c r="H37" s="12">
        <v>1.8599999999999998E-2</v>
      </c>
      <c r="I37" s="12">
        <v>3.83</v>
      </c>
      <c r="J37" s="12">
        <v>7.2800000000000004E-2</v>
      </c>
      <c r="K37" s="13">
        <v>0.28999999999999998</v>
      </c>
    </row>
    <row r="38" spans="1:14" ht="21" customHeight="1" x14ac:dyDescent="0.3">
      <c r="A38" s="9">
        <v>52</v>
      </c>
      <c r="B38" s="10" t="s">
        <v>40</v>
      </c>
      <c r="C38" s="11" t="s">
        <v>35</v>
      </c>
      <c r="D38" s="36" t="s">
        <v>36</v>
      </c>
      <c r="E38" s="36" t="s">
        <v>36</v>
      </c>
      <c r="F38" s="12" t="s">
        <v>38</v>
      </c>
      <c r="G38" s="36" t="s">
        <v>36</v>
      </c>
      <c r="H38" s="36" t="s">
        <v>36</v>
      </c>
      <c r="I38" s="12" t="s">
        <v>38</v>
      </c>
      <c r="J38" s="36" t="s">
        <v>36</v>
      </c>
      <c r="K38" s="57" t="s">
        <v>36</v>
      </c>
    </row>
    <row r="39" spans="1:14" ht="21" customHeight="1" x14ac:dyDescent="0.3">
      <c r="A39" s="9">
        <v>55</v>
      </c>
      <c r="B39" s="10" t="s">
        <v>99</v>
      </c>
      <c r="C39" s="11" t="s">
        <v>20</v>
      </c>
      <c r="D39" s="12">
        <v>0.35599999999999998</v>
      </c>
      <c r="E39" s="12">
        <v>0.372</v>
      </c>
      <c r="F39" s="12">
        <v>28.661999999999999</v>
      </c>
      <c r="G39" s="12">
        <v>0.34699999999999998</v>
      </c>
      <c r="H39" s="12">
        <v>0.34699999999999998</v>
      </c>
      <c r="I39" s="12">
        <v>10.98</v>
      </c>
      <c r="J39" s="12">
        <v>0.318</v>
      </c>
      <c r="K39" s="13">
        <v>0.375</v>
      </c>
    </row>
    <row r="40" spans="1:14" ht="21" customHeight="1" x14ac:dyDescent="0.3">
      <c r="A40" s="9">
        <v>55</v>
      </c>
      <c r="B40" s="10" t="s">
        <v>40</v>
      </c>
      <c r="C40" s="11" t="s">
        <v>39</v>
      </c>
      <c r="D40" s="36" t="s">
        <v>36</v>
      </c>
      <c r="E40" s="36" t="s">
        <v>36</v>
      </c>
      <c r="F40" s="12" t="s">
        <v>38</v>
      </c>
      <c r="G40" s="36" t="s">
        <v>36</v>
      </c>
      <c r="H40" s="36" t="s">
        <v>36</v>
      </c>
      <c r="I40" s="12" t="s">
        <v>38</v>
      </c>
      <c r="J40" s="36" t="s">
        <v>36</v>
      </c>
      <c r="K40" s="57" t="s">
        <v>36</v>
      </c>
    </row>
    <row r="41" spans="1:14" ht="21" customHeight="1" x14ac:dyDescent="0.3">
      <c r="A41" s="9">
        <v>56</v>
      </c>
      <c r="B41" s="10" t="s">
        <v>28</v>
      </c>
      <c r="C41" s="11">
        <v>49187</v>
      </c>
      <c r="D41" s="12">
        <v>0.14099999999999999</v>
      </c>
      <c r="E41" s="12">
        <v>0.114</v>
      </c>
      <c r="F41" s="12">
        <v>13.882</v>
      </c>
      <c r="G41" s="12">
        <v>0.13600000000000001</v>
      </c>
      <c r="H41" s="12">
        <v>0.123</v>
      </c>
      <c r="I41" s="12">
        <v>13.923</v>
      </c>
      <c r="J41" s="12">
        <v>0.13600000000000001</v>
      </c>
      <c r="K41" s="13">
        <v>0.105</v>
      </c>
    </row>
    <row r="42" spans="1:14" ht="21" customHeight="1" x14ac:dyDescent="0.3">
      <c r="A42" s="9">
        <v>57</v>
      </c>
      <c r="B42" s="10" t="s">
        <v>26</v>
      </c>
      <c r="C42" s="11" t="s">
        <v>27</v>
      </c>
      <c r="D42" s="12">
        <v>1.9E-2</v>
      </c>
      <c r="E42" s="12">
        <v>4.8000000000000001E-2</v>
      </c>
      <c r="F42" s="12">
        <v>2.7290000000000001</v>
      </c>
      <c r="G42" s="12">
        <v>4.9000000000000002E-2</v>
      </c>
      <c r="H42" s="12">
        <v>3.7999999999999999E-2</v>
      </c>
      <c r="I42" s="12">
        <v>2.9159999999999999</v>
      </c>
      <c r="J42" s="12">
        <v>3.2000000000000001E-2</v>
      </c>
      <c r="K42" s="13">
        <v>4.2999999999999997E-2</v>
      </c>
    </row>
    <row r="43" spans="1:14" ht="21" customHeight="1" thickBot="1" x14ac:dyDescent="0.35">
      <c r="A43" s="27">
        <v>57</v>
      </c>
      <c r="B43" s="22" t="s">
        <v>41</v>
      </c>
      <c r="C43" s="23" t="s">
        <v>42</v>
      </c>
      <c r="D43" s="24" t="s">
        <v>43</v>
      </c>
      <c r="E43" s="24" t="s">
        <v>43</v>
      </c>
      <c r="F43" s="24" t="s">
        <v>44</v>
      </c>
      <c r="G43" s="24" t="s">
        <v>43</v>
      </c>
      <c r="H43" s="24" t="s">
        <v>43</v>
      </c>
      <c r="I43" s="24" t="s">
        <v>44</v>
      </c>
      <c r="J43" s="24" t="s">
        <v>43</v>
      </c>
      <c r="K43" s="25" t="s">
        <v>43</v>
      </c>
      <c r="M43" s="30"/>
      <c r="N43" s="30"/>
    </row>
    <row r="44" spans="1:14" ht="21" customHeight="1" thickBot="1" x14ac:dyDescent="0.35">
      <c r="A44" s="40" t="s">
        <v>12</v>
      </c>
      <c r="B44" s="40"/>
      <c r="C44" s="40"/>
      <c r="D44" s="40"/>
      <c r="E44" s="40"/>
      <c r="F44" s="1"/>
      <c r="G44" s="2"/>
      <c r="H44" s="2"/>
      <c r="I44" s="2"/>
      <c r="J44" s="2"/>
      <c r="K44" s="2"/>
      <c r="M44" s="30"/>
      <c r="N44" s="30"/>
    </row>
    <row r="45" spans="1:14" ht="21" customHeight="1" thickBot="1" x14ac:dyDescent="0.35">
      <c r="A45" s="164" t="s">
        <v>37</v>
      </c>
      <c r="B45" s="166" t="s">
        <v>0</v>
      </c>
      <c r="C45" s="166" t="s">
        <v>1</v>
      </c>
      <c r="D45" s="3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I45" s="3" t="s">
        <v>9</v>
      </c>
      <c r="J45" s="3" t="s">
        <v>10</v>
      </c>
      <c r="K45" s="4" t="s">
        <v>11</v>
      </c>
      <c r="M45" s="30"/>
      <c r="N45" s="30"/>
    </row>
    <row r="46" spans="1:14" ht="21" customHeight="1" thickBot="1" x14ac:dyDescent="0.35">
      <c r="A46" s="168"/>
      <c r="B46" s="169"/>
      <c r="C46" s="169"/>
      <c r="D46" s="3" t="s">
        <v>2</v>
      </c>
      <c r="E46" s="3" t="s">
        <v>2</v>
      </c>
      <c r="F46" s="3" t="s">
        <v>3</v>
      </c>
      <c r="G46" s="3" t="s">
        <v>2</v>
      </c>
      <c r="H46" s="3" t="s">
        <v>2</v>
      </c>
      <c r="I46" s="3" t="s">
        <v>3</v>
      </c>
      <c r="J46" s="3" t="s">
        <v>2</v>
      </c>
      <c r="K46" s="4" t="s">
        <v>2</v>
      </c>
      <c r="M46" s="30"/>
      <c r="N46" s="2"/>
    </row>
    <row r="47" spans="1:14" ht="21" customHeight="1" x14ac:dyDescent="0.3">
      <c r="A47" s="5">
        <v>58</v>
      </c>
      <c r="B47" s="10" t="s">
        <v>77</v>
      </c>
      <c r="C47" s="7" t="s">
        <v>86</v>
      </c>
      <c r="D47" s="8">
        <v>4.4999999999999998E-2</v>
      </c>
      <c r="E47" s="8">
        <v>6.8000000000000005E-2</v>
      </c>
      <c r="F47" s="8">
        <v>6.1369999999999996</v>
      </c>
      <c r="G47" s="8">
        <v>0.114</v>
      </c>
      <c r="H47" s="8">
        <v>6.4000000000000001E-2</v>
      </c>
      <c r="I47" s="8">
        <v>4.6459999999999999</v>
      </c>
      <c r="J47" s="8">
        <v>2.1999999999999999E-2</v>
      </c>
      <c r="K47" s="8">
        <v>5.8999999999999997E-2</v>
      </c>
      <c r="M47" s="30"/>
      <c r="N47" s="2"/>
    </row>
    <row r="48" spans="1:14" ht="21" customHeight="1" x14ac:dyDescent="0.3">
      <c r="A48" s="9">
        <v>58</v>
      </c>
      <c r="B48" s="10" t="s">
        <v>23</v>
      </c>
      <c r="C48" s="11" t="s">
        <v>87</v>
      </c>
      <c r="D48" s="12"/>
      <c r="E48" s="12"/>
      <c r="F48" s="12" t="s">
        <v>44</v>
      </c>
      <c r="G48" s="12"/>
      <c r="H48" s="12"/>
      <c r="I48" s="12" t="s">
        <v>44</v>
      </c>
      <c r="J48" s="12"/>
      <c r="K48" s="12"/>
      <c r="M48" s="30"/>
      <c r="N48" s="2"/>
    </row>
    <row r="49" spans="1:14" ht="21" customHeight="1" x14ac:dyDescent="0.3">
      <c r="A49" s="9">
        <v>60</v>
      </c>
      <c r="B49" s="10" t="s">
        <v>28</v>
      </c>
      <c r="C49" s="15">
        <v>49189</v>
      </c>
      <c r="D49" s="12">
        <v>0.14099999999999999</v>
      </c>
      <c r="E49" s="12">
        <v>0.22</v>
      </c>
      <c r="F49" s="17">
        <v>13.137</v>
      </c>
      <c r="G49" s="12">
        <v>0.16300000000000001</v>
      </c>
      <c r="H49" s="12">
        <v>0.15</v>
      </c>
      <c r="I49" s="17">
        <v>12.115</v>
      </c>
      <c r="J49" s="12">
        <v>8.9999999999999993E-3</v>
      </c>
      <c r="K49" s="12">
        <v>2.1999999999999999E-2</v>
      </c>
      <c r="M49" s="30"/>
      <c r="N49" s="31"/>
    </row>
    <row r="50" spans="1:14" ht="21" customHeight="1" x14ac:dyDescent="0.3">
      <c r="A50" s="9">
        <v>60</v>
      </c>
      <c r="B50" s="10" t="s">
        <v>23</v>
      </c>
      <c r="C50" s="11" t="s">
        <v>45</v>
      </c>
      <c r="D50" s="36" t="s">
        <v>36</v>
      </c>
      <c r="E50" s="36" t="s">
        <v>36</v>
      </c>
      <c r="F50" s="12" t="s">
        <v>38</v>
      </c>
      <c r="G50" s="36" t="s">
        <v>36</v>
      </c>
      <c r="H50" s="36" t="s">
        <v>36</v>
      </c>
      <c r="I50" s="12" t="s">
        <v>38</v>
      </c>
      <c r="J50" s="36" t="s">
        <v>36</v>
      </c>
      <c r="K50" s="36" t="s">
        <v>36</v>
      </c>
      <c r="M50" s="30"/>
      <c r="N50" s="31"/>
    </row>
    <row r="51" spans="1:14" ht="21" customHeight="1" x14ac:dyDescent="0.3">
      <c r="A51" s="9">
        <v>61</v>
      </c>
      <c r="B51" s="10" t="s">
        <v>77</v>
      </c>
      <c r="C51" s="37" t="s">
        <v>86</v>
      </c>
      <c r="D51" s="12">
        <v>6.3E-2</v>
      </c>
      <c r="E51" s="12">
        <v>5.8000000000000003E-2</v>
      </c>
      <c r="F51" s="17">
        <v>9.6029999999999998</v>
      </c>
      <c r="G51" s="12">
        <v>5.3999999999999999E-2</v>
      </c>
      <c r="H51" s="12">
        <v>4.9000000000000002E-2</v>
      </c>
      <c r="I51" s="17">
        <v>9.3369999999999997</v>
      </c>
      <c r="J51" s="12">
        <v>4.4999999999999998E-2</v>
      </c>
      <c r="K51" s="12">
        <v>4.9000000000000002E-2</v>
      </c>
      <c r="M51" s="30"/>
      <c r="N51" s="31"/>
    </row>
    <row r="52" spans="1:14" ht="21" customHeight="1" x14ac:dyDescent="0.3">
      <c r="A52" s="9">
        <v>61</v>
      </c>
      <c r="B52" s="10" t="s">
        <v>93</v>
      </c>
      <c r="C52" s="37" t="s">
        <v>94</v>
      </c>
      <c r="D52" s="38" t="s">
        <v>56</v>
      </c>
      <c r="E52" s="38" t="s">
        <v>56</v>
      </c>
      <c r="F52" s="17" t="s">
        <v>74</v>
      </c>
      <c r="G52" s="12" t="s">
        <v>56</v>
      </c>
      <c r="H52" s="12" t="s">
        <v>56</v>
      </c>
      <c r="I52" s="17" t="s">
        <v>74</v>
      </c>
      <c r="J52" s="12" t="s">
        <v>56</v>
      </c>
      <c r="K52" s="12" t="s">
        <v>56</v>
      </c>
      <c r="M52" s="30"/>
      <c r="N52" s="31"/>
    </row>
    <row r="53" spans="1:14" ht="21" customHeight="1" x14ac:dyDescent="0.3">
      <c r="A53" s="14">
        <v>64</v>
      </c>
      <c r="B53" s="10" t="s">
        <v>100</v>
      </c>
      <c r="C53" s="11" t="s">
        <v>46</v>
      </c>
      <c r="D53" s="12">
        <v>0.2132</v>
      </c>
      <c r="E53" s="12">
        <v>0.21820000000000001</v>
      </c>
      <c r="F53" s="17">
        <v>16.661999999999999</v>
      </c>
      <c r="G53" s="12">
        <v>0.20830000000000001</v>
      </c>
      <c r="H53" s="12">
        <v>0.23799999999999999</v>
      </c>
      <c r="I53" s="17">
        <v>15.912000000000001</v>
      </c>
      <c r="J53" s="12">
        <v>0.2331</v>
      </c>
      <c r="K53" s="12">
        <v>0.2132</v>
      </c>
      <c r="M53" s="30"/>
      <c r="N53" s="2"/>
    </row>
    <row r="54" spans="1:14" ht="21" customHeight="1" x14ac:dyDescent="0.3">
      <c r="A54" s="14">
        <v>64</v>
      </c>
      <c r="B54" s="10" t="s">
        <v>47</v>
      </c>
      <c r="C54" s="16">
        <v>541241</v>
      </c>
      <c r="D54" s="12" t="s">
        <v>43</v>
      </c>
      <c r="E54" s="12" t="s">
        <v>43</v>
      </c>
      <c r="F54" s="12" t="s">
        <v>44</v>
      </c>
      <c r="G54" s="12" t="s">
        <v>43</v>
      </c>
      <c r="H54" s="12" t="s">
        <v>43</v>
      </c>
      <c r="I54" s="12" t="s">
        <v>44</v>
      </c>
      <c r="J54" s="12" t="s">
        <v>43</v>
      </c>
      <c r="K54" s="12" t="s">
        <v>43</v>
      </c>
      <c r="M54" s="30"/>
      <c r="N54" s="2"/>
    </row>
    <row r="55" spans="1:14" ht="21" customHeight="1" x14ac:dyDescent="0.3">
      <c r="A55" s="9">
        <v>67</v>
      </c>
      <c r="B55" s="10" t="s">
        <v>14</v>
      </c>
      <c r="C55" s="11" t="s">
        <v>48</v>
      </c>
      <c r="D55" s="19">
        <v>0.13</v>
      </c>
      <c r="E55" s="19">
        <v>0.1</v>
      </c>
      <c r="F55" s="12">
        <v>766.44</v>
      </c>
      <c r="G55" s="19">
        <v>0.13</v>
      </c>
      <c r="H55" s="19">
        <v>0.11</v>
      </c>
      <c r="I55" s="12">
        <v>782.45</v>
      </c>
      <c r="J55" s="19">
        <v>0.09</v>
      </c>
      <c r="K55" s="19">
        <v>0.11</v>
      </c>
      <c r="M55" s="30"/>
      <c r="N55" s="32"/>
    </row>
    <row r="56" spans="1:14" ht="21" customHeight="1" x14ac:dyDescent="0.3">
      <c r="A56" s="9">
        <v>68</v>
      </c>
      <c r="B56" s="10" t="s">
        <v>99</v>
      </c>
      <c r="C56" s="11" t="s">
        <v>49</v>
      </c>
      <c r="D56" s="12">
        <v>0.25540000000000002</v>
      </c>
      <c r="E56" s="12">
        <v>0.25950000000000001</v>
      </c>
      <c r="F56" s="12">
        <v>14.18</v>
      </c>
      <c r="G56" s="12">
        <v>0.21079999999999999</v>
      </c>
      <c r="H56" s="12">
        <v>0.25540000000000002</v>
      </c>
      <c r="I56" s="12">
        <v>14.18</v>
      </c>
      <c r="J56" s="12">
        <v>0.25540000000000002</v>
      </c>
      <c r="K56" s="12">
        <v>0.223</v>
      </c>
      <c r="M56" s="30"/>
      <c r="N56" s="32"/>
    </row>
    <row r="57" spans="1:14" ht="21" customHeight="1" x14ac:dyDescent="0.3">
      <c r="A57" s="9">
        <v>68</v>
      </c>
      <c r="B57" s="10" t="s">
        <v>23</v>
      </c>
      <c r="C57" s="11" t="s">
        <v>50</v>
      </c>
      <c r="D57" s="12"/>
      <c r="E57" s="12"/>
      <c r="F57" s="12" t="s">
        <v>44</v>
      </c>
      <c r="G57" s="12"/>
      <c r="H57" s="12"/>
      <c r="I57" s="12" t="s">
        <v>44</v>
      </c>
      <c r="J57" s="12"/>
      <c r="K57" s="12"/>
      <c r="M57" s="30"/>
      <c r="N57" s="2"/>
    </row>
    <row r="58" spans="1:14" ht="21" customHeight="1" x14ac:dyDescent="0.3">
      <c r="A58" s="14">
        <v>69</v>
      </c>
      <c r="B58" s="10" t="s">
        <v>28</v>
      </c>
      <c r="C58" s="11">
        <v>49186</v>
      </c>
      <c r="D58" s="12">
        <v>0.10100000000000001</v>
      </c>
      <c r="E58" s="12">
        <v>0.106</v>
      </c>
      <c r="F58" s="12">
        <v>20.85</v>
      </c>
      <c r="G58" s="12">
        <v>0.13100000000000001</v>
      </c>
      <c r="H58" s="12">
        <v>3.5000000000000003E-2</v>
      </c>
      <c r="I58" s="12">
        <v>20.6</v>
      </c>
      <c r="J58" s="12">
        <v>0.23</v>
      </c>
      <c r="K58" s="12">
        <v>9.0999999999999998E-2</v>
      </c>
      <c r="M58" s="30"/>
      <c r="N58" s="2"/>
    </row>
    <row r="59" spans="1:14" ht="21" customHeight="1" x14ac:dyDescent="0.3">
      <c r="A59" s="14">
        <v>69</v>
      </c>
      <c r="B59" s="10" t="s">
        <v>23</v>
      </c>
      <c r="C59" s="11" t="s">
        <v>39</v>
      </c>
      <c r="D59" s="36" t="s">
        <v>36</v>
      </c>
      <c r="E59" s="36" t="s">
        <v>36</v>
      </c>
      <c r="F59" s="12" t="s">
        <v>38</v>
      </c>
      <c r="G59" s="36" t="s">
        <v>36</v>
      </c>
      <c r="H59" s="36" t="s">
        <v>36</v>
      </c>
      <c r="I59" s="12" t="s">
        <v>38</v>
      </c>
      <c r="J59" s="36" t="s">
        <v>36</v>
      </c>
      <c r="K59" s="36" t="s">
        <v>36</v>
      </c>
      <c r="M59" s="30"/>
      <c r="N59" s="2"/>
    </row>
    <row r="60" spans="1:14" ht="21" customHeight="1" x14ac:dyDescent="0.3">
      <c r="A60" s="14">
        <v>70</v>
      </c>
      <c r="B60" s="10" t="s">
        <v>14</v>
      </c>
      <c r="C60" s="11" t="s">
        <v>48</v>
      </c>
      <c r="D60" s="38">
        <v>0.14000000000000001</v>
      </c>
      <c r="E60" s="38">
        <v>0.13</v>
      </c>
      <c r="F60" s="12">
        <v>822.14</v>
      </c>
      <c r="G60" s="38">
        <v>0.16</v>
      </c>
      <c r="H60" s="38">
        <v>0.1</v>
      </c>
      <c r="I60" s="12">
        <v>833.81</v>
      </c>
      <c r="J60" s="38">
        <v>0.11</v>
      </c>
      <c r="K60" s="38">
        <v>0.11</v>
      </c>
      <c r="M60" s="30"/>
      <c r="N60" s="2"/>
    </row>
    <row r="61" spans="1:14" ht="21" customHeight="1" x14ac:dyDescent="0.3">
      <c r="A61" s="9">
        <v>73</v>
      </c>
      <c r="B61" s="10" t="s">
        <v>100</v>
      </c>
      <c r="C61" s="11" t="s">
        <v>51</v>
      </c>
      <c r="D61" s="20">
        <v>5.0000000000000001E-3</v>
      </c>
      <c r="E61" s="20">
        <v>5.0000000000000001E-3</v>
      </c>
      <c r="F61" s="12">
        <v>12.7</v>
      </c>
      <c r="G61" s="20">
        <v>0.03</v>
      </c>
      <c r="H61" s="20">
        <v>5.0000000000000001E-3</v>
      </c>
      <c r="I61" s="12">
        <v>13.02</v>
      </c>
      <c r="J61" s="20">
        <v>5.0000000000000001E-3</v>
      </c>
      <c r="K61" s="20">
        <v>3.0000000000000001E-3</v>
      </c>
      <c r="M61" s="30"/>
      <c r="N61" s="2"/>
    </row>
    <row r="62" spans="1:14" ht="21" customHeight="1" x14ac:dyDescent="0.3">
      <c r="A62" s="9">
        <v>73</v>
      </c>
      <c r="B62" s="10" t="s">
        <v>52</v>
      </c>
      <c r="C62" s="11">
        <v>4000021345</v>
      </c>
      <c r="D62" s="36" t="s">
        <v>36</v>
      </c>
      <c r="E62" s="36" t="s">
        <v>36</v>
      </c>
      <c r="F62" s="12" t="s">
        <v>38</v>
      </c>
      <c r="G62" s="36" t="s">
        <v>36</v>
      </c>
      <c r="H62" s="36" t="s">
        <v>36</v>
      </c>
      <c r="I62" s="12" t="s">
        <v>38</v>
      </c>
      <c r="J62" s="36" t="s">
        <v>36</v>
      </c>
      <c r="K62" s="36" t="s">
        <v>36</v>
      </c>
      <c r="M62" s="30"/>
      <c r="N62" s="2"/>
    </row>
    <row r="63" spans="1:14" ht="21" customHeight="1" x14ac:dyDescent="0.3">
      <c r="A63" s="14">
        <v>74</v>
      </c>
      <c r="B63" s="10" t="s">
        <v>53</v>
      </c>
      <c r="C63" s="11">
        <v>390</v>
      </c>
      <c r="D63" s="20">
        <v>0.11</v>
      </c>
      <c r="E63" s="20">
        <v>0.09</v>
      </c>
      <c r="F63" s="12">
        <v>188</v>
      </c>
      <c r="G63" s="20">
        <v>0.1</v>
      </c>
      <c r="H63" s="20">
        <v>0.05</v>
      </c>
      <c r="I63" s="12">
        <v>151</v>
      </c>
      <c r="J63" s="20">
        <v>0.08</v>
      </c>
      <c r="K63" s="20">
        <v>0.1</v>
      </c>
      <c r="M63" s="30"/>
      <c r="N63" s="2"/>
    </row>
    <row r="64" spans="1:14" ht="21" customHeight="1" x14ac:dyDescent="0.3">
      <c r="A64" s="28">
        <v>74</v>
      </c>
      <c r="B64" s="10" t="s">
        <v>26</v>
      </c>
      <c r="C64" s="11" t="s">
        <v>54</v>
      </c>
      <c r="D64" s="20">
        <v>0.12</v>
      </c>
      <c r="E64" s="20">
        <v>0.06</v>
      </c>
      <c r="F64" s="12">
        <v>8.9</v>
      </c>
      <c r="G64" s="20">
        <v>0.16</v>
      </c>
      <c r="H64" s="20">
        <v>4.1000000000000002E-2</v>
      </c>
      <c r="I64" s="12">
        <v>7.87</v>
      </c>
      <c r="J64" s="20">
        <v>0.06</v>
      </c>
      <c r="K64" s="20">
        <v>7.0000000000000007E-2</v>
      </c>
      <c r="M64" s="30"/>
      <c r="N64" s="2"/>
    </row>
    <row r="65" spans="1:14" ht="21" customHeight="1" x14ac:dyDescent="0.3">
      <c r="A65" s="28">
        <v>74</v>
      </c>
      <c r="B65" s="10" t="s">
        <v>40</v>
      </c>
      <c r="C65" s="11" t="s">
        <v>55</v>
      </c>
      <c r="D65" s="20" t="s">
        <v>56</v>
      </c>
      <c r="E65" s="20" t="s">
        <v>56</v>
      </c>
      <c r="F65" s="12" t="s">
        <v>38</v>
      </c>
      <c r="G65" s="20" t="s">
        <v>56</v>
      </c>
      <c r="H65" s="20" t="s">
        <v>56</v>
      </c>
      <c r="I65" s="12" t="s">
        <v>38</v>
      </c>
      <c r="J65" s="20" t="s">
        <v>56</v>
      </c>
      <c r="K65" s="20" t="s">
        <v>56</v>
      </c>
      <c r="M65" s="30"/>
      <c r="N65" s="2"/>
    </row>
    <row r="66" spans="1:14" ht="21" customHeight="1" x14ac:dyDescent="0.3">
      <c r="A66" s="28">
        <v>75</v>
      </c>
      <c r="B66" s="10" t="s">
        <v>53</v>
      </c>
      <c r="C66" s="11">
        <v>390</v>
      </c>
      <c r="D66" s="20">
        <v>0.1</v>
      </c>
      <c r="E66" s="20">
        <v>7.0000000000000007E-2</v>
      </c>
      <c r="F66" s="12">
        <v>166</v>
      </c>
      <c r="G66" s="20">
        <v>0.08</v>
      </c>
      <c r="H66" s="20">
        <v>0.08</v>
      </c>
      <c r="I66" s="12">
        <v>169</v>
      </c>
      <c r="J66" s="20">
        <v>7.0000000000000007E-2</v>
      </c>
      <c r="K66" s="20">
        <v>0.1</v>
      </c>
      <c r="M66" s="30"/>
      <c r="N66" s="2"/>
    </row>
    <row r="67" spans="1:14" ht="21" customHeight="1" thickBot="1" x14ac:dyDescent="0.35">
      <c r="A67" s="39" t="s">
        <v>12</v>
      </c>
      <c r="B67" s="39"/>
      <c r="C67" s="39"/>
      <c r="D67" s="39"/>
      <c r="E67" s="39"/>
      <c r="F67" s="1"/>
      <c r="G67" s="2"/>
      <c r="H67" s="2"/>
      <c r="I67" s="2"/>
      <c r="J67" s="2"/>
      <c r="K67" s="2"/>
      <c r="M67" s="30"/>
      <c r="N67" s="2"/>
    </row>
    <row r="68" spans="1:14" ht="21" customHeight="1" thickBot="1" x14ac:dyDescent="0.35">
      <c r="A68" s="164" t="s">
        <v>37</v>
      </c>
      <c r="B68" s="166" t="s">
        <v>0</v>
      </c>
      <c r="C68" s="166" t="s">
        <v>1</v>
      </c>
      <c r="D68" s="3" t="s">
        <v>4</v>
      </c>
      <c r="E68" s="3" t="s">
        <v>5</v>
      </c>
      <c r="F68" s="3" t="s">
        <v>6</v>
      </c>
      <c r="G68" s="3" t="s">
        <v>7</v>
      </c>
      <c r="H68" s="3" t="s">
        <v>8</v>
      </c>
      <c r="I68" s="3" t="s">
        <v>9</v>
      </c>
      <c r="J68" s="3" t="s">
        <v>10</v>
      </c>
      <c r="K68" s="4" t="s">
        <v>11</v>
      </c>
      <c r="M68" s="30"/>
      <c r="N68" s="30"/>
    </row>
    <row r="69" spans="1:14" ht="21" customHeight="1" thickBot="1" x14ac:dyDescent="0.35">
      <c r="A69" s="168"/>
      <c r="B69" s="169"/>
      <c r="C69" s="169"/>
      <c r="D69" s="3" t="s">
        <v>2</v>
      </c>
      <c r="E69" s="3" t="s">
        <v>2</v>
      </c>
      <c r="F69" s="3" t="s">
        <v>3</v>
      </c>
      <c r="G69" s="3" t="s">
        <v>2</v>
      </c>
      <c r="H69" s="3" t="s">
        <v>2</v>
      </c>
      <c r="I69" s="3" t="s">
        <v>3</v>
      </c>
      <c r="J69" s="3" t="s">
        <v>2</v>
      </c>
      <c r="K69" s="4" t="s">
        <v>2</v>
      </c>
      <c r="M69" s="30"/>
      <c r="N69" s="30"/>
    </row>
    <row r="70" spans="1:14" ht="21" customHeight="1" x14ac:dyDescent="0.3">
      <c r="A70" s="9">
        <v>78</v>
      </c>
      <c r="B70" s="6" t="s">
        <v>57</v>
      </c>
      <c r="C70" s="7" t="s">
        <v>58</v>
      </c>
      <c r="D70" s="8">
        <v>8.8999999999999996E-2</v>
      </c>
      <c r="E70" s="8">
        <v>7.2999999999999995E-2</v>
      </c>
      <c r="F70" s="8">
        <v>13.276999999999999</v>
      </c>
      <c r="G70" s="8">
        <v>8.2000000000000003E-2</v>
      </c>
      <c r="H70" s="8">
        <v>8.8999999999999996E-2</v>
      </c>
      <c r="I70" s="8">
        <v>13.916</v>
      </c>
      <c r="J70" s="8">
        <v>8.2000000000000003E-2</v>
      </c>
      <c r="K70" s="8">
        <v>8.6999999999999994E-2</v>
      </c>
      <c r="M70" s="30"/>
      <c r="N70" s="30"/>
    </row>
    <row r="71" spans="1:14" ht="21" customHeight="1" x14ac:dyDescent="0.3">
      <c r="A71" s="9">
        <v>79</v>
      </c>
      <c r="B71" s="10" t="s">
        <v>100</v>
      </c>
      <c r="C71" s="11" t="s">
        <v>59</v>
      </c>
      <c r="D71" s="12">
        <v>5.8000000000000003E-2</v>
      </c>
      <c r="E71" s="12">
        <v>0.10199999999999999</v>
      </c>
      <c r="F71" s="12">
        <v>9.4570000000000007</v>
      </c>
      <c r="G71" s="12">
        <v>7.0999999999999994E-2</v>
      </c>
      <c r="H71" s="12">
        <v>4.2999999999999997E-2</v>
      </c>
      <c r="I71" s="12">
        <v>7.7930000000000001</v>
      </c>
      <c r="J71" s="12">
        <v>6.2E-2</v>
      </c>
      <c r="K71" s="12">
        <v>8.4000000000000005E-2</v>
      </c>
      <c r="M71" s="30"/>
      <c r="N71" s="30"/>
    </row>
    <row r="72" spans="1:14" ht="21" customHeight="1" x14ac:dyDescent="0.3">
      <c r="A72" s="14">
        <v>82</v>
      </c>
      <c r="B72" s="10" t="s">
        <v>100</v>
      </c>
      <c r="C72" s="11" t="s">
        <v>82</v>
      </c>
      <c r="D72" s="12">
        <v>0.10100000000000001</v>
      </c>
      <c r="E72" s="12">
        <v>0.115</v>
      </c>
      <c r="F72" s="12">
        <v>10.74</v>
      </c>
      <c r="G72" s="12">
        <v>0.10100000000000001</v>
      </c>
      <c r="H72" s="12">
        <v>0.11899999999999999</v>
      </c>
      <c r="I72" s="12">
        <v>11.163</v>
      </c>
      <c r="J72" s="12">
        <v>0.123</v>
      </c>
      <c r="K72" s="12">
        <v>9.7000000000000003E-2</v>
      </c>
      <c r="M72" s="30"/>
      <c r="N72" s="30"/>
    </row>
    <row r="73" spans="1:14" ht="21" customHeight="1" x14ac:dyDescent="0.3">
      <c r="A73" s="9">
        <v>85</v>
      </c>
      <c r="B73" s="10" t="s">
        <v>101</v>
      </c>
      <c r="C73" s="11">
        <v>49188</v>
      </c>
      <c r="D73" s="12">
        <v>0.20799999999999999</v>
      </c>
      <c r="E73" s="12">
        <v>0.32300000000000001</v>
      </c>
      <c r="F73" s="17">
        <v>10.169</v>
      </c>
      <c r="G73" s="12">
        <v>0.22600000000000001</v>
      </c>
      <c r="H73" s="12">
        <v>0.32900000000000001</v>
      </c>
      <c r="I73" s="17">
        <v>10.234</v>
      </c>
      <c r="J73" s="12">
        <v>0.30299999999999999</v>
      </c>
      <c r="K73" s="12">
        <v>0.216</v>
      </c>
      <c r="M73" s="30"/>
      <c r="N73" s="30"/>
    </row>
    <row r="74" spans="1:14" ht="21" customHeight="1" x14ac:dyDescent="0.3">
      <c r="A74" s="14">
        <v>87</v>
      </c>
      <c r="B74" s="10" t="s">
        <v>101</v>
      </c>
      <c r="C74" s="11">
        <v>49180</v>
      </c>
      <c r="D74" s="12">
        <v>1.0999999999999999E-2</v>
      </c>
      <c r="E74" s="12">
        <v>0.255</v>
      </c>
      <c r="F74" s="17">
        <v>12.962</v>
      </c>
      <c r="G74" s="12">
        <v>0.04</v>
      </c>
      <c r="H74" s="12">
        <v>3.0000000000000001E-3</v>
      </c>
      <c r="I74" s="17">
        <v>12.962</v>
      </c>
      <c r="J74" s="12">
        <v>0.35499999999999998</v>
      </c>
      <c r="K74" s="12">
        <v>0.35099999999999998</v>
      </c>
      <c r="M74" s="30"/>
      <c r="N74" s="30"/>
    </row>
    <row r="75" spans="1:14" ht="21" customHeight="1" x14ac:dyDescent="0.3">
      <c r="A75" s="14">
        <v>87</v>
      </c>
      <c r="B75" s="10" t="s">
        <v>102</v>
      </c>
      <c r="C75" s="16">
        <v>48426</v>
      </c>
      <c r="D75" s="12"/>
      <c r="E75" s="12"/>
      <c r="F75" s="12" t="s">
        <v>44</v>
      </c>
      <c r="G75" s="12"/>
      <c r="H75" s="12"/>
      <c r="I75" s="12" t="s">
        <v>44</v>
      </c>
      <c r="J75" s="12"/>
      <c r="K75" s="12"/>
      <c r="M75" s="30"/>
      <c r="N75" s="30"/>
    </row>
    <row r="76" spans="1:14" ht="21" customHeight="1" x14ac:dyDescent="0.3">
      <c r="A76" s="9">
        <v>88</v>
      </c>
      <c r="B76" s="10" t="s">
        <v>14</v>
      </c>
      <c r="C76" s="11" t="s">
        <v>48</v>
      </c>
      <c r="D76" s="12">
        <v>0.12</v>
      </c>
      <c r="E76" s="12">
        <v>0.1</v>
      </c>
      <c r="F76" s="12">
        <v>807.1</v>
      </c>
      <c r="G76" s="12">
        <v>0.09</v>
      </c>
      <c r="H76" s="12">
        <v>0.12</v>
      </c>
      <c r="I76" s="12">
        <v>794.17</v>
      </c>
      <c r="J76" s="12">
        <v>7.0000000000000007E-2</v>
      </c>
      <c r="K76" s="12">
        <v>0.08</v>
      </c>
      <c r="M76" s="30"/>
      <c r="N76" s="30"/>
    </row>
    <row r="77" spans="1:14" ht="21" customHeight="1" x14ac:dyDescent="0.3">
      <c r="A77" s="14">
        <v>89</v>
      </c>
      <c r="B77" s="10" t="s">
        <v>100</v>
      </c>
      <c r="C77" s="11" t="s">
        <v>60</v>
      </c>
      <c r="D77" s="12">
        <v>5.2130000000000003E-2</v>
      </c>
      <c r="E77" s="12">
        <v>4.7390000000000002E-2</v>
      </c>
      <c r="F77" s="12">
        <v>10.1706</v>
      </c>
      <c r="G77" s="12">
        <v>3.7909999999999999E-2</v>
      </c>
      <c r="H77" s="12">
        <v>4.7390000000000002E-2</v>
      </c>
      <c r="I77" s="12">
        <v>10.862500000000001</v>
      </c>
      <c r="J77" s="12">
        <v>4.2653999999999997E-2</v>
      </c>
      <c r="K77" s="12">
        <v>2.8400000000000002E-2</v>
      </c>
      <c r="M77" s="30"/>
      <c r="N77" s="30"/>
    </row>
    <row r="78" spans="1:14" ht="21" customHeight="1" x14ac:dyDescent="0.3">
      <c r="A78" s="14">
        <v>89</v>
      </c>
      <c r="B78" s="28" t="s">
        <v>61</v>
      </c>
      <c r="C78" s="11" t="s">
        <v>62</v>
      </c>
      <c r="D78" s="12"/>
      <c r="E78" s="12"/>
      <c r="F78" s="12" t="s">
        <v>44</v>
      </c>
      <c r="G78" s="12"/>
      <c r="H78" s="12"/>
      <c r="I78" s="12" t="s">
        <v>44</v>
      </c>
      <c r="J78" s="12"/>
      <c r="K78" s="12"/>
      <c r="M78" s="30"/>
      <c r="N78" s="30"/>
    </row>
    <row r="79" spans="1:14" ht="21" customHeight="1" x14ac:dyDescent="0.3">
      <c r="A79" s="14">
        <v>90</v>
      </c>
      <c r="B79" s="10" t="s">
        <v>88</v>
      </c>
      <c r="C79" s="11">
        <v>370</v>
      </c>
      <c r="D79" s="19">
        <v>0.14000000000000001</v>
      </c>
      <c r="E79" s="19"/>
      <c r="F79" s="16">
        <v>132</v>
      </c>
      <c r="G79" s="19">
        <v>0.15</v>
      </c>
      <c r="H79" s="19">
        <v>0.12</v>
      </c>
      <c r="I79" s="16">
        <v>136</v>
      </c>
      <c r="J79" s="19">
        <v>0.12</v>
      </c>
      <c r="K79" s="19">
        <v>0.15</v>
      </c>
      <c r="M79" s="30"/>
      <c r="N79" s="30"/>
    </row>
    <row r="80" spans="1:14" ht="21" customHeight="1" x14ac:dyDescent="0.3">
      <c r="A80" s="14">
        <v>91</v>
      </c>
      <c r="B80" s="10" t="s">
        <v>88</v>
      </c>
      <c r="C80" s="11">
        <v>360</v>
      </c>
      <c r="D80" s="12">
        <v>0.11</v>
      </c>
      <c r="E80" s="12">
        <v>0.08</v>
      </c>
      <c r="F80" s="16">
        <v>162</v>
      </c>
      <c r="G80" s="12">
        <v>0.08</v>
      </c>
      <c r="H80" s="12">
        <v>0.13</v>
      </c>
      <c r="I80" s="16">
        <v>179</v>
      </c>
      <c r="J80" s="12">
        <v>0.14000000000000001</v>
      </c>
      <c r="K80" s="12">
        <v>0.16</v>
      </c>
      <c r="M80" s="30"/>
      <c r="N80" s="30"/>
    </row>
    <row r="81" spans="1:14" ht="21" customHeight="1" x14ac:dyDescent="0.3">
      <c r="A81" s="9">
        <v>93</v>
      </c>
      <c r="B81" s="10" t="s">
        <v>100</v>
      </c>
      <c r="C81" s="11" t="s">
        <v>30</v>
      </c>
      <c r="D81" s="12">
        <v>0.155</v>
      </c>
      <c r="E81" s="12">
        <v>0.189</v>
      </c>
      <c r="F81" s="12">
        <v>13.411</v>
      </c>
      <c r="G81" s="12">
        <v>0.193</v>
      </c>
      <c r="H81" s="12">
        <v>0.48699999999999999</v>
      </c>
      <c r="I81" s="12">
        <v>12.923999999999999</v>
      </c>
      <c r="J81" s="12">
        <v>0.63800000000000001</v>
      </c>
      <c r="K81" s="12">
        <v>0.218</v>
      </c>
      <c r="M81" s="30"/>
      <c r="N81" s="30"/>
    </row>
    <row r="82" spans="1:14" ht="21" customHeight="1" x14ac:dyDescent="0.3">
      <c r="A82" s="9">
        <v>93</v>
      </c>
      <c r="B82" s="10" t="s">
        <v>89</v>
      </c>
      <c r="C82" s="11" t="s">
        <v>90</v>
      </c>
      <c r="D82" s="36" t="s">
        <v>91</v>
      </c>
      <c r="E82" s="36" t="s">
        <v>91</v>
      </c>
      <c r="F82" s="12" t="s">
        <v>44</v>
      </c>
      <c r="G82" s="36" t="s">
        <v>91</v>
      </c>
      <c r="H82" s="36" t="s">
        <v>91</v>
      </c>
      <c r="I82" s="12" t="s">
        <v>44</v>
      </c>
      <c r="J82" s="45" t="s">
        <v>91</v>
      </c>
      <c r="K82" s="45" t="s">
        <v>91</v>
      </c>
      <c r="M82" s="30"/>
      <c r="N82" s="30"/>
    </row>
    <row r="83" spans="1:14" ht="21" customHeight="1" x14ac:dyDescent="0.3">
      <c r="A83" s="9">
        <v>95</v>
      </c>
      <c r="B83" s="10" t="s">
        <v>29</v>
      </c>
      <c r="C83" s="11">
        <v>391001</v>
      </c>
      <c r="D83" s="12">
        <v>0.318</v>
      </c>
      <c r="E83" s="12">
        <v>0.29399999999999998</v>
      </c>
      <c r="F83" s="47">
        <v>567.70000000000005</v>
      </c>
      <c r="G83" s="12">
        <v>0.311</v>
      </c>
      <c r="H83" s="12">
        <v>0.30199999999999999</v>
      </c>
      <c r="I83" s="47">
        <v>636.5</v>
      </c>
      <c r="J83" s="12">
        <v>0.28999999999999998</v>
      </c>
      <c r="K83" s="12">
        <v>0.30399999999999999</v>
      </c>
      <c r="M83" s="30"/>
      <c r="N83" s="30"/>
    </row>
    <row r="84" spans="1:14" ht="21" customHeight="1" x14ac:dyDescent="0.3">
      <c r="A84" s="9">
        <v>95</v>
      </c>
      <c r="B84" s="10" t="s">
        <v>29</v>
      </c>
      <c r="C84" s="11">
        <v>391001</v>
      </c>
      <c r="D84" s="12"/>
      <c r="E84" s="12"/>
      <c r="F84" s="47">
        <v>559.1</v>
      </c>
      <c r="G84" s="12"/>
      <c r="H84" s="12"/>
      <c r="I84" s="47">
        <v>625.4</v>
      </c>
      <c r="J84" s="12"/>
      <c r="K84" s="12"/>
      <c r="M84" s="30"/>
      <c r="N84" s="30"/>
    </row>
    <row r="85" spans="1:14" ht="21" customHeight="1" x14ac:dyDescent="0.3">
      <c r="A85" s="9">
        <v>96</v>
      </c>
      <c r="B85" s="10" t="s">
        <v>100</v>
      </c>
      <c r="C85" s="11" t="s">
        <v>63</v>
      </c>
      <c r="D85" s="20">
        <v>4.2999999999999997E-2</v>
      </c>
      <c r="E85" s="20">
        <v>3.7999999999999999E-2</v>
      </c>
      <c r="F85" s="47">
        <v>15.250999999999999</v>
      </c>
      <c r="G85" s="20">
        <v>3.7999999999999999E-2</v>
      </c>
      <c r="H85" s="20">
        <v>4.2999999999999997E-2</v>
      </c>
      <c r="I85" s="12">
        <v>14.754</v>
      </c>
      <c r="J85" s="20">
        <v>1.4E-2</v>
      </c>
      <c r="K85" s="20">
        <v>3.7999999999999999E-2</v>
      </c>
      <c r="M85" s="30"/>
      <c r="N85" s="30"/>
    </row>
    <row r="86" spans="1:14" ht="21" customHeight="1" x14ac:dyDescent="0.3">
      <c r="A86" s="11">
        <v>96</v>
      </c>
      <c r="B86" s="10" t="s">
        <v>23</v>
      </c>
      <c r="C86" s="11" t="s">
        <v>64</v>
      </c>
      <c r="D86" s="12"/>
      <c r="E86" s="12"/>
      <c r="F86" s="12" t="s">
        <v>44</v>
      </c>
      <c r="G86" s="12"/>
      <c r="H86" s="12"/>
      <c r="I86" s="12" t="s">
        <v>44</v>
      </c>
      <c r="J86" s="12"/>
      <c r="K86" s="12"/>
      <c r="M86" s="30"/>
      <c r="N86" s="30"/>
    </row>
    <row r="87" spans="1:14" ht="21" customHeight="1" thickBot="1" x14ac:dyDescent="0.35">
      <c r="A87" s="39" t="s">
        <v>12</v>
      </c>
      <c r="B87" s="39"/>
      <c r="C87" s="39"/>
      <c r="D87" s="39"/>
      <c r="E87" s="39"/>
      <c r="F87" s="1"/>
      <c r="G87" s="2"/>
      <c r="H87" s="2"/>
      <c r="I87" s="2"/>
      <c r="J87" s="2"/>
      <c r="K87" s="2"/>
      <c r="M87" s="30"/>
      <c r="N87" s="30"/>
    </row>
    <row r="88" spans="1:14" ht="21" customHeight="1" thickBot="1" x14ac:dyDescent="0.35">
      <c r="A88" s="164" t="s">
        <v>37</v>
      </c>
      <c r="B88" s="166" t="s">
        <v>0</v>
      </c>
      <c r="C88" s="166" t="s">
        <v>1</v>
      </c>
      <c r="D88" s="3" t="s">
        <v>4</v>
      </c>
      <c r="E88" s="3" t="s">
        <v>5</v>
      </c>
      <c r="F88" s="3" t="s">
        <v>6</v>
      </c>
      <c r="G88" s="3" t="s">
        <v>7</v>
      </c>
      <c r="H88" s="3" t="s">
        <v>8</v>
      </c>
      <c r="I88" s="3" t="s">
        <v>9</v>
      </c>
      <c r="J88" s="3" t="s">
        <v>10</v>
      </c>
      <c r="K88" s="4" t="s">
        <v>11</v>
      </c>
      <c r="M88" s="30"/>
      <c r="N88" s="30"/>
    </row>
    <row r="89" spans="1:14" ht="21" customHeight="1" thickBot="1" x14ac:dyDescent="0.35">
      <c r="A89" s="168"/>
      <c r="B89" s="169"/>
      <c r="C89" s="169"/>
      <c r="D89" s="3" t="s">
        <v>2</v>
      </c>
      <c r="E89" s="3" t="s">
        <v>2</v>
      </c>
      <c r="F89" s="3" t="s">
        <v>3</v>
      </c>
      <c r="G89" s="3" t="s">
        <v>2</v>
      </c>
      <c r="H89" s="3" t="s">
        <v>2</v>
      </c>
      <c r="I89" s="3" t="s">
        <v>3</v>
      </c>
      <c r="J89" s="3" t="s">
        <v>2</v>
      </c>
      <c r="K89" s="4" t="s">
        <v>2</v>
      </c>
      <c r="M89" s="30"/>
      <c r="N89" s="30"/>
    </row>
    <row r="90" spans="1:14" ht="21" customHeight="1" x14ac:dyDescent="0.3">
      <c r="A90" s="28">
        <v>97</v>
      </c>
      <c r="B90" s="10" t="s">
        <v>100</v>
      </c>
      <c r="C90" s="7" t="s">
        <v>60</v>
      </c>
      <c r="D90" s="8">
        <v>0.13200000000000001</v>
      </c>
      <c r="E90" s="8">
        <v>0.123</v>
      </c>
      <c r="F90" s="8">
        <v>6.2290000000000001</v>
      </c>
      <c r="G90" s="8">
        <v>0.115</v>
      </c>
      <c r="H90" s="8">
        <v>0.123</v>
      </c>
      <c r="I90" s="8">
        <v>7.3789999999999996</v>
      </c>
      <c r="J90" s="8">
        <v>0.11899999999999999</v>
      </c>
      <c r="K90" s="8">
        <v>0.123</v>
      </c>
      <c r="M90" s="30"/>
      <c r="N90" s="30"/>
    </row>
    <row r="91" spans="1:14" ht="22.5" customHeight="1" x14ac:dyDescent="0.3">
      <c r="A91" s="11">
        <v>97</v>
      </c>
      <c r="B91" s="41" t="s">
        <v>66</v>
      </c>
      <c r="C91" s="11" t="s">
        <v>65</v>
      </c>
      <c r="D91" s="36" t="s">
        <v>36</v>
      </c>
      <c r="E91" s="36" t="s">
        <v>36</v>
      </c>
      <c r="F91" s="12" t="s">
        <v>38</v>
      </c>
      <c r="G91" s="36" t="s">
        <v>36</v>
      </c>
      <c r="H91" s="36" t="s">
        <v>36</v>
      </c>
      <c r="I91" s="12" t="s">
        <v>38</v>
      </c>
      <c r="J91" s="36" t="s">
        <v>36</v>
      </c>
      <c r="K91" s="36" t="s">
        <v>36</v>
      </c>
      <c r="M91" s="30"/>
      <c r="N91" s="30"/>
    </row>
    <row r="92" spans="1:14" ht="21" customHeight="1" x14ac:dyDescent="0.35">
      <c r="A92" s="11">
        <v>98</v>
      </c>
      <c r="B92" s="10" t="s">
        <v>53</v>
      </c>
      <c r="C92" s="11">
        <v>370</v>
      </c>
      <c r="D92" s="42">
        <v>0.2</v>
      </c>
      <c r="E92" s="42">
        <v>0.18</v>
      </c>
      <c r="F92" s="42">
        <v>137</v>
      </c>
      <c r="G92" s="42">
        <v>0.17</v>
      </c>
      <c r="H92" s="42">
        <v>0.13</v>
      </c>
      <c r="I92" s="42">
        <v>83.1</v>
      </c>
      <c r="J92" s="42">
        <v>0.18</v>
      </c>
      <c r="K92" s="42">
        <v>0.19</v>
      </c>
      <c r="M92" s="30"/>
      <c r="N92" s="30"/>
    </row>
    <row r="93" spans="1:14" ht="21" customHeight="1" x14ac:dyDescent="0.3">
      <c r="A93" s="28">
        <v>98</v>
      </c>
      <c r="B93" s="10" t="s">
        <v>23</v>
      </c>
      <c r="C93" s="11" t="s">
        <v>84</v>
      </c>
      <c r="D93" s="12"/>
      <c r="E93" s="12"/>
      <c r="F93" s="12" t="s">
        <v>44</v>
      </c>
      <c r="G93" s="12"/>
      <c r="H93" s="12"/>
      <c r="I93" s="12" t="s">
        <v>44</v>
      </c>
      <c r="J93" s="12"/>
      <c r="K93" s="12"/>
      <c r="M93" s="30"/>
      <c r="N93" s="30"/>
    </row>
    <row r="94" spans="1:14" ht="21" customHeight="1" x14ac:dyDescent="0.3">
      <c r="A94" s="28">
        <v>98</v>
      </c>
      <c r="B94" s="41" t="s">
        <v>85</v>
      </c>
      <c r="C94" s="11">
        <v>1007062230</v>
      </c>
      <c r="D94" s="12"/>
      <c r="E94" s="12"/>
      <c r="F94" s="12">
        <v>24.12</v>
      </c>
      <c r="G94" s="12"/>
      <c r="H94" s="12"/>
      <c r="I94" s="12">
        <v>12.77</v>
      </c>
      <c r="J94" s="12"/>
      <c r="K94" s="12"/>
      <c r="M94" s="30"/>
      <c r="N94" s="30"/>
    </row>
    <row r="95" spans="1:14" ht="21" customHeight="1" x14ac:dyDescent="0.35">
      <c r="A95" s="11">
        <v>101</v>
      </c>
      <c r="B95" s="10" t="s">
        <v>53</v>
      </c>
      <c r="C95" s="11">
        <v>390</v>
      </c>
      <c r="D95" s="42">
        <v>0.25</v>
      </c>
      <c r="E95" s="42">
        <v>0.24</v>
      </c>
      <c r="F95" s="42">
        <v>173</v>
      </c>
      <c r="G95" s="42">
        <v>0.23</v>
      </c>
      <c r="H95" s="42">
        <v>0.19</v>
      </c>
      <c r="I95" s="42">
        <v>170</v>
      </c>
      <c r="J95" s="42">
        <v>0.21</v>
      </c>
      <c r="K95" s="42">
        <v>0.23</v>
      </c>
      <c r="M95" s="30"/>
      <c r="N95" s="30"/>
    </row>
    <row r="96" spans="1:14" ht="21" customHeight="1" x14ac:dyDescent="0.3">
      <c r="A96" s="11">
        <v>101</v>
      </c>
      <c r="B96" s="10" t="s">
        <v>14</v>
      </c>
      <c r="C96" s="11"/>
      <c r="D96" s="12"/>
      <c r="E96" s="12"/>
      <c r="F96" s="12">
        <v>852.49</v>
      </c>
      <c r="G96" s="12"/>
      <c r="H96" s="12"/>
      <c r="I96" s="12">
        <v>829.33</v>
      </c>
      <c r="J96" s="12"/>
      <c r="K96" s="12"/>
      <c r="M96" s="30"/>
      <c r="N96" s="30"/>
    </row>
    <row r="97" spans="1:14" ht="21" customHeight="1" x14ac:dyDescent="0.3">
      <c r="A97" s="11">
        <v>102</v>
      </c>
      <c r="B97" s="10" t="s">
        <v>67</v>
      </c>
      <c r="C97" s="11" t="s">
        <v>68</v>
      </c>
      <c r="D97" s="12">
        <v>0.28100000000000003</v>
      </c>
      <c r="E97" s="12">
        <v>0.187</v>
      </c>
      <c r="F97" s="12">
        <v>23.562000000000001</v>
      </c>
      <c r="G97" s="12">
        <v>0.25</v>
      </c>
      <c r="H97" s="12">
        <v>0.21</v>
      </c>
      <c r="I97" s="12">
        <v>20.835000000000001</v>
      </c>
      <c r="J97" s="12">
        <v>0.14000000000000001</v>
      </c>
      <c r="K97" s="12">
        <v>0.28100000000000003</v>
      </c>
      <c r="M97" s="30"/>
      <c r="N97" s="30"/>
    </row>
    <row r="98" spans="1:14" ht="21" customHeight="1" x14ac:dyDescent="0.3">
      <c r="A98" s="11">
        <v>102</v>
      </c>
      <c r="B98" s="10" t="s">
        <v>100</v>
      </c>
      <c r="C98" s="11" t="s">
        <v>33</v>
      </c>
      <c r="D98" s="12">
        <v>1.7000000000000001E-2</v>
      </c>
      <c r="E98" s="12">
        <v>1.7000000000000001E-2</v>
      </c>
      <c r="F98" s="12">
        <v>11.673999999999999</v>
      </c>
      <c r="G98" s="12">
        <v>2.1999999999999999E-2</v>
      </c>
      <c r="H98" s="12">
        <v>3.5000000000000003E-2</v>
      </c>
      <c r="I98" s="12">
        <v>11.856999999999999</v>
      </c>
      <c r="J98" s="12">
        <v>1.2999999999999999E-2</v>
      </c>
      <c r="K98" s="12">
        <v>7.4999999999999997E-2</v>
      </c>
      <c r="M98" s="30"/>
      <c r="N98" s="30"/>
    </row>
    <row r="99" spans="1:14" ht="21" customHeight="1" x14ac:dyDescent="0.3">
      <c r="A99" s="11">
        <v>103</v>
      </c>
      <c r="B99" s="18" t="s">
        <v>57</v>
      </c>
      <c r="C99" s="11" t="s">
        <v>69</v>
      </c>
      <c r="D99" s="12">
        <v>3.7999999999999999E-2</v>
      </c>
      <c r="E99" s="12">
        <v>3.3000000000000002E-2</v>
      </c>
      <c r="F99" s="12">
        <v>12.339</v>
      </c>
      <c r="G99" s="12">
        <v>8.9999999999999993E-3</v>
      </c>
      <c r="H99" s="12">
        <v>9.5000000000000001E-2</v>
      </c>
      <c r="I99" s="12">
        <v>11.923</v>
      </c>
      <c r="J99" s="12">
        <v>1.9E-2</v>
      </c>
      <c r="K99" s="12">
        <v>3.3000000000000002E-2</v>
      </c>
      <c r="M99" s="30"/>
      <c r="N99" s="30"/>
    </row>
    <row r="100" spans="1:14" ht="21" customHeight="1" x14ac:dyDescent="0.3">
      <c r="A100" s="11">
        <v>104</v>
      </c>
      <c r="B100" s="10" t="s">
        <v>53</v>
      </c>
      <c r="C100" s="11">
        <v>370</v>
      </c>
      <c r="D100" s="19">
        <v>0.08</v>
      </c>
      <c r="E100" s="19">
        <v>7.0000000000000007E-2</v>
      </c>
      <c r="F100" s="12">
        <v>152</v>
      </c>
      <c r="G100" s="19">
        <v>0.06</v>
      </c>
      <c r="H100" s="19">
        <v>0.06</v>
      </c>
      <c r="I100" s="12">
        <v>149</v>
      </c>
      <c r="J100" s="19">
        <v>0.06</v>
      </c>
      <c r="K100" s="19">
        <v>0.08</v>
      </c>
      <c r="M100" s="30"/>
      <c r="N100" s="30"/>
    </row>
    <row r="101" spans="1:14" ht="21" customHeight="1" x14ac:dyDescent="0.3">
      <c r="A101" s="11">
        <v>110</v>
      </c>
      <c r="B101" s="10" t="s">
        <v>53</v>
      </c>
      <c r="C101" s="11">
        <v>370</v>
      </c>
      <c r="D101" s="12">
        <v>0.18</v>
      </c>
      <c r="E101" s="12">
        <v>0.08</v>
      </c>
      <c r="F101" s="12">
        <v>146</v>
      </c>
      <c r="G101" s="12">
        <v>0.1</v>
      </c>
      <c r="H101" s="12">
        <v>0.08</v>
      </c>
      <c r="I101" s="12">
        <v>136</v>
      </c>
      <c r="J101" s="12">
        <v>0.08</v>
      </c>
      <c r="K101" s="12">
        <v>0.12</v>
      </c>
      <c r="M101" s="30"/>
      <c r="N101" s="30"/>
    </row>
    <row r="102" spans="1:14" ht="21" customHeight="1" x14ac:dyDescent="0.3">
      <c r="A102" s="11">
        <v>112</v>
      </c>
      <c r="B102" s="10" t="s">
        <v>99</v>
      </c>
      <c r="C102" s="11" t="s">
        <v>17</v>
      </c>
      <c r="D102" s="12">
        <v>0.1515</v>
      </c>
      <c r="E102" s="12">
        <v>0.16450000000000001</v>
      </c>
      <c r="F102" s="12">
        <v>12.645</v>
      </c>
      <c r="G102" s="12">
        <v>0.15579999999999999</v>
      </c>
      <c r="H102" s="12">
        <v>0.16880000000000001</v>
      </c>
      <c r="I102" s="12">
        <v>12.5541</v>
      </c>
      <c r="J102" s="12">
        <v>0.16020000000000001</v>
      </c>
      <c r="K102" s="12">
        <v>0.1429</v>
      </c>
      <c r="M102" s="30"/>
      <c r="N102" s="30"/>
    </row>
    <row r="103" spans="1:14" ht="21" customHeight="1" x14ac:dyDescent="0.3">
      <c r="A103" s="11">
        <v>113</v>
      </c>
      <c r="B103" s="10" t="s">
        <v>70</v>
      </c>
      <c r="C103" s="11">
        <v>360</v>
      </c>
      <c r="D103" s="12">
        <v>0.16</v>
      </c>
      <c r="E103" s="12">
        <v>0.1</v>
      </c>
      <c r="F103" s="12">
        <v>171</v>
      </c>
      <c r="G103" s="12">
        <v>0.13</v>
      </c>
      <c r="H103" s="12">
        <v>0.14000000000000001</v>
      </c>
      <c r="I103" s="12">
        <v>173</v>
      </c>
      <c r="J103" s="12">
        <v>0.17</v>
      </c>
      <c r="K103" s="12">
        <v>0.25</v>
      </c>
      <c r="M103" s="30"/>
      <c r="N103" s="30"/>
    </row>
    <row r="104" spans="1:14" ht="21" customHeight="1" x14ac:dyDescent="0.3">
      <c r="A104" s="11">
        <v>115</v>
      </c>
      <c r="B104" s="10" t="s">
        <v>71</v>
      </c>
      <c r="C104" s="11" t="s">
        <v>72</v>
      </c>
      <c r="D104" s="20">
        <v>5.1999999999999998E-2</v>
      </c>
      <c r="E104" s="20">
        <v>5.8000000000000003E-2</v>
      </c>
      <c r="F104" s="12">
        <v>8.9830000000000005</v>
      </c>
      <c r="G104" s="20">
        <v>7.5999999999999998E-2</v>
      </c>
      <c r="H104" s="20">
        <v>7.1999999999999995E-2</v>
      </c>
      <c r="I104" s="12">
        <v>8.9890000000000008</v>
      </c>
      <c r="J104" s="20">
        <v>5.1999999999999998E-2</v>
      </c>
      <c r="K104" s="20">
        <v>9.9000000000000005E-2</v>
      </c>
      <c r="M104" s="30"/>
      <c r="N104" s="30"/>
    </row>
    <row r="105" spans="1:14" ht="21" customHeight="1" x14ac:dyDescent="0.3">
      <c r="A105" s="11">
        <v>115</v>
      </c>
      <c r="B105" s="10" t="s">
        <v>73</v>
      </c>
      <c r="C105" s="11">
        <v>37190407</v>
      </c>
      <c r="D105" s="20" t="s">
        <v>56</v>
      </c>
      <c r="E105" s="20" t="s">
        <v>56</v>
      </c>
      <c r="F105" s="12" t="s">
        <v>74</v>
      </c>
      <c r="G105" s="20" t="s">
        <v>56</v>
      </c>
      <c r="H105" s="20" t="s">
        <v>56</v>
      </c>
      <c r="I105" s="12" t="s">
        <v>74</v>
      </c>
      <c r="J105" s="20" t="s">
        <v>56</v>
      </c>
      <c r="K105" s="20" t="s">
        <v>56</v>
      </c>
      <c r="M105" s="30"/>
      <c r="N105" s="30"/>
    </row>
    <row r="106" spans="1:14" ht="21" customHeight="1" x14ac:dyDescent="0.3">
      <c r="A106" s="11">
        <v>117</v>
      </c>
      <c r="B106" s="10" t="s">
        <v>79</v>
      </c>
      <c r="C106" s="11" t="s">
        <v>80</v>
      </c>
      <c r="D106" s="12">
        <v>0.21240000000000001</v>
      </c>
      <c r="E106" s="12">
        <v>0.1983</v>
      </c>
      <c r="F106" s="12">
        <v>11.6465</v>
      </c>
      <c r="G106" s="12">
        <v>0.22320000000000001</v>
      </c>
      <c r="H106" s="12">
        <v>0.18709999999999999</v>
      </c>
      <c r="I106" s="12">
        <v>12.811199999999999</v>
      </c>
      <c r="J106" s="12">
        <v>0.16259999999999999</v>
      </c>
      <c r="K106" s="12">
        <v>0.16539999999999999</v>
      </c>
    </row>
    <row r="107" spans="1:14" ht="21" customHeight="1" x14ac:dyDescent="0.3">
      <c r="A107" s="11">
        <v>117</v>
      </c>
      <c r="B107" s="10" t="s">
        <v>40</v>
      </c>
      <c r="C107" s="11" t="s">
        <v>45</v>
      </c>
      <c r="D107" s="36" t="s">
        <v>36</v>
      </c>
      <c r="E107" s="36" t="s">
        <v>36</v>
      </c>
      <c r="F107" s="12" t="s">
        <v>38</v>
      </c>
      <c r="G107" s="36" t="s">
        <v>36</v>
      </c>
      <c r="H107" s="36" t="s">
        <v>36</v>
      </c>
      <c r="I107" s="12" t="s">
        <v>38</v>
      </c>
      <c r="J107" s="36" t="s">
        <v>36</v>
      </c>
      <c r="K107" s="36" t="s">
        <v>36</v>
      </c>
    </row>
    <row r="108" spans="1:14" ht="21" customHeight="1" thickBot="1" x14ac:dyDescent="0.35">
      <c r="A108" s="39" t="s">
        <v>12</v>
      </c>
      <c r="B108" s="39"/>
      <c r="C108" s="39"/>
      <c r="D108" s="39"/>
      <c r="E108" s="39"/>
      <c r="F108" s="1"/>
      <c r="G108" s="2"/>
      <c r="H108" s="2"/>
      <c r="I108" s="2"/>
      <c r="J108" s="2"/>
      <c r="K108" s="2"/>
    </row>
    <row r="109" spans="1:14" ht="21" customHeight="1" thickBot="1" x14ac:dyDescent="0.35">
      <c r="A109" s="164" t="s">
        <v>37</v>
      </c>
      <c r="B109" s="166" t="s">
        <v>0</v>
      </c>
      <c r="C109" s="166" t="s">
        <v>1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 t="s">
        <v>9</v>
      </c>
      <c r="J109" s="3" t="s">
        <v>10</v>
      </c>
      <c r="K109" s="4" t="s">
        <v>11</v>
      </c>
    </row>
    <row r="110" spans="1:14" ht="21" customHeight="1" x14ac:dyDescent="0.3">
      <c r="A110" s="165"/>
      <c r="B110" s="167"/>
      <c r="C110" s="167"/>
      <c r="D110" s="3" t="s">
        <v>2</v>
      </c>
      <c r="E110" s="3" t="s">
        <v>2</v>
      </c>
      <c r="F110" s="3" t="s">
        <v>3</v>
      </c>
      <c r="G110" s="3" t="s">
        <v>2</v>
      </c>
      <c r="H110" s="3" t="s">
        <v>2</v>
      </c>
      <c r="I110" s="3" t="s">
        <v>3</v>
      </c>
      <c r="J110" s="3" t="s">
        <v>2</v>
      </c>
      <c r="K110" s="4" t="s">
        <v>2</v>
      </c>
    </row>
    <row r="111" spans="1:14" ht="21" customHeight="1" x14ac:dyDescent="0.3">
      <c r="A111" s="9">
        <v>120</v>
      </c>
      <c r="B111" s="10" t="s">
        <v>53</v>
      </c>
      <c r="C111" s="11">
        <v>390</v>
      </c>
      <c r="D111" s="12">
        <v>0.11</v>
      </c>
      <c r="E111" s="12">
        <v>0.08</v>
      </c>
      <c r="F111" s="12">
        <v>161</v>
      </c>
      <c r="G111" s="12">
        <v>0.09</v>
      </c>
      <c r="H111" s="12">
        <v>0.09</v>
      </c>
      <c r="I111" s="12">
        <v>175</v>
      </c>
      <c r="J111" s="12">
        <v>0.11</v>
      </c>
      <c r="K111" s="13">
        <v>0.13</v>
      </c>
    </row>
    <row r="112" spans="1:14" ht="21" customHeight="1" x14ac:dyDescent="0.3">
      <c r="A112" s="9">
        <v>121</v>
      </c>
      <c r="B112" s="10" t="s">
        <v>88</v>
      </c>
      <c r="C112" s="11">
        <v>360</v>
      </c>
      <c r="D112" s="12">
        <v>0.15</v>
      </c>
      <c r="E112" s="12">
        <v>0.11</v>
      </c>
      <c r="F112" s="12">
        <v>179</v>
      </c>
      <c r="G112" s="12">
        <v>0.11</v>
      </c>
      <c r="H112" s="12">
        <v>0.13</v>
      </c>
      <c r="I112" s="12">
        <v>176</v>
      </c>
      <c r="J112" s="12">
        <v>0.13</v>
      </c>
      <c r="K112" s="13">
        <v>0.14000000000000001</v>
      </c>
    </row>
    <row r="113" spans="1:11" ht="21" customHeight="1" x14ac:dyDescent="0.3">
      <c r="A113" s="14">
        <v>122</v>
      </c>
      <c r="B113" s="10" t="s">
        <v>26</v>
      </c>
      <c r="C113" s="11" t="s">
        <v>27</v>
      </c>
      <c r="D113" s="12">
        <v>0.32800000000000001</v>
      </c>
      <c r="E113" s="12">
        <v>0.30599999999999999</v>
      </c>
      <c r="F113" s="12">
        <v>9.91</v>
      </c>
      <c r="G113" s="12">
        <v>0.16400000000000001</v>
      </c>
      <c r="H113" s="12">
        <v>0.21299999999999999</v>
      </c>
      <c r="I113" s="12">
        <v>11.292999999999999</v>
      </c>
      <c r="J113" s="12">
        <v>0.24</v>
      </c>
      <c r="K113" s="13">
        <v>0.182</v>
      </c>
    </row>
    <row r="114" spans="1:11" ht="21" customHeight="1" x14ac:dyDescent="0.3">
      <c r="A114" s="9">
        <v>123</v>
      </c>
      <c r="B114" s="10" t="s">
        <v>53</v>
      </c>
      <c r="C114" s="11">
        <v>360</v>
      </c>
      <c r="D114" s="12">
        <v>0.11</v>
      </c>
      <c r="E114" s="12">
        <v>0.13</v>
      </c>
      <c r="F114" s="12">
        <v>200</v>
      </c>
      <c r="G114" s="12">
        <v>0.1</v>
      </c>
      <c r="H114" s="12">
        <v>0.08</v>
      </c>
      <c r="I114" s="12">
        <v>201</v>
      </c>
      <c r="J114" s="12">
        <v>0.08</v>
      </c>
      <c r="K114" s="13">
        <v>0.1</v>
      </c>
    </row>
    <row r="115" spans="1:11" ht="27.75" customHeight="1" x14ac:dyDescent="0.3">
      <c r="A115" s="9">
        <v>124</v>
      </c>
      <c r="B115" s="46" t="s">
        <v>92</v>
      </c>
      <c r="C115" s="16" t="s">
        <v>72</v>
      </c>
      <c r="D115" s="12">
        <v>6.8000000000000005E-2</v>
      </c>
      <c r="E115" s="12">
        <v>8.2000000000000003E-2</v>
      </c>
      <c r="F115" s="12">
        <v>8.1920000000000002</v>
      </c>
      <c r="G115" s="12">
        <v>9.1999999999999998E-2</v>
      </c>
      <c r="H115" s="12">
        <v>7.4999999999999997E-2</v>
      </c>
      <c r="I115" s="12">
        <v>8.48</v>
      </c>
      <c r="J115" s="12">
        <v>7.4999999999999997E-2</v>
      </c>
      <c r="K115" s="13">
        <v>0.08</v>
      </c>
    </row>
    <row r="116" spans="1:11" ht="21" customHeight="1" x14ac:dyDescent="0.35">
      <c r="A116" s="9">
        <v>125</v>
      </c>
      <c r="B116" s="10" t="s">
        <v>104</v>
      </c>
      <c r="C116" s="11">
        <v>37190103</v>
      </c>
      <c r="D116" s="43">
        <v>6.13E-2</v>
      </c>
      <c r="E116" s="43">
        <v>4.1919999999999999E-2</v>
      </c>
      <c r="F116" s="43">
        <v>5.4427000000000003</v>
      </c>
      <c r="G116" s="43">
        <v>1.4800000000000001E-2</v>
      </c>
      <c r="H116" s="43">
        <v>1.55E-2</v>
      </c>
      <c r="I116" s="43">
        <v>5.7205000000000004</v>
      </c>
      <c r="J116" s="43">
        <v>1.9599999999999999E-2</v>
      </c>
      <c r="K116" s="44">
        <v>6.6369999999999998E-2</v>
      </c>
    </row>
    <row r="117" spans="1:11" ht="21" customHeight="1" x14ac:dyDescent="0.3">
      <c r="A117" s="9">
        <v>125</v>
      </c>
      <c r="B117" s="10" t="s">
        <v>103</v>
      </c>
      <c r="C117" s="11">
        <v>79180902</v>
      </c>
      <c r="D117" s="36" t="s">
        <v>36</v>
      </c>
      <c r="E117" s="36" t="s">
        <v>36</v>
      </c>
      <c r="F117" s="12" t="s">
        <v>38</v>
      </c>
      <c r="G117" s="36" t="s">
        <v>36</v>
      </c>
      <c r="H117" s="36" t="s">
        <v>36</v>
      </c>
      <c r="I117" s="12" t="s">
        <v>38</v>
      </c>
      <c r="J117" s="36" t="s">
        <v>36</v>
      </c>
      <c r="K117" s="36" t="s">
        <v>36</v>
      </c>
    </row>
    <row r="118" spans="1:11" ht="21" customHeight="1" x14ac:dyDescent="0.3">
      <c r="A118" s="9">
        <v>126</v>
      </c>
      <c r="B118" s="10" t="s">
        <v>99</v>
      </c>
      <c r="C118" s="15"/>
      <c r="D118" s="12">
        <v>0.22900000000000001</v>
      </c>
      <c r="E118" s="12">
        <v>0.21199999999999999</v>
      </c>
      <c r="F118" s="17">
        <v>11.98</v>
      </c>
      <c r="G118" s="12">
        <v>0.2089</v>
      </c>
      <c r="H118" s="12">
        <v>0.21199999999999999</v>
      </c>
      <c r="I118" s="17">
        <v>11.551</v>
      </c>
      <c r="J118" s="12">
        <v>0.188</v>
      </c>
      <c r="K118" s="13">
        <v>0.27400000000000002</v>
      </c>
    </row>
    <row r="119" spans="1:11" ht="21" customHeight="1" x14ac:dyDescent="0.3">
      <c r="A119" s="9">
        <v>126</v>
      </c>
      <c r="B119" s="10" t="s">
        <v>52</v>
      </c>
      <c r="C119" s="11">
        <v>4000021345</v>
      </c>
      <c r="D119" s="12" t="s">
        <v>43</v>
      </c>
      <c r="E119" s="12" t="s">
        <v>43</v>
      </c>
      <c r="F119" s="12" t="s">
        <v>44</v>
      </c>
      <c r="G119" s="12" t="s">
        <v>43</v>
      </c>
      <c r="H119" s="12" t="s">
        <v>43</v>
      </c>
      <c r="I119" s="12" t="s">
        <v>44</v>
      </c>
      <c r="J119" s="12" t="s">
        <v>43</v>
      </c>
      <c r="K119" s="12" t="s">
        <v>43</v>
      </c>
    </row>
    <row r="120" spans="1:11" ht="28.5" customHeight="1" x14ac:dyDescent="0.3">
      <c r="A120" s="9">
        <v>127</v>
      </c>
      <c r="B120" s="46" t="s">
        <v>92</v>
      </c>
      <c r="C120" s="11" t="s">
        <v>81</v>
      </c>
      <c r="D120" s="12">
        <v>6.8000000000000005E-2</v>
      </c>
      <c r="E120" s="12">
        <v>6.3E-2</v>
      </c>
      <c r="F120" s="17">
        <v>12.907</v>
      </c>
      <c r="G120" s="12">
        <v>8.1000000000000003E-2</v>
      </c>
      <c r="H120" s="12">
        <v>8.4000000000000005E-2</v>
      </c>
      <c r="I120" s="17">
        <v>12.97</v>
      </c>
      <c r="J120" s="12">
        <v>0.09</v>
      </c>
      <c r="K120" s="13">
        <v>6.4000000000000001E-2</v>
      </c>
    </row>
    <row r="121" spans="1:11" ht="21" customHeight="1" x14ac:dyDescent="0.3">
      <c r="A121" s="9">
        <v>128</v>
      </c>
      <c r="B121" s="10" t="s">
        <v>88</v>
      </c>
      <c r="C121" s="11">
        <v>360</v>
      </c>
      <c r="D121" s="12">
        <v>0.16</v>
      </c>
      <c r="E121" s="12">
        <v>0.08</v>
      </c>
      <c r="F121" s="12">
        <v>194</v>
      </c>
      <c r="G121" s="12">
        <v>0.11</v>
      </c>
      <c r="H121" s="12">
        <v>0.12</v>
      </c>
      <c r="I121" s="12">
        <v>198</v>
      </c>
      <c r="J121" s="12">
        <v>0.18</v>
      </c>
      <c r="K121" s="13">
        <v>0.11</v>
      </c>
    </row>
    <row r="122" spans="1:11" ht="21" customHeight="1" x14ac:dyDescent="0.3">
      <c r="A122" s="9">
        <v>129</v>
      </c>
      <c r="B122" s="18" t="s">
        <v>28</v>
      </c>
      <c r="C122" s="11">
        <v>49191</v>
      </c>
      <c r="D122" s="12">
        <v>7.0000000000000007E-2</v>
      </c>
      <c r="E122" s="12">
        <v>7.0000000000000007E-2</v>
      </c>
      <c r="F122" s="12">
        <v>8.7439999999999998</v>
      </c>
      <c r="G122" s="12">
        <v>7.0000000000000007E-2</v>
      </c>
      <c r="H122" s="12">
        <v>6.5000000000000002E-2</v>
      </c>
      <c r="I122" s="12">
        <v>8.1069999999999993</v>
      </c>
      <c r="J122" s="12">
        <v>6.5000000000000002E-2</v>
      </c>
      <c r="K122" s="13">
        <v>7.0000000000000007E-2</v>
      </c>
    </row>
    <row r="123" spans="1:11" ht="21" customHeight="1" x14ac:dyDescent="0.3">
      <c r="A123" s="9"/>
      <c r="B123" s="10"/>
      <c r="C123" s="11"/>
      <c r="D123" s="12"/>
      <c r="E123" s="12"/>
      <c r="F123" s="12"/>
      <c r="G123" s="12"/>
      <c r="H123" s="12"/>
      <c r="I123" s="12"/>
      <c r="J123" s="12"/>
      <c r="K123" s="13"/>
    </row>
    <row r="124" spans="1:11" ht="21" customHeight="1" x14ac:dyDescent="0.3">
      <c r="A124" s="9"/>
      <c r="B124" s="10"/>
      <c r="C124" s="11"/>
      <c r="D124" s="20"/>
      <c r="E124" s="20"/>
      <c r="F124" s="12"/>
      <c r="G124" s="20"/>
      <c r="H124" s="20"/>
      <c r="I124" s="12"/>
      <c r="J124" s="20"/>
      <c r="K124" s="33"/>
    </row>
    <row r="125" spans="1:11" ht="21" customHeight="1" x14ac:dyDescent="0.3">
      <c r="A125" s="9"/>
      <c r="B125" s="10"/>
      <c r="C125" s="11"/>
      <c r="D125" s="12"/>
      <c r="E125" s="12"/>
      <c r="F125" s="12"/>
      <c r="G125" s="12"/>
      <c r="H125" s="12"/>
      <c r="I125" s="12"/>
      <c r="J125" s="12"/>
      <c r="K125" s="13"/>
    </row>
    <row r="126" spans="1:11" ht="21" customHeight="1" x14ac:dyDescent="0.3">
      <c r="A126" s="14"/>
      <c r="B126" s="10"/>
      <c r="C126" s="11"/>
      <c r="D126" s="12"/>
      <c r="E126" s="12"/>
      <c r="F126" s="12"/>
      <c r="G126" s="12"/>
      <c r="H126" s="12"/>
      <c r="I126" s="12"/>
      <c r="J126" s="12"/>
      <c r="K126" s="13"/>
    </row>
    <row r="127" spans="1:11" ht="21" customHeight="1" thickBot="1" x14ac:dyDescent="0.35">
      <c r="A127" s="21"/>
      <c r="B127" s="22"/>
      <c r="C127" s="23"/>
      <c r="D127" s="24"/>
      <c r="E127" s="24"/>
      <c r="F127" s="24"/>
      <c r="G127" s="24"/>
      <c r="H127" s="24"/>
      <c r="I127" s="24"/>
      <c r="J127" s="24"/>
      <c r="K127" s="25"/>
    </row>
  </sheetData>
  <mergeCells count="19">
    <mergeCell ref="A24:A25"/>
    <mergeCell ref="B24:B25"/>
    <mergeCell ref="C24:C25"/>
    <mergeCell ref="A2:A3"/>
    <mergeCell ref="B2:B3"/>
    <mergeCell ref="C2:C3"/>
    <mergeCell ref="A23:K23"/>
    <mergeCell ref="A109:A110"/>
    <mergeCell ref="B109:B110"/>
    <mergeCell ref="C109:C110"/>
    <mergeCell ref="A45:A46"/>
    <mergeCell ref="B45:B46"/>
    <mergeCell ref="C45:C46"/>
    <mergeCell ref="A68:A69"/>
    <mergeCell ref="B68:B69"/>
    <mergeCell ref="C68:C69"/>
    <mergeCell ref="A88:A89"/>
    <mergeCell ref="B88:B89"/>
    <mergeCell ref="C88:C89"/>
  </mergeCells>
  <conditionalFormatting sqref="D120:E127 J120:K127 J118:K118 D118:E118 G118:H118 G120:H127 J106:K106 J90:K90 G90:H90 D90:E90 D106:E106 G106:H106 D92:E104 J92:K104 G92:H104 D61:E61 J61:K61 G61:H61 G66:H66 J66:K66 J63:K64 G63:H64 D63:E64 D66:E66 G83:H86 D83:E86 D70:E81 G70:H81 J70:K81 J83:K86 D111:E116 J111:K116 G111:H116 J55:K58 G55:H58 D55:E58 D41:E42 G41:H42 D39:E39 J39:K39 G39:H39 J41:K42 J47:K49 G47:H49 D47:E49 G53:H53 D53:E53 D51:E51 G51:H51 J51:K51 J53:K53 D4:E22 G4:H22 J4:K22 G32:H37 D32:E37 D26:E30 G26:H30 J26:K30 J32:K37">
    <cfRule type="cellIs" dxfId="1" priority="12" operator="greaterThanOrEqual">
      <formula>1</formula>
    </cfRule>
  </conditionalFormatting>
  <conditionalFormatting sqref="I120:I127 I118 F118 F120:F127 F106 I90 F90 I106 I92:I104 F92:F104 I61 F61 F66 F63:F64 I63:I64 I66 F70:F86 I70:I86 I111:I116 F111:F116 F55:F58 I55:I58 I51:I53 F51:F53 I41:I42 F41:F42 I47:I49 F47:F49 I26:I39 F26:F39 F4:F22 I4:I22">
    <cfRule type="cellIs" dxfId="0" priority="11" operator="lessThanOrEqual">
      <formula>1</formula>
    </cfRule>
  </conditionalFormatting>
  <pageMargins left="0.1" right="0.56999999999999995" top="0.79" bottom="0.74803149606299213" header="0.31496062992125984" footer="0.31496062992125984"/>
  <pageSetup paperSize="9" scale="99" orientation="landscape" verticalDpi="300" r:id="rId1"/>
  <rowBreaks count="5" manualBreakCount="5">
    <brk id="22" max="10" man="1"/>
    <brk id="43" max="10" man="1"/>
    <brk id="66" max="10" man="1"/>
    <brk id="86" max="10" man="1"/>
    <brk id="107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5"/>
  <sheetViews>
    <sheetView tabSelected="1" view="pageBreakPreview" zoomScaleSheetLayoutView="100" workbookViewId="0">
      <selection activeCell="D104" sqref="D104"/>
    </sheetView>
  </sheetViews>
  <sheetFormatPr defaultRowHeight="24.9" customHeight="1" x14ac:dyDescent="0.3"/>
  <cols>
    <col min="1" max="1" width="5.109375" customWidth="1"/>
    <col min="2" max="2" width="31.5546875" customWidth="1"/>
    <col min="3" max="3" width="13.44140625" customWidth="1"/>
    <col min="4" max="11" width="11.6640625" customWidth="1"/>
  </cols>
  <sheetData>
    <row r="1" spans="1:11" ht="24.9" customHeight="1" x14ac:dyDescent="0.3">
      <c r="A1" s="62" t="s">
        <v>37</v>
      </c>
      <c r="B1" s="63" t="s">
        <v>0</v>
      </c>
      <c r="C1" s="63" t="s">
        <v>1</v>
      </c>
      <c r="D1" s="64" t="s">
        <v>4</v>
      </c>
      <c r="E1" s="65" t="s">
        <v>5</v>
      </c>
      <c r="F1" s="66" t="s">
        <v>6</v>
      </c>
      <c r="G1" s="66" t="s">
        <v>7</v>
      </c>
      <c r="H1" s="66" t="s">
        <v>8</v>
      </c>
      <c r="I1" s="66" t="s">
        <v>9</v>
      </c>
      <c r="J1" s="66" t="s">
        <v>10</v>
      </c>
      <c r="K1" s="67" t="s">
        <v>11</v>
      </c>
    </row>
    <row r="2" spans="1:11" ht="24.9" customHeight="1" x14ac:dyDescent="0.3">
      <c r="A2" s="14">
        <v>1</v>
      </c>
      <c r="B2" s="10" t="s">
        <v>14</v>
      </c>
      <c r="C2" s="11" t="s">
        <v>13</v>
      </c>
      <c r="D2" s="12">
        <v>0.12</v>
      </c>
      <c r="E2" s="12">
        <v>0.11</v>
      </c>
      <c r="F2" s="12">
        <v>786.34</v>
      </c>
      <c r="G2" s="12">
        <v>0.16</v>
      </c>
      <c r="H2" s="12">
        <v>0.09</v>
      </c>
      <c r="I2" s="12">
        <v>800.27</v>
      </c>
      <c r="J2" s="12">
        <v>0.13</v>
      </c>
      <c r="K2" s="13">
        <v>0.13</v>
      </c>
    </row>
    <row r="3" spans="1:11" ht="24.9" customHeight="1" x14ac:dyDescent="0.3">
      <c r="A3" s="14">
        <v>11</v>
      </c>
      <c r="B3" s="10" t="s">
        <v>14</v>
      </c>
      <c r="C3" s="11" t="s">
        <v>31</v>
      </c>
      <c r="D3" s="12">
        <v>0.19</v>
      </c>
      <c r="E3" s="12">
        <v>0.12</v>
      </c>
      <c r="F3" s="12">
        <v>925.29</v>
      </c>
      <c r="G3" s="12">
        <v>0.18</v>
      </c>
      <c r="H3" s="12">
        <v>0.12</v>
      </c>
      <c r="I3" s="12">
        <v>901.31</v>
      </c>
      <c r="J3" s="12">
        <v>0.1</v>
      </c>
      <c r="K3" s="13">
        <v>0.19</v>
      </c>
    </row>
    <row r="4" spans="1:11" ht="24.9" customHeight="1" x14ac:dyDescent="0.3">
      <c r="A4" s="14">
        <v>32</v>
      </c>
      <c r="B4" s="10" t="s">
        <v>14</v>
      </c>
      <c r="C4" s="11" t="s">
        <v>31</v>
      </c>
      <c r="D4" s="12">
        <v>0.17899999999999999</v>
      </c>
      <c r="E4" s="12">
        <v>0.111</v>
      </c>
      <c r="F4" s="12">
        <v>802.21100000000001</v>
      </c>
      <c r="G4" s="12">
        <v>0.107</v>
      </c>
      <c r="H4" s="12">
        <v>8.1000000000000003E-2</v>
      </c>
      <c r="I4" s="12">
        <v>778.35199999999998</v>
      </c>
      <c r="J4" s="12">
        <v>0.14399999999999999</v>
      </c>
      <c r="K4" s="13">
        <v>0.121</v>
      </c>
    </row>
    <row r="5" spans="1:11" ht="24.9" customHeight="1" x14ac:dyDescent="0.3">
      <c r="A5" s="14">
        <v>32</v>
      </c>
      <c r="B5" s="10" t="s">
        <v>14</v>
      </c>
      <c r="C5" s="11" t="s">
        <v>31</v>
      </c>
      <c r="D5" s="12"/>
      <c r="E5" s="12"/>
      <c r="F5" s="12">
        <v>795.952</v>
      </c>
      <c r="G5" s="12"/>
      <c r="H5" s="12"/>
      <c r="I5" s="12">
        <v>779.99199999999996</v>
      </c>
      <c r="J5" s="12"/>
      <c r="K5" s="13"/>
    </row>
    <row r="6" spans="1:11" ht="24.9" customHeight="1" x14ac:dyDescent="0.3">
      <c r="A6" s="9">
        <v>67</v>
      </c>
      <c r="B6" s="10" t="s">
        <v>14</v>
      </c>
      <c r="C6" s="11" t="s">
        <v>48</v>
      </c>
      <c r="D6" s="19">
        <v>0.13</v>
      </c>
      <c r="E6" s="19">
        <v>0.1</v>
      </c>
      <c r="F6" s="12">
        <v>766.44</v>
      </c>
      <c r="G6" s="19">
        <v>0.13</v>
      </c>
      <c r="H6" s="19">
        <v>0.11</v>
      </c>
      <c r="I6" s="12">
        <v>782.45</v>
      </c>
      <c r="J6" s="19">
        <v>0.09</v>
      </c>
      <c r="K6" s="52">
        <v>0.11</v>
      </c>
    </row>
    <row r="7" spans="1:11" ht="24.9" customHeight="1" x14ac:dyDescent="0.3">
      <c r="A7" s="14">
        <v>70</v>
      </c>
      <c r="B7" s="10" t="s">
        <v>14</v>
      </c>
      <c r="C7" s="11" t="s">
        <v>48</v>
      </c>
      <c r="D7" s="38">
        <v>0.14000000000000001</v>
      </c>
      <c r="E7" s="38">
        <v>0.13</v>
      </c>
      <c r="F7" s="12">
        <v>822.14</v>
      </c>
      <c r="G7" s="38">
        <v>0.16</v>
      </c>
      <c r="H7" s="38">
        <v>0.1</v>
      </c>
      <c r="I7" s="12">
        <v>833.81</v>
      </c>
      <c r="J7" s="38">
        <v>0.11</v>
      </c>
      <c r="K7" s="61">
        <v>0.11</v>
      </c>
    </row>
    <row r="8" spans="1:11" ht="24.9" customHeight="1" x14ac:dyDescent="0.3">
      <c r="A8" s="9">
        <v>88</v>
      </c>
      <c r="B8" s="10" t="s">
        <v>14</v>
      </c>
      <c r="C8" s="11" t="s">
        <v>48</v>
      </c>
      <c r="D8" s="12">
        <v>0.12</v>
      </c>
      <c r="E8" s="12">
        <v>0.1</v>
      </c>
      <c r="F8" s="12">
        <v>807.1</v>
      </c>
      <c r="G8" s="12">
        <v>0.09</v>
      </c>
      <c r="H8" s="12">
        <v>0.12</v>
      </c>
      <c r="I8" s="12">
        <v>794.17</v>
      </c>
      <c r="J8" s="12">
        <v>7.0000000000000007E-2</v>
      </c>
      <c r="K8" s="13">
        <v>0.08</v>
      </c>
    </row>
    <row r="9" spans="1:11" ht="24.9" customHeight="1" x14ac:dyDescent="0.3">
      <c r="A9" s="9">
        <v>101</v>
      </c>
      <c r="B9" s="10" t="s">
        <v>14</v>
      </c>
      <c r="C9" s="11"/>
      <c r="D9" s="12"/>
      <c r="E9" s="12"/>
      <c r="F9" s="12">
        <v>852.49</v>
      </c>
      <c r="G9" s="12"/>
      <c r="H9" s="12"/>
      <c r="I9" s="12">
        <v>829.33</v>
      </c>
      <c r="J9" s="12"/>
      <c r="K9" s="13"/>
    </row>
    <row r="10" spans="1:11" ht="24.9" customHeight="1" x14ac:dyDescent="0.3">
      <c r="A10" s="9">
        <v>57</v>
      </c>
      <c r="B10" s="10" t="s">
        <v>41</v>
      </c>
      <c r="C10" s="11" t="s">
        <v>42</v>
      </c>
      <c r="D10" s="12" t="s">
        <v>2</v>
      </c>
      <c r="E10" s="12" t="s">
        <v>2</v>
      </c>
      <c r="F10" s="12" t="s">
        <v>3</v>
      </c>
      <c r="G10" s="12" t="s">
        <v>2</v>
      </c>
      <c r="H10" s="12" t="s">
        <v>2</v>
      </c>
      <c r="I10" s="12" t="s">
        <v>3</v>
      </c>
      <c r="J10" s="12" t="s">
        <v>2</v>
      </c>
      <c r="K10" s="13" t="s">
        <v>2</v>
      </c>
    </row>
    <row r="11" spans="1:11" ht="24.9" customHeight="1" x14ac:dyDescent="0.3">
      <c r="A11" s="9">
        <v>78</v>
      </c>
      <c r="B11" s="10" t="s">
        <v>57</v>
      </c>
      <c r="C11" s="11" t="s">
        <v>58</v>
      </c>
      <c r="D11" s="12">
        <v>8.8999999999999996E-2</v>
      </c>
      <c r="E11" s="12">
        <v>7.2999999999999995E-2</v>
      </c>
      <c r="F11" s="12">
        <v>13.276999999999999</v>
      </c>
      <c r="G11" s="12">
        <v>8.2000000000000003E-2</v>
      </c>
      <c r="H11" s="12">
        <v>8.8999999999999996E-2</v>
      </c>
      <c r="I11" s="12">
        <v>13.916</v>
      </c>
      <c r="J11" s="12">
        <v>8.2000000000000003E-2</v>
      </c>
      <c r="K11" s="13">
        <v>8.6999999999999994E-2</v>
      </c>
    </row>
    <row r="12" spans="1:11" ht="24.9" customHeight="1" x14ac:dyDescent="0.3">
      <c r="A12" s="9">
        <v>103</v>
      </c>
      <c r="B12" s="10" t="s">
        <v>57</v>
      </c>
      <c r="C12" s="11" t="s">
        <v>69</v>
      </c>
      <c r="D12" s="12">
        <v>3.7999999999999999E-2</v>
      </c>
      <c r="E12" s="12">
        <v>3.3000000000000002E-2</v>
      </c>
      <c r="F12" s="12">
        <v>12.339</v>
      </c>
      <c r="G12" s="12">
        <v>8.9999999999999993E-3</v>
      </c>
      <c r="H12" s="12">
        <v>9.5000000000000001E-2</v>
      </c>
      <c r="I12" s="12">
        <v>11.923</v>
      </c>
      <c r="J12" s="12">
        <v>1.9E-2</v>
      </c>
      <c r="K12" s="13">
        <v>3.3000000000000002E-2</v>
      </c>
    </row>
    <row r="13" spans="1:11" ht="24.9" customHeight="1" x14ac:dyDescent="0.3">
      <c r="A13" s="9">
        <v>125</v>
      </c>
      <c r="B13" s="10" t="s">
        <v>103</v>
      </c>
      <c r="C13" s="11">
        <v>79180902</v>
      </c>
      <c r="D13" s="36" t="s">
        <v>2</v>
      </c>
      <c r="E13" s="36" t="s">
        <v>2</v>
      </c>
      <c r="F13" s="12" t="s">
        <v>3</v>
      </c>
      <c r="G13" s="36" t="s">
        <v>2</v>
      </c>
      <c r="H13" s="36" t="s">
        <v>2</v>
      </c>
      <c r="I13" s="12" t="s">
        <v>3</v>
      </c>
      <c r="J13" s="36" t="s">
        <v>2</v>
      </c>
      <c r="K13" s="57" t="s">
        <v>2</v>
      </c>
    </row>
    <row r="14" spans="1:11" ht="24.9" customHeight="1" x14ac:dyDescent="0.3">
      <c r="A14" s="9">
        <v>115</v>
      </c>
      <c r="B14" s="10" t="s">
        <v>103</v>
      </c>
      <c r="C14" s="11">
        <v>37190407</v>
      </c>
      <c r="D14" s="20" t="s">
        <v>2</v>
      </c>
      <c r="E14" s="20" t="s">
        <v>2</v>
      </c>
      <c r="F14" s="12" t="s">
        <v>3</v>
      </c>
      <c r="G14" s="20" t="s">
        <v>2</v>
      </c>
      <c r="H14" s="20" t="s">
        <v>2</v>
      </c>
      <c r="I14" s="12" t="s">
        <v>3</v>
      </c>
      <c r="J14" s="20" t="s">
        <v>2</v>
      </c>
      <c r="K14" s="33" t="s">
        <v>2</v>
      </c>
    </row>
    <row r="15" spans="1:11" ht="24.9" customHeight="1" x14ac:dyDescent="0.35">
      <c r="A15" s="9">
        <v>125</v>
      </c>
      <c r="B15" s="10" t="s">
        <v>104</v>
      </c>
      <c r="C15" s="11">
        <v>37190103</v>
      </c>
      <c r="D15" s="43">
        <v>6.13E-2</v>
      </c>
      <c r="E15" s="43">
        <v>4.1919999999999999E-2</v>
      </c>
      <c r="F15" s="43">
        <v>5.4427000000000003</v>
      </c>
      <c r="G15" s="43">
        <v>1.4800000000000001E-2</v>
      </c>
      <c r="H15" s="43">
        <v>1.55E-2</v>
      </c>
      <c r="I15" s="43">
        <v>5.7205000000000004</v>
      </c>
      <c r="J15" s="43">
        <v>1.9599999999999999E-2</v>
      </c>
      <c r="K15" s="44">
        <v>6.6369999999999998E-2</v>
      </c>
    </row>
    <row r="16" spans="1:11" ht="24.9" customHeight="1" x14ac:dyDescent="0.3">
      <c r="A16" s="9">
        <v>124</v>
      </c>
      <c r="B16" s="46" t="s">
        <v>92</v>
      </c>
      <c r="C16" s="16" t="s">
        <v>72</v>
      </c>
      <c r="D16" s="12">
        <v>6.8000000000000005E-2</v>
      </c>
      <c r="E16" s="12">
        <v>8.2000000000000003E-2</v>
      </c>
      <c r="F16" s="12">
        <v>8.1920000000000002</v>
      </c>
      <c r="G16" s="12">
        <v>9.1999999999999998E-2</v>
      </c>
      <c r="H16" s="12">
        <v>7.4999999999999997E-2</v>
      </c>
      <c r="I16" s="12">
        <v>8.48</v>
      </c>
      <c r="J16" s="12">
        <v>7.4999999999999997E-2</v>
      </c>
      <c r="K16" s="13">
        <v>0.08</v>
      </c>
    </row>
    <row r="17" spans="1:11" ht="24.9" customHeight="1" x14ac:dyDescent="0.3">
      <c r="A17" s="9">
        <v>127</v>
      </c>
      <c r="B17" s="46" t="s">
        <v>92</v>
      </c>
      <c r="C17" s="11" t="s">
        <v>81</v>
      </c>
      <c r="D17" s="12">
        <v>6.8000000000000005E-2</v>
      </c>
      <c r="E17" s="12">
        <v>6.3E-2</v>
      </c>
      <c r="F17" s="17">
        <v>12.907</v>
      </c>
      <c r="G17" s="12">
        <v>8.1000000000000003E-2</v>
      </c>
      <c r="H17" s="12">
        <v>8.4000000000000005E-2</v>
      </c>
      <c r="I17" s="17">
        <v>12.97</v>
      </c>
      <c r="J17" s="12">
        <v>0.09</v>
      </c>
      <c r="K17" s="13">
        <v>6.4000000000000001E-2</v>
      </c>
    </row>
    <row r="18" spans="1:11" ht="24.9" customHeight="1" x14ac:dyDescent="0.3">
      <c r="A18" s="9">
        <v>73</v>
      </c>
      <c r="B18" s="10" t="s">
        <v>52</v>
      </c>
      <c r="C18" s="11">
        <v>4000021345</v>
      </c>
      <c r="D18" s="36" t="s">
        <v>2</v>
      </c>
      <c r="E18" s="36" t="s">
        <v>2</v>
      </c>
      <c r="F18" s="12" t="s">
        <v>3</v>
      </c>
      <c r="G18" s="36" t="s">
        <v>2</v>
      </c>
      <c r="H18" s="36" t="s">
        <v>2</v>
      </c>
      <c r="I18" s="12" t="s">
        <v>3</v>
      </c>
      <c r="J18" s="36" t="s">
        <v>2</v>
      </c>
      <c r="K18" s="57" t="s">
        <v>2</v>
      </c>
    </row>
    <row r="19" spans="1:11" ht="24.9" customHeight="1" x14ac:dyDescent="0.3">
      <c r="A19" s="9">
        <v>126</v>
      </c>
      <c r="B19" s="10" t="s">
        <v>52</v>
      </c>
      <c r="C19" s="11">
        <v>4000021345</v>
      </c>
      <c r="D19" s="12" t="s">
        <v>2</v>
      </c>
      <c r="E19" s="12" t="s">
        <v>2</v>
      </c>
      <c r="F19" s="12" t="s">
        <v>3</v>
      </c>
      <c r="G19" s="12" t="s">
        <v>2</v>
      </c>
      <c r="H19" s="12" t="s">
        <v>2</v>
      </c>
      <c r="I19" s="12" t="s">
        <v>3</v>
      </c>
      <c r="J19" s="12" t="s">
        <v>2</v>
      </c>
      <c r="K19" s="13" t="s">
        <v>2</v>
      </c>
    </row>
    <row r="20" spans="1:11" ht="24.9" customHeight="1" x14ac:dyDescent="0.3">
      <c r="A20" s="9">
        <v>52</v>
      </c>
      <c r="B20" s="10" t="s">
        <v>40</v>
      </c>
      <c r="C20" s="11" t="s">
        <v>35</v>
      </c>
      <c r="D20" s="36" t="s">
        <v>2</v>
      </c>
      <c r="E20" s="36" t="s">
        <v>2</v>
      </c>
      <c r="F20" s="12" t="s">
        <v>3</v>
      </c>
      <c r="G20" s="36" t="s">
        <v>2</v>
      </c>
      <c r="H20" s="36" t="s">
        <v>2</v>
      </c>
      <c r="I20" s="12" t="s">
        <v>3</v>
      </c>
      <c r="J20" s="36" t="s">
        <v>2</v>
      </c>
      <c r="K20" s="57" t="s">
        <v>2</v>
      </c>
    </row>
    <row r="21" spans="1:11" ht="24.9" customHeight="1" thickBot="1" x14ac:dyDescent="0.35">
      <c r="A21" s="27">
        <v>55</v>
      </c>
      <c r="B21" s="22" t="s">
        <v>40</v>
      </c>
      <c r="C21" s="23" t="s">
        <v>39</v>
      </c>
      <c r="D21" s="58" t="s">
        <v>2</v>
      </c>
      <c r="E21" s="58" t="s">
        <v>2</v>
      </c>
      <c r="F21" s="24" t="s">
        <v>3</v>
      </c>
      <c r="G21" s="58" t="s">
        <v>2</v>
      </c>
      <c r="H21" s="58" t="s">
        <v>2</v>
      </c>
      <c r="I21" s="24" t="s">
        <v>3</v>
      </c>
      <c r="J21" s="58" t="s">
        <v>2</v>
      </c>
      <c r="K21" s="59" t="s">
        <v>2</v>
      </c>
    </row>
    <row r="22" spans="1:11" ht="24.9" customHeight="1" x14ac:dyDescent="0.3">
      <c r="A22" s="28">
        <v>74</v>
      </c>
      <c r="B22" s="10" t="s">
        <v>40</v>
      </c>
      <c r="C22" s="11" t="s">
        <v>55</v>
      </c>
      <c r="D22" s="20" t="s">
        <v>2</v>
      </c>
      <c r="E22" s="20" t="s">
        <v>2</v>
      </c>
      <c r="F22" s="12" t="s">
        <v>3</v>
      </c>
      <c r="G22" s="20" t="s">
        <v>2</v>
      </c>
      <c r="H22" s="20" t="s">
        <v>2</v>
      </c>
      <c r="I22" s="12" t="s">
        <v>3</v>
      </c>
      <c r="J22" s="20" t="s">
        <v>2</v>
      </c>
      <c r="K22" s="20" t="s">
        <v>2</v>
      </c>
    </row>
    <row r="23" spans="1:11" ht="24.9" customHeight="1" x14ac:dyDescent="0.3">
      <c r="A23" s="11">
        <v>117</v>
      </c>
      <c r="B23" s="10" t="s">
        <v>40</v>
      </c>
      <c r="C23" s="11" t="s">
        <v>45</v>
      </c>
      <c r="D23" s="36" t="s">
        <v>2</v>
      </c>
      <c r="E23" s="36" t="s">
        <v>2</v>
      </c>
      <c r="F23" s="12" t="s">
        <v>3</v>
      </c>
      <c r="G23" s="36" t="s">
        <v>2</v>
      </c>
      <c r="H23" s="36" t="s">
        <v>2</v>
      </c>
      <c r="I23" s="12" t="s">
        <v>3</v>
      </c>
      <c r="J23" s="36" t="s">
        <v>2</v>
      </c>
      <c r="K23" s="36" t="s">
        <v>2</v>
      </c>
    </row>
    <row r="24" spans="1:11" ht="24.9" customHeight="1" x14ac:dyDescent="0.3">
      <c r="A24" s="11">
        <v>115</v>
      </c>
      <c r="B24" s="10" t="s">
        <v>71</v>
      </c>
      <c r="C24" s="11" t="s">
        <v>72</v>
      </c>
      <c r="D24" s="20">
        <v>5.1999999999999998E-2</v>
      </c>
      <c r="E24" s="20">
        <v>5.8000000000000003E-2</v>
      </c>
      <c r="F24" s="12">
        <v>8.9830000000000005</v>
      </c>
      <c r="G24" s="20">
        <v>7.5999999999999998E-2</v>
      </c>
      <c r="H24" s="20">
        <v>7.1999999999999995E-2</v>
      </c>
      <c r="I24" s="12">
        <v>8.9890000000000008</v>
      </c>
      <c r="J24" s="20">
        <v>5.1999999999999998E-2</v>
      </c>
      <c r="K24" s="20">
        <v>9.9000000000000005E-2</v>
      </c>
    </row>
    <row r="25" spans="1:11" ht="24.9" customHeight="1" x14ac:dyDescent="0.3">
      <c r="A25" s="28">
        <v>98</v>
      </c>
      <c r="B25" s="41" t="s">
        <v>85</v>
      </c>
      <c r="C25" s="11">
        <v>1007062230</v>
      </c>
      <c r="D25" s="12"/>
      <c r="E25" s="12"/>
      <c r="F25" s="12">
        <v>24.12</v>
      </c>
      <c r="G25" s="12"/>
      <c r="H25" s="12"/>
      <c r="I25" s="12">
        <v>12.77</v>
      </c>
      <c r="J25" s="12"/>
      <c r="K25" s="12"/>
    </row>
    <row r="26" spans="1:11" ht="24.9" customHeight="1" x14ac:dyDescent="0.3">
      <c r="A26" s="11">
        <v>102</v>
      </c>
      <c r="B26" s="10" t="s">
        <v>67</v>
      </c>
      <c r="C26" s="11" t="s">
        <v>68</v>
      </c>
      <c r="D26" s="12">
        <v>0.28100000000000003</v>
      </c>
      <c r="E26" s="12">
        <v>0.187</v>
      </c>
      <c r="F26" s="12">
        <v>23.562000000000001</v>
      </c>
      <c r="G26" s="12">
        <v>0.25</v>
      </c>
      <c r="H26" s="12">
        <v>0.21</v>
      </c>
      <c r="I26" s="12">
        <v>20.835000000000001</v>
      </c>
      <c r="J26" s="12">
        <v>0.14000000000000001</v>
      </c>
      <c r="K26" s="12">
        <v>0.28100000000000003</v>
      </c>
    </row>
    <row r="27" spans="1:11" ht="24.9" customHeight="1" x14ac:dyDescent="0.3">
      <c r="A27" s="28">
        <v>9</v>
      </c>
      <c r="B27" s="10" t="s">
        <v>99</v>
      </c>
      <c r="C27" s="16" t="s">
        <v>17</v>
      </c>
      <c r="D27" s="12"/>
      <c r="E27" s="12"/>
      <c r="F27" s="12">
        <v>9.0969999999999995</v>
      </c>
      <c r="G27" s="12"/>
      <c r="H27" s="12"/>
      <c r="I27" s="12">
        <v>9.4789999999999992</v>
      </c>
      <c r="J27" s="12"/>
      <c r="K27" s="12"/>
    </row>
    <row r="28" spans="1:11" ht="24.9" customHeight="1" x14ac:dyDescent="0.3">
      <c r="A28" s="11">
        <v>14</v>
      </c>
      <c r="B28" s="10" t="s">
        <v>99</v>
      </c>
      <c r="C28" s="11" t="s">
        <v>20</v>
      </c>
      <c r="D28" s="19">
        <v>0.32500000000000001</v>
      </c>
      <c r="E28" s="19">
        <v>0.35799999999999998</v>
      </c>
      <c r="F28" s="12">
        <v>9.7710000000000008</v>
      </c>
      <c r="G28" s="19">
        <v>0.29299999999999998</v>
      </c>
      <c r="H28" s="19">
        <v>0.312</v>
      </c>
      <c r="I28" s="12">
        <v>9.7710000000000008</v>
      </c>
      <c r="J28" s="19">
        <v>0.315</v>
      </c>
      <c r="K28" s="19">
        <v>0.35099999999999998</v>
      </c>
    </row>
    <row r="29" spans="1:11" ht="24.9" customHeight="1" x14ac:dyDescent="0.3">
      <c r="A29" s="11">
        <v>55</v>
      </c>
      <c r="B29" s="10" t="s">
        <v>99</v>
      </c>
      <c r="C29" s="11" t="s">
        <v>20</v>
      </c>
      <c r="D29" s="12">
        <v>0.35599999999999998</v>
      </c>
      <c r="E29" s="12">
        <v>0.372</v>
      </c>
      <c r="F29" s="12">
        <v>28.661999999999999</v>
      </c>
      <c r="G29" s="12">
        <v>0.34699999999999998</v>
      </c>
      <c r="H29" s="12">
        <v>0.34699999999999998</v>
      </c>
      <c r="I29" s="12">
        <v>10.98</v>
      </c>
      <c r="J29" s="12">
        <v>0.318</v>
      </c>
      <c r="K29" s="12">
        <v>0.375</v>
      </c>
    </row>
    <row r="30" spans="1:11" ht="24.9" customHeight="1" x14ac:dyDescent="0.3">
      <c r="A30" s="11">
        <v>68</v>
      </c>
      <c r="B30" s="10" t="s">
        <v>99</v>
      </c>
      <c r="C30" s="11" t="s">
        <v>49</v>
      </c>
      <c r="D30" s="12">
        <v>0.25540000000000002</v>
      </c>
      <c r="E30" s="12">
        <v>0.25950000000000001</v>
      </c>
      <c r="F30" s="12">
        <v>14.18</v>
      </c>
      <c r="G30" s="12">
        <v>0.21079999999999999</v>
      </c>
      <c r="H30" s="12">
        <v>0.25540000000000002</v>
      </c>
      <c r="I30" s="12">
        <v>14.18</v>
      </c>
      <c r="J30" s="12">
        <v>0.25540000000000002</v>
      </c>
      <c r="K30" s="12">
        <v>0.223</v>
      </c>
    </row>
    <row r="31" spans="1:11" ht="24.9" customHeight="1" x14ac:dyDescent="0.3">
      <c r="A31" s="11">
        <v>112</v>
      </c>
      <c r="B31" s="10" t="s">
        <v>99</v>
      </c>
      <c r="C31" s="11" t="s">
        <v>17</v>
      </c>
      <c r="D31" s="12">
        <v>0.1515</v>
      </c>
      <c r="E31" s="12">
        <v>0.16450000000000001</v>
      </c>
      <c r="F31" s="12">
        <v>12.645</v>
      </c>
      <c r="G31" s="12">
        <v>0.15579999999999999</v>
      </c>
      <c r="H31" s="12">
        <v>0.16880000000000001</v>
      </c>
      <c r="I31" s="12">
        <v>12.5541</v>
      </c>
      <c r="J31" s="12">
        <v>0.16020000000000001</v>
      </c>
      <c r="K31" s="12">
        <v>0.1429</v>
      </c>
    </row>
    <row r="32" spans="1:11" ht="24.9" customHeight="1" x14ac:dyDescent="0.3">
      <c r="A32" s="11">
        <v>126</v>
      </c>
      <c r="B32" s="10" t="s">
        <v>99</v>
      </c>
      <c r="C32" s="15"/>
      <c r="D32" s="12">
        <v>0.22900000000000001</v>
      </c>
      <c r="E32" s="12">
        <v>0.21199999999999999</v>
      </c>
      <c r="F32" s="17">
        <v>11.98</v>
      </c>
      <c r="G32" s="12">
        <v>0.2089</v>
      </c>
      <c r="H32" s="12">
        <v>0.21199999999999999</v>
      </c>
      <c r="I32" s="17">
        <v>11.551</v>
      </c>
      <c r="J32" s="12">
        <v>0.188</v>
      </c>
      <c r="K32" s="12">
        <v>0.27400000000000002</v>
      </c>
    </row>
    <row r="33" spans="1:14" ht="24.9" customHeight="1" x14ac:dyDescent="0.3">
      <c r="A33" s="11">
        <v>97</v>
      </c>
      <c r="B33" s="41" t="s">
        <v>66</v>
      </c>
      <c r="C33" s="11" t="s">
        <v>65</v>
      </c>
      <c r="D33" s="36" t="s">
        <v>2</v>
      </c>
      <c r="E33" s="36" t="s">
        <v>2</v>
      </c>
      <c r="F33" s="12" t="s">
        <v>3</v>
      </c>
      <c r="G33" s="36" t="s">
        <v>2</v>
      </c>
      <c r="H33" s="36" t="s">
        <v>2</v>
      </c>
      <c r="I33" s="12" t="s">
        <v>3</v>
      </c>
      <c r="J33" s="36" t="s">
        <v>2</v>
      </c>
      <c r="K33" s="36" t="s">
        <v>2</v>
      </c>
    </row>
    <row r="34" spans="1:14" ht="24.9" customHeight="1" x14ac:dyDescent="0.3">
      <c r="A34" s="11">
        <v>15</v>
      </c>
      <c r="B34" s="10" t="s">
        <v>23</v>
      </c>
      <c r="C34" s="11" t="s">
        <v>24</v>
      </c>
      <c r="D34" s="12"/>
      <c r="E34" s="12"/>
      <c r="F34" s="35" t="s">
        <v>3</v>
      </c>
      <c r="G34" s="12"/>
      <c r="H34" s="12"/>
      <c r="I34" s="35" t="s">
        <v>3</v>
      </c>
      <c r="J34" s="12"/>
      <c r="K34" s="12"/>
    </row>
    <row r="35" spans="1:14" ht="24.9" customHeight="1" x14ac:dyDescent="0.3">
      <c r="A35" s="11">
        <v>58</v>
      </c>
      <c r="B35" s="10" t="s">
        <v>23</v>
      </c>
      <c r="C35" s="11" t="s">
        <v>87</v>
      </c>
      <c r="D35" s="12"/>
      <c r="E35" s="12"/>
      <c r="F35" s="12" t="s">
        <v>3</v>
      </c>
      <c r="G35" s="12"/>
      <c r="H35" s="12"/>
      <c r="I35" s="12" t="s">
        <v>3</v>
      </c>
      <c r="J35" s="12"/>
      <c r="K35" s="12"/>
    </row>
    <row r="36" spans="1:14" ht="24.9" customHeight="1" x14ac:dyDescent="0.3">
      <c r="A36" s="11">
        <v>60</v>
      </c>
      <c r="B36" s="10" t="s">
        <v>23</v>
      </c>
      <c r="C36" s="11" t="s">
        <v>45</v>
      </c>
      <c r="D36" s="36" t="s">
        <v>2</v>
      </c>
      <c r="E36" s="36" t="s">
        <v>2</v>
      </c>
      <c r="F36" s="12" t="s">
        <v>3</v>
      </c>
      <c r="G36" s="36" t="s">
        <v>2</v>
      </c>
      <c r="H36" s="36" t="s">
        <v>2</v>
      </c>
      <c r="I36" s="12" t="s">
        <v>3</v>
      </c>
      <c r="J36" s="36" t="s">
        <v>2</v>
      </c>
      <c r="K36" s="36" t="s">
        <v>2</v>
      </c>
    </row>
    <row r="37" spans="1:14" ht="24.9" customHeight="1" x14ac:dyDescent="0.3">
      <c r="A37" s="11">
        <v>68</v>
      </c>
      <c r="B37" s="10" t="s">
        <v>23</v>
      </c>
      <c r="C37" s="11" t="s">
        <v>50</v>
      </c>
      <c r="D37" s="12"/>
      <c r="E37" s="12"/>
      <c r="F37" s="12" t="s">
        <v>3</v>
      </c>
      <c r="G37" s="12"/>
      <c r="H37" s="12"/>
      <c r="I37" s="12" t="s">
        <v>3</v>
      </c>
      <c r="J37" s="12"/>
      <c r="K37" s="12"/>
    </row>
    <row r="38" spans="1:14" ht="24.9" customHeight="1" x14ac:dyDescent="0.3">
      <c r="A38" s="28">
        <v>69</v>
      </c>
      <c r="B38" s="10" t="s">
        <v>23</v>
      </c>
      <c r="C38" s="11" t="s">
        <v>39</v>
      </c>
      <c r="D38" s="36" t="s">
        <v>2</v>
      </c>
      <c r="E38" s="36" t="s">
        <v>2</v>
      </c>
      <c r="F38" s="12" t="s">
        <v>3</v>
      </c>
      <c r="G38" s="36" t="s">
        <v>2</v>
      </c>
      <c r="H38" s="36" t="s">
        <v>2</v>
      </c>
      <c r="I38" s="12" t="s">
        <v>3</v>
      </c>
      <c r="J38" s="36" t="s">
        <v>2</v>
      </c>
      <c r="K38" s="36" t="s">
        <v>2</v>
      </c>
      <c r="M38" s="30"/>
      <c r="N38" s="30"/>
    </row>
    <row r="39" spans="1:14" ht="24.9" customHeight="1" x14ac:dyDescent="0.3">
      <c r="A39" s="11">
        <v>96</v>
      </c>
      <c r="B39" s="10" t="s">
        <v>23</v>
      </c>
      <c r="C39" s="11" t="s">
        <v>64</v>
      </c>
      <c r="D39" s="12"/>
      <c r="E39" s="12"/>
      <c r="F39" s="12" t="s">
        <v>3</v>
      </c>
      <c r="G39" s="12"/>
      <c r="H39" s="12"/>
      <c r="I39" s="12" t="s">
        <v>3</v>
      </c>
      <c r="J39" s="12"/>
      <c r="K39" s="12"/>
      <c r="M39" s="30"/>
      <c r="N39" s="2"/>
    </row>
    <row r="40" spans="1:14" ht="24.9" customHeight="1" x14ac:dyDescent="0.3">
      <c r="A40" s="28">
        <v>98</v>
      </c>
      <c r="B40" s="10" t="s">
        <v>23</v>
      </c>
      <c r="C40" s="11" t="s">
        <v>84</v>
      </c>
      <c r="D40" s="12"/>
      <c r="E40" s="12"/>
      <c r="F40" s="12" t="s">
        <v>3</v>
      </c>
      <c r="G40" s="12"/>
      <c r="H40" s="12"/>
      <c r="I40" s="12" t="s">
        <v>3</v>
      </c>
      <c r="J40" s="12"/>
      <c r="K40" s="12"/>
      <c r="M40" s="30"/>
      <c r="N40" s="2"/>
    </row>
    <row r="41" spans="1:14" ht="24.9" customHeight="1" x14ac:dyDescent="0.3">
      <c r="A41" s="11">
        <v>15</v>
      </c>
      <c r="B41" s="10" t="s">
        <v>21</v>
      </c>
      <c r="C41" s="11" t="s">
        <v>22</v>
      </c>
      <c r="D41" s="12">
        <v>0.1172</v>
      </c>
      <c r="E41" s="12">
        <v>7.6300000000000007E-2</v>
      </c>
      <c r="F41" s="12">
        <v>10.055</v>
      </c>
      <c r="G41" s="12">
        <v>0.41270000000000001</v>
      </c>
      <c r="H41" s="12">
        <v>8.72E-2</v>
      </c>
      <c r="I41" s="12">
        <v>10.2727</v>
      </c>
      <c r="J41" s="12">
        <v>7.3599999999999999E-2</v>
      </c>
      <c r="K41" s="12">
        <v>8.8999999999999996E-2</v>
      </c>
      <c r="M41" s="30"/>
      <c r="N41" s="31"/>
    </row>
    <row r="42" spans="1:14" ht="24.9" customHeight="1" x14ac:dyDescent="0.3">
      <c r="A42" s="9">
        <v>2</v>
      </c>
      <c r="B42" s="10" t="s">
        <v>100</v>
      </c>
      <c r="C42" s="11" t="s">
        <v>75</v>
      </c>
      <c r="D42" s="12">
        <v>9.5000000000000001E-2</v>
      </c>
      <c r="E42" s="12">
        <v>6.3E-2</v>
      </c>
      <c r="F42" s="12">
        <v>10.058999999999999</v>
      </c>
      <c r="G42" s="12">
        <v>5.8999999999999997E-2</v>
      </c>
      <c r="H42" s="12">
        <v>8.5999999999999993E-2</v>
      </c>
      <c r="I42" s="12">
        <v>10.095000000000001</v>
      </c>
      <c r="J42" s="12">
        <v>5.8999999999999997E-2</v>
      </c>
      <c r="K42" s="13">
        <v>6.3E-2</v>
      </c>
      <c r="M42" s="30"/>
      <c r="N42" s="31"/>
    </row>
    <row r="43" spans="1:14" ht="24.9" customHeight="1" x14ac:dyDescent="0.35">
      <c r="A43" s="9">
        <v>4</v>
      </c>
      <c r="B43" s="10" t="s">
        <v>100</v>
      </c>
      <c r="C43" s="11" t="s">
        <v>15</v>
      </c>
      <c r="D43" s="29">
        <v>0.14599999999999999</v>
      </c>
      <c r="E43" s="29">
        <v>0.17599999999999999</v>
      </c>
      <c r="F43" s="29">
        <v>9.7080000000000002</v>
      </c>
      <c r="G43" s="34">
        <v>0.15</v>
      </c>
      <c r="H43" s="29">
        <v>0.20599999999999999</v>
      </c>
      <c r="I43" s="29">
        <v>10.459</v>
      </c>
      <c r="J43" s="29">
        <v>0.107</v>
      </c>
      <c r="K43" s="51">
        <v>0.16300000000000001</v>
      </c>
      <c r="M43" s="30"/>
      <c r="N43" s="31"/>
    </row>
    <row r="44" spans="1:14" ht="24.9" customHeight="1" x14ac:dyDescent="0.3">
      <c r="A44" s="9">
        <v>9</v>
      </c>
      <c r="B44" s="10" t="s">
        <v>100</v>
      </c>
      <c r="C44" s="11" t="s">
        <v>16</v>
      </c>
      <c r="D44" s="12">
        <v>0.124</v>
      </c>
      <c r="E44" s="12">
        <v>0.115</v>
      </c>
      <c r="F44" s="17">
        <v>9.5969999999999995</v>
      </c>
      <c r="G44" s="12">
        <v>9.7000000000000003E-2</v>
      </c>
      <c r="H44" s="12">
        <v>0.10199999999999999</v>
      </c>
      <c r="I44" s="17">
        <v>9.2349999999999994</v>
      </c>
      <c r="J44" s="12">
        <v>0.13300000000000001</v>
      </c>
      <c r="K44" s="13">
        <v>0.16400000000000001</v>
      </c>
      <c r="M44" s="30"/>
      <c r="N44" s="31"/>
    </row>
    <row r="45" spans="1:14" ht="24.9" customHeight="1" x14ac:dyDescent="0.3">
      <c r="A45" s="14">
        <v>10</v>
      </c>
      <c r="B45" s="10" t="s">
        <v>100</v>
      </c>
      <c r="C45" s="11" t="s">
        <v>76</v>
      </c>
      <c r="D45" s="12">
        <v>4.5999999999999999E-2</v>
      </c>
      <c r="E45" s="12">
        <v>4.5999999999999999E-2</v>
      </c>
      <c r="F45" s="12">
        <v>17.545000000000002</v>
      </c>
      <c r="G45" s="12">
        <v>6.4000000000000001E-2</v>
      </c>
      <c r="H45" s="12">
        <v>0.06</v>
      </c>
      <c r="I45" s="12">
        <v>17.358000000000001</v>
      </c>
      <c r="J45" s="12">
        <v>6.4000000000000001E-2</v>
      </c>
      <c r="K45" s="13">
        <v>6.9000000000000006E-2</v>
      </c>
      <c r="M45" s="30"/>
      <c r="N45" s="2"/>
    </row>
    <row r="46" spans="1:14" ht="24.9" customHeight="1" x14ac:dyDescent="0.3">
      <c r="A46" s="9">
        <v>26</v>
      </c>
      <c r="B46" s="10" t="s">
        <v>100</v>
      </c>
      <c r="C46" s="11" t="s">
        <v>30</v>
      </c>
      <c r="D46" s="20">
        <v>8.5000000000000006E-2</v>
      </c>
      <c r="E46" s="20">
        <v>9.8000000000000004E-2</v>
      </c>
      <c r="F46" s="12">
        <v>7.1559999999999997</v>
      </c>
      <c r="G46" s="20">
        <v>8.5000000000000006E-2</v>
      </c>
      <c r="H46" s="20">
        <v>0.13</v>
      </c>
      <c r="I46" s="12">
        <v>7.9409999999999998</v>
      </c>
      <c r="J46" s="20">
        <v>9.4E-2</v>
      </c>
      <c r="K46" s="33">
        <v>9.8000000000000004E-2</v>
      </c>
      <c r="M46" s="30"/>
      <c r="N46" s="2"/>
    </row>
    <row r="47" spans="1:14" ht="24.9" customHeight="1" x14ac:dyDescent="0.3">
      <c r="A47" s="9">
        <v>30</v>
      </c>
      <c r="B47" s="10" t="s">
        <v>100</v>
      </c>
      <c r="C47" s="11" t="s">
        <v>30</v>
      </c>
      <c r="D47" s="12">
        <v>0.09</v>
      </c>
      <c r="E47" s="12">
        <v>0.157</v>
      </c>
      <c r="F47" s="12">
        <v>8.6489999999999991</v>
      </c>
      <c r="G47" s="12">
        <v>0.20899999999999999</v>
      </c>
      <c r="H47" s="12">
        <v>0.17699999999999999</v>
      </c>
      <c r="I47" s="12">
        <v>7.952</v>
      </c>
      <c r="J47" s="12">
        <v>0.16900000000000001</v>
      </c>
      <c r="K47" s="13">
        <v>0.16500000000000001</v>
      </c>
      <c r="M47" s="30"/>
      <c r="N47" s="32"/>
    </row>
    <row r="48" spans="1:14" ht="24.9" customHeight="1" x14ac:dyDescent="0.3">
      <c r="A48" s="9">
        <v>33</v>
      </c>
      <c r="B48" s="10" t="s">
        <v>100</v>
      </c>
      <c r="C48" s="11" t="s">
        <v>82</v>
      </c>
      <c r="D48" s="12">
        <v>0.113</v>
      </c>
      <c r="E48" s="12">
        <v>9.7000000000000003E-2</v>
      </c>
      <c r="F48" s="12">
        <v>9.1050000000000004</v>
      </c>
      <c r="G48" s="12">
        <v>9.7000000000000003E-2</v>
      </c>
      <c r="H48" s="12">
        <v>0.16800000000000001</v>
      </c>
      <c r="I48" s="12">
        <v>9.1639999999999997</v>
      </c>
      <c r="J48" s="12">
        <v>0.11799999999999999</v>
      </c>
      <c r="K48" s="13">
        <v>0.13</v>
      </c>
      <c r="M48" s="30"/>
      <c r="N48" s="32"/>
    </row>
    <row r="49" spans="1:14" ht="24.9" customHeight="1" x14ac:dyDescent="0.3">
      <c r="A49" s="9">
        <v>34</v>
      </c>
      <c r="B49" s="10" t="s">
        <v>100</v>
      </c>
      <c r="C49" s="11" t="s">
        <v>32</v>
      </c>
      <c r="D49" s="12">
        <v>0.26</v>
      </c>
      <c r="E49" s="12">
        <v>0.24</v>
      </c>
      <c r="F49" s="12">
        <v>12.77</v>
      </c>
      <c r="G49" s="12">
        <v>0.17</v>
      </c>
      <c r="H49" s="12">
        <v>0.37</v>
      </c>
      <c r="I49" s="12">
        <v>11.98</v>
      </c>
      <c r="J49" s="12">
        <v>0.3</v>
      </c>
      <c r="K49" s="13">
        <v>0.19</v>
      </c>
      <c r="M49" s="30"/>
      <c r="N49" s="2"/>
    </row>
    <row r="50" spans="1:14" ht="24.9" customHeight="1" x14ac:dyDescent="0.3">
      <c r="A50" s="9">
        <v>41</v>
      </c>
      <c r="B50" s="10" t="s">
        <v>100</v>
      </c>
      <c r="C50" s="15" t="s">
        <v>33</v>
      </c>
      <c r="D50" s="12">
        <v>9.9000000000000005E-2</v>
      </c>
      <c r="E50" s="12">
        <v>0.16300000000000001</v>
      </c>
      <c r="F50" s="17">
        <v>8.8010000000000002</v>
      </c>
      <c r="G50" s="12">
        <v>0.129</v>
      </c>
      <c r="H50" s="12">
        <v>0.185</v>
      </c>
      <c r="I50" s="17">
        <v>9.6720000000000006</v>
      </c>
      <c r="J50" s="12">
        <v>9.9000000000000005E-2</v>
      </c>
      <c r="K50" s="13">
        <v>5.0999999999999997E-2</v>
      </c>
      <c r="M50" s="30"/>
      <c r="N50" s="2"/>
    </row>
    <row r="51" spans="1:14" ht="24.9" customHeight="1" x14ac:dyDescent="0.3">
      <c r="A51" s="9">
        <v>41</v>
      </c>
      <c r="B51" s="10" t="s">
        <v>100</v>
      </c>
      <c r="C51" s="11" t="s">
        <v>33</v>
      </c>
      <c r="D51" s="12">
        <v>0.16800000000000001</v>
      </c>
      <c r="E51" s="12">
        <v>0.14099999999999999</v>
      </c>
      <c r="F51" s="17">
        <v>9.5660000000000007</v>
      </c>
      <c r="G51" s="12">
        <v>0.11</v>
      </c>
      <c r="H51" s="12">
        <v>0.159</v>
      </c>
      <c r="I51" s="17">
        <v>9.8979999999999997</v>
      </c>
      <c r="J51" s="12">
        <v>0.11899999999999999</v>
      </c>
      <c r="K51" s="13">
        <v>0.10100000000000001</v>
      </c>
      <c r="M51" s="30"/>
      <c r="N51" s="2"/>
    </row>
    <row r="52" spans="1:14" ht="24.9" customHeight="1" x14ac:dyDescent="0.3">
      <c r="A52" s="9">
        <v>45</v>
      </c>
      <c r="B52" s="10" t="s">
        <v>100</v>
      </c>
      <c r="C52" s="11" t="s">
        <v>34</v>
      </c>
      <c r="D52" s="12">
        <v>0.08</v>
      </c>
      <c r="E52" s="12">
        <v>0.09</v>
      </c>
      <c r="F52" s="12">
        <v>13.31</v>
      </c>
      <c r="G52" s="12">
        <v>0.12</v>
      </c>
      <c r="H52" s="12">
        <v>0.11</v>
      </c>
      <c r="I52" s="12">
        <v>13.24</v>
      </c>
      <c r="J52" s="12">
        <v>0.13</v>
      </c>
      <c r="K52" s="13">
        <v>0.09</v>
      </c>
      <c r="M52" s="30"/>
      <c r="N52" s="2"/>
    </row>
    <row r="53" spans="1:14" ht="24.9" customHeight="1" x14ac:dyDescent="0.3">
      <c r="A53" s="9">
        <v>52</v>
      </c>
      <c r="B53" s="10" t="s">
        <v>100</v>
      </c>
      <c r="C53" s="11" t="s">
        <v>30</v>
      </c>
      <c r="D53" s="12">
        <v>0.13200000000000001</v>
      </c>
      <c r="E53" s="12">
        <v>3.3399999999999999E-2</v>
      </c>
      <c r="F53" s="12">
        <v>3.93</v>
      </c>
      <c r="G53" s="12">
        <v>2.7099999999999999E-2</v>
      </c>
      <c r="H53" s="12">
        <v>1.8599999999999998E-2</v>
      </c>
      <c r="I53" s="12">
        <v>3.83</v>
      </c>
      <c r="J53" s="12">
        <v>7.2800000000000004E-2</v>
      </c>
      <c r="K53" s="13">
        <v>0.28999999999999998</v>
      </c>
      <c r="M53" s="30"/>
      <c r="N53" s="2"/>
    </row>
    <row r="54" spans="1:14" ht="24.9" customHeight="1" x14ac:dyDescent="0.3">
      <c r="A54" s="14">
        <v>64</v>
      </c>
      <c r="B54" s="10" t="s">
        <v>100</v>
      </c>
      <c r="C54" s="11" t="s">
        <v>46</v>
      </c>
      <c r="D54" s="12">
        <v>0.2132</v>
      </c>
      <c r="E54" s="12">
        <v>0.21820000000000001</v>
      </c>
      <c r="F54" s="17">
        <v>16.661999999999999</v>
      </c>
      <c r="G54" s="12">
        <v>0.20830000000000001</v>
      </c>
      <c r="H54" s="12">
        <v>0.23799999999999999</v>
      </c>
      <c r="I54" s="17">
        <v>15.912000000000001</v>
      </c>
      <c r="J54" s="12">
        <v>0.2331</v>
      </c>
      <c r="K54" s="13">
        <v>0.2132</v>
      </c>
      <c r="M54" s="30"/>
      <c r="N54" s="2"/>
    </row>
    <row r="55" spans="1:14" ht="24.9" customHeight="1" x14ac:dyDescent="0.3">
      <c r="A55" s="9">
        <v>73</v>
      </c>
      <c r="B55" s="10" t="s">
        <v>100</v>
      </c>
      <c r="C55" s="11" t="s">
        <v>51</v>
      </c>
      <c r="D55" s="20">
        <v>5.0000000000000001E-3</v>
      </c>
      <c r="E55" s="20">
        <v>5.0000000000000001E-3</v>
      </c>
      <c r="F55" s="12">
        <v>12.7</v>
      </c>
      <c r="G55" s="20">
        <v>0.03</v>
      </c>
      <c r="H55" s="20">
        <v>5.0000000000000001E-3</v>
      </c>
      <c r="I55" s="12">
        <v>13.02</v>
      </c>
      <c r="J55" s="20">
        <v>5.0000000000000001E-3</v>
      </c>
      <c r="K55" s="33">
        <v>3.0000000000000001E-3</v>
      </c>
      <c r="M55" s="30"/>
      <c r="N55" s="2"/>
    </row>
    <row r="56" spans="1:14" ht="24.9" customHeight="1" x14ac:dyDescent="0.3">
      <c r="A56" s="9">
        <v>79</v>
      </c>
      <c r="B56" s="10" t="s">
        <v>100</v>
      </c>
      <c r="C56" s="11" t="s">
        <v>59</v>
      </c>
      <c r="D56" s="12">
        <v>5.8000000000000003E-2</v>
      </c>
      <c r="E56" s="12">
        <v>0.10199999999999999</v>
      </c>
      <c r="F56" s="12">
        <v>9.4570000000000007</v>
      </c>
      <c r="G56" s="12">
        <v>7.0999999999999994E-2</v>
      </c>
      <c r="H56" s="12">
        <v>4.2999999999999997E-2</v>
      </c>
      <c r="I56" s="12">
        <v>7.7930000000000001</v>
      </c>
      <c r="J56" s="12">
        <v>6.2E-2</v>
      </c>
      <c r="K56" s="13">
        <v>8.4000000000000005E-2</v>
      </c>
      <c r="M56" s="30"/>
      <c r="N56" s="2"/>
    </row>
    <row r="57" spans="1:14" ht="24.9" customHeight="1" x14ac:dyDescent="0.3">
      <c r="A57" s="14">
        <v>82</v>
      </c>
      <c r="B57" s="10" t="s">
        <v>100</v>
      </c>
      <c r="C57" s="11" t="s">
        <v>82</v>
      </c>
      <c r="D57" s="12">
        <v>0.10100000000000001</v>
      </c>
      <c r="E57" s="12">
        <v>0.115</v>
      </c>
      <c r="F57" s="12">
        <v>10.74</v>
      </c>
      <c r="G57" s="12">
        <v>0.10100000000000001</v>
      </c>
      <c r="H57" s="12">
        <v>0.11899999999999999</v>
      </c>
      <c r="I57" s="12">
        <v>11.163</v>
      </c>
      <c r="J57" s="12">
        <v>0.123</v>
      </c>
      <c r="K57" s="13">
        <v>9.7000000000000003E-2</v>
      </c>
      <c r="M57" s="30"/>
      <c r="N57" s="2"/>
    </row>
    <row r="58" spans="1:14" ht="24.9" customHeight="1" x14ac:dyDescent="0.3">
      <c r="A58" s="14">
        <v>89</v>
      </c>
      <c r="B58" s="10" t="s">
        <v>100</v>
      </c>
      <c r="C58" s="11" t="s">
        <v>60</v>
      </c>
      <c r="D58" s="12">
        <v>5.2130000000000003E-2</v>
      </c>
      <c r="E58" s="12">
        <v>4.7390000000000002E-2</v>
      </c>
      <c r="F58" s="12">
        <v>10.1706</v>
      </c>
      <c r="G58" s="12">
        <v>3.7909999999999999E-2</v>
      </c>
      <c r="H58" s="12">
        <v>4.7390000000000002E-2</v>
      </c>
      <c r="I58" s="12">
        <v>10.862500000000001</v>
      </c>
      <c r="J58" s="12">
        <v>4.2653999999999997E-2</v>
      </c>
      <c r="K58" s="13">
        <v>2.8400000000000002E-2</v>
      </c>
      <c r="M58" s="30"/>
      <c r="N58" s="2"/>
    </row>
    <row r="59" spans="1:14" ht="24.9" customHeight="1" x14ac:dyDescent="0.3">
      <c r="A59" s="9">
        <v>93</v>
      </c>
      <c r="B59" s="10" t="s">
        <v>100</v>
      </c>
      <c r="C59" s="11" t="s">
        <v>30</v>
      </c>
      <c r="D59" s="12">
        <v>0.155</v>
      </c>
      <c r="E59" s="12">
        <v>0.189</v>
      </c>
      <c r="F59" s="12">
        <v>13.411</v>
      </c>
      <c r="G59" s="12">
        <v>0.193</v>
      </c>
      <c r="H59" s="12">
        <v>0.48699999999999999</v>
      </c>
      <c r="I59" s="12">
        <v>12.923999999999999</v>
      </c>
      <c r="J59" s="12">
        <v>0.63800000000000001</v>
      </c>
      <c r="K59" s="13">
        <v>0.218</v>
      </c>
      <c r="M59" s="30"/>
      <c r="N59" s="30"/>
    </row>
    <row r="60" spans="1:14" ht="24.9" customHeight="1" x14ac:dyDescent="0.3">
      <c r="A60" s="9">
        <v>96</v>
      </c>
      <c r="B60" s="10" t="s">
        <v>100</v>
      </c>
      <c r="C60" s="11" t="s">
        <v>63</v>
      </c>
      <c r="D60" s="20">
        <v>4.2999999999999997E-2</v>
      </c>
      <c r="E60" s="20">
        <v>3.7999999999999999E-2</v>
      </c>
      <c r="F60" s="47">
        <v>15.250999999999999</v>
      </c>
      <c r="G60" s="20">
        <v>3.7999999999999999E-2</v>
      </c>
      <c r="H60" s="20">
        <v>4.2999999999999997E-2</v>
      </c>
      <c r="I60" s="12">
        <v>14.754</v>
      </c>
      <c r="J60" s="20">
        <v>1.4E-2</v>
      </c>
      <c r="K60" s="33">
        <v>3.7999999999999999E-2</v>
      </c>
      <c r="M60" s="30"/>
      <c r="N60" s="30"/>
    </row>
    <row r="61" spans="1:14" ht="24.9" customHeight="1" thickBot="1" x14ac:dyDescent="0.35">
      <c r="A61" s="21">
        <v>97</v>
      </c>
      <c r="B61" s="22" t="s">
        <v>100</v>
      </c>
      <c r="C61" s="23" t="s">
        <v>60</v>
      </c>
      <c r="D61" s="24">
        <v>0.13200000000000001</v>
      </c>
      <c r="E61" s="24">
        <v>0.123</v>
      </c>
      <c r="F61" s="24">
        <v>6.2290000000000001</v>
      </c>
      <c r="G61" s="24">
        <v>0.115</v>
      </c>
      <c r="H61" s="24">
        <v>0.123</v>
      </c>
      <c r="I61" s="24">
        <v>7.3789999999999996</v>
      </c>
      <c r="J61" s="24">
        <v>0.11899999999999999</v>
      </c>
      <c r="K61" s="25">
        <v>0.123</v>
      </c>
      <c r="M61" s="30"/>
      <c r="N61" s="30"/>
    </row>
    <row r="62" spans="1:14" ht="24.9" customHeight="1" x14ac:dyDescent="0.3">
      <c r="A62" s="9">
        <v>102</v>
      </c>
      <c r="B62" s="10" t="s">
        <v>100</v>
      </c>
      <c r="C62" s="11" t="s">
        <v>33</v>
      </c>
      <c r="D62" s="12">
        <v>1.7000000000000001E-2</v>
      </c>
      <c r="E62" s="12">
        <v>1.7000000000000001E-2</v>
      </c>
      <c r="F62" s="12">
        <v>11.673999999999999</v>
      </c>
      <c r="G62" s="12">
        <v>2.1999999999999999E-2</v>
      </c>
      <c r="H62" s="12">
        <v>3.5000000000000003E-2</v>
      </c>
      <c r="I62" s="12">
        <v>11.856999999999999</v>
      </c>
      <c r="J62" s="12">
        <v>1.2999999999999999E-2</v>
      </c>
      <c r="K62" s="13">
        <v>7.4999999999999997E-2</v>
      </c>
      <c r="M62" s="30"/>
      <c r="N62" s="30"/>
    </row>
    <row r="63" spans="1:14" ht="24.9" customHeight="1" x14ac:dyDescent="0.3">
      <c r="A63" s="9">
        <v>50</v>
      </c>
      <c r="B63" s="10" t="s">
        <v>83</v>
      </c>
      <c r="C63" s="11" t="s">
        <v>30</v>
      </c>
      <c r="D63" s="12">
        <v>0.105</v>
      </c>
      <c r="E63" s="12">
        <v>0.155</v>
      </c>
      <c r="F63" s="12">
        <v>13.61</v>
      </c>
      <c r="G63" s="12">
        <v>3.6999999999999998E-2</v>
      </c>
      <c r="H63" s="12">
        <v>4.5999999999999999E-2</v>
      </c>
      <c r="I63" s="12">
        <v>12.59</v>
      </c>
      <c r="J63" s="12">
        <v>8.7999999999999995E-2</v>
      </c>
      <c r="K63" s="13">
        <v>0.214</v>
      </c>
      <c r="M63" s="30"/>
      <c r="N63" s="30"/>
    </row>
    <row r="64" spans="1:14" ht="24.9" customHeight="1" x14ac:dyDescent="0.3">
      <c r="A64" s="9">
        <v>37</v>
      </c>
      <c r="B64" s="10" t="s">
        <v>77</v>
      </c>
      <c r="C64" s="15" t="s">
        <v>78</v>
      </c>
      <c r="D64" s="12">
        <v>0.06</v>
      </c>
      <c r="E64" s="12">
        <v>7.0000000000000007E-2</v>
      </c>
      <c r="F64" s="17">
        <v>12.4</v>
      </c>
      <c r="G64" s="12">
        <v>0.08</v>
      </c>
      <c r="H64" s="12">
        <v>0.13</v>
      </c>
      <c r="I64" s="17">
        <v>13.91</v>
      </c>
      <c r="J64" s="12">
        <v>7.0000000000000007E-2</v>
      </c>
      <c r="K64" s="13">
        <v>7.0000000000000007E-2</v>
      </c>
      <c r="M64" s="30"/>
      <c r="N64" s="30"/>
    </row>
    <row r="65" spans="1:14" ht="24.9" customHeight="1" x14ac:dyDescent="0.3">
      <c r="A65" s="14">
        <v>58</v>
      </c>
      <c r="B65" s="10" t="s">
        <v>77</v>
      </c>
      <c r="C65" s="11" t="s">
        <v>86</v>
      </c>
      <c r="D65" s="12">
        <v>4.4999999999999998E-2</v>
      </c>
      <c r="E65" s="12">
        <v>6.8000000000000005E-2</v>
      </c>
      <c r="F65" s="12">
        <v>6.1369999999999996</v>
      </c>
      <c r="G65" s="12">
        <v>0.114</v>
      </c>
      <c r="H65" s="12">
        <v>6.4000000000000001E-2</v>
      </c>
      <c r="I65" s="12">
        <v>4.6459999999999999</v>
      </c>
      <c r="J65" s="12">
        <v>2.1999999999999999E-2</v>
      </c>
      <c r="K65" s="13">
        <v>5.8999999999999997E-2</v>
      </c>
      <c r="M65" s="30"/>
      <c r="N65" s="30"/>
    </row>
    <row r="66" spans="1:14" ht="24.9" customHeight="1" x14ac:dyDescent="0.3">
      <c r="A66" s="9">
        <v>61</v>
      </c>
      <c r="B66" s="10" t="s">
        <v>77</v>
      </c>
      <c r="C66" s="37" t="s">
        <v>86</v>
      </c>
      <c r="D66" s="12">
        <v>6.3E-2</v>
      </c>
      <c r="E66" s="12">
        <v>5.8000000000000003E-2</v>
      </c>
      <c r="F66" s="17">
        <v>9.6029999999999998</v>
      </c>
      <c r="G66" s="12">
        <v>5.3999999999999999E-2</v>
      </c>
      <c r="H66" s="12">
        <v>4.9000000000000002E-2</v>
      </c>
      <c r="I66" s="17">
        <v>9.3369999999999997</v>
      </c>
      <c r="J66" s="12">
        <v>4.4999999999999998E-2</v>
      </c>
      <c r="K66" s="13">
        <v>4.9000000000000002E-2</v>
      </c>
      <c r="M66" s="30"/>
      <c r="N66" s="30"/>
    </row>
    <row r="67" spans="1:14" ht="24.9" customHeight="1" x14ac:dyDescent="0.3">
      <c r="A67" s="14">
        <v>89</v>
      </c>
      <c r="B67" s="18" t="s">
        <v>61</v>
      </c>
      <c r="C67" s="11" t="s">
        <v>62</v>
      </c>
      <c r="D67" s="12"/>
      <c r="E67" s="12"/>
      <c r="F67" s="12" t="s">
        <v>3</v>
      </c>
      <c r="G67" s="12"/>
      <c r="H67" s="12"/>
      <c r="I67" s="12" t="s">
        <v>3</v>
      </c>
      <c r="J67" s="12"/>
      <c r="K67" s="13"/>
      <c r="M67" s="30"/>
      <c r="N67" s="30"/>
    </row>
    <row r="68" spans="1:14" ht="24.9" customHeight="1" x14ac:dyDescent="0.3">
      <c r="A68" s="9">
        <v>40</v>
      </c>
      <c r="B68" s="10" t="s">
        <v>95</v>
      </c>
      <c r="C68" s="11" t="s">
        <v>96</v>
      </c>
      <c r="D68" s="12">
        <v>3.5999999999999997E-2</v>
      </c>
      <c r="E68" s="12">
        <v>5.3E-3</v>
      </c>
      <c r="F68" s="12">
        <v>4.8794000000000004</v>
      </c>
      <c r="G68" s="12">
        <v>1.9699999999999999E-2</v>
      </c>
      <c r="H68" s="12">
        <v>0.02</v>
      </c>
      <c r="I68" s="12">
        <v>4</v>
      </c>
      <c r="J68" s="12">
        <v>7.1000000000000004E-3</v>
      </c>
      <c r="K68" s="13">
        <v>8.8999999999999999E-3</v>
      </c>
      <c r="M68" s="30"/>
      <c r="N68" s="30"/>
    </row>
    <row r="69" spans="1:14" ht="24.9" customHeight="1" x14ac:dyDescent="0.3">
      <c r="A69" s="14">
        <v>16</v>
      </c>
      <c r="B69" s="10" t="s">
        <v>26</v>
      </c>
      <c r="C69" s="11" t="s">
        <v>27</v>
      </c>
      <c r="D69" s="12">
        <v>0.55300000000000005</v>
      </c>
      <c r="E69" s="12">
        <v>0.39900000000000002</v>
      </c>
      <c r="F69" s="12">
        <v>12.99</v>
      </c>
      <c r="G69" s="12">
        <v>0.66700000000000004</v>
      </c>
      <c r="H69" s="12">
        <v>0.26400000000000001</v>
      </c>
      <c r="I69" s="12">
        <v>12.78</v>
      </c>
      <c r="J69" s="12">
        <v>0.25600000000000001</v>
      </c>
      <c r="K69" s="13">
        <v>0.27600000000000002</v>
      </c>
      <c r="M69" s="30"/>
      <c r="N69" s="30"/>
    </row>
    <row r="70" spans="1:14" ht="24.9" customHeight="1" x14ac:dyDescent="0.3">
      <c r="A70" s="9">
        <v>57</v>
      </c>
      <c r="B70" s="10" t="s">
        <v>26</v>
      </c>
      <c r="C70" s="11" t="s">
        <v>27</v>
      </c>
      <c r="D70" s="12">
        <v>1.9E-2</v>
      </c>
      <c r="E70" s="12">
        <v>4.8000000000000001E-2</v>
      </c>
      <c r="F70" s="12">
        <v>2.7290000000000001</v>
      </c>
      <c r="G70" s="12">
        <v>4.9000000000000002E-2</v>
      </c>
      <c r="H70" s="12">
        <v>3.7999999999999999E-2</v>
      </c>
      <c r="I70" s="12">
        <v>2.9159999999999999</v>
      </c>
      <c r="J70" s="12">
        <v>3.2000000000000001E-2</v>
      </c>
      <c r="K70" s="13">
        <v>4.2999999999999997E-2</v>
      </c>
      <c r="M70" s="30"/>
      <c r="N70" s="30"/>
    </row>
    <row r="71" spans="1:14" ht="24.9" customHeight="1" x14ac:dyDescent="0.3">
      <c r="A71" s="14">
        <v>74</v>
      </c>
      <c r="B71" s="10" t="s">
        <v>26</v>
      </c>
      <c r="C71" s="11" t="s">
        <v>54</v>
      </c>
      <c r="D71" s="20">
        <v>0.12</v>
      </c>
      <c r="E71" s="20">
        <v>0.06</v>
      </c>
      <c r="F71" s="12">
        <v>8.9</v>
      </c>
      <c r="G71" s="20">
        <v>0.16</v>
      </c>
      <c r="H71" s="20">
        <v>4.1000000000000002E-2</v>
      </c>
      <c r="I71" s="12">
        <v>7.87</v>
      </c>
      <c r="J71" s="20">
        <v>0.06</v>
      </c>
      <c r="K71" s="33">
        <v>7.0000000000000007E-2</v>
      </c>
      <c r="M71" s="30"/>
      <c r="N71" s="30"/>
    </row>
    <row r="72" spans="1:14" ht="24.9" customHeight="1" x14ac:dyDescent="0.3">
      <c r="A72" s="14">
        <v>122</v>
      </c>
      <c r="B72" s="10" t="s">
        <v>26</v>
      </c>
      <c r="C72" s="11" t="s">
        <v>27</v>
      </c>
      <c r="D72" s="12">
        <v>0.32800000000000001</v>
      </c>
      <c r="E72" s="12">
        <v>0.30599999999999999</v>
      </c>
      <c r="F72" s="12">
        <v>9.91</v>
      </c>
      <c r="G72" s="12">
        <v>0.16400000000000001</v>
      </c>
      <c r="H72" s="12">
        <v>0.21299999999999999</v>
      </c>
      <c r="I72" s="12">
        <v>11.292999999999999</v>
      </c>
      <c r="J72" s="12">
        <v>0.24</v>
      </c>
      <c r="K72" s="13">
        <v>0.182</v>
      </c>
      <c r="M72" s="30"/>
      <c r="N72" s="30"/>
    </row>
    <row r="73" spans="1:14" ht="24.9" customHeight="1" x14ac:dyDescent="0.3">
      <c r="A73" s="14">
        <v>74</v>
      </c>
      <c r="B73" s="10" t="s">
        <v>88</v>
      </c>
      <c r="C73" s="11">
        <v>390</v>
      </c>
      <c r="D73" s="20">
        <v>0.11</v>
      </c>
      <c r="E73" s="20">
        <v>0.09</v>
      </c>
      <c r="F73" s="12">
        <v>188</v>
      </c>
      <c r="G73" s="20">
        <v>0.1</v>
      </c>
      <c r="H73" s="20">
        <v>0.05</v>
      </c>
      <c r="I73" s="12">
        <v>151</v>
      </c>
      <c r="J73" s="20">
        <v>0.08</v>
      </c>
      <c r="K73" s="33">
        <v>0.1</v>
      </c>
      <c r="M73" s="30"/>
      <c r="N73" s="30"/>
    </row>
    <row r="74" spans="1:14" ht="24.9" customHeight="1" x14ac:dyDescent="0.3">
      <c r="A74" s="14">
        <v>75</v>
      </c>
      <c r="B74" s="10" t="s">
        <v>88</v>
      </c>
      <c r="C74" s="11">
        <v>390</v>
      </c>
      <c r="D74" s="20">
        <v>0.1</v>
      </c>
      <c r="E74" s="20">
        <v>7.0000000000000007E-2</v>
      </c>
      <c r="F74" s="12">
        <v>166</v>
      </c>
      <c r="G74" s="20">
        <v>0.08</v>
      </c>
      <c r="H74" s="20">
        <v>0.08</v>
      </c>
      <c r="I74" s="12">
        <v>169</v>
      </c>
      <c r="J74" s="20">
        <v>7.0000000000000007E-2</v>
      </c>
      <c r="K74" s="33">
        <v>0.1</v>
      </c>
      <c r="M74" s="30"/>
      <c r="N74" s="30"/>
    </row>
    <row r="75" spans="1:14" ht="24.9" customHeight="1" x14ac:dyDescent="0.35">
      <c r="A75" s="9">
        <v>98</v>
      </c>
      <c r="B75" s="10" t="s">
        <v>88</v>
      </c>
      <c r="C75" s="11">
        <v>370</v>
      </c>
      <c r="D75" s="42">
        <v>0.2</v>
      </c>
      <c r="E75" s="42">
        <v>0.18</v>
      </c>
      <c r="F75" s="42">
        <v>137</v>
      </c>
      <c r="G75" s="42">
        <v>0.17</v>
      </c>
      <c r="H75" s="42">
        <v>0.13</v>
      </c>
      <c r="I75" s="42">
        <v>83.1</v>
      </c>
      <c r="J75" s="42">
        <v>0.18</v>
      </c>
      <c r="K75" s="68">
        <v>0.19</v>
      </c>
      <c r="M75" s="30"/>
      <c r="N75" s="30"/>
    </row>
    <row r="76" spans="1:14" ht="24.9" customHeight="1" x14ac:dyDescent="0.35">
      <c r="A76" s="9">
        <v>101</v>
      </c>
      <c r="B76" s="10" t="s">
        <v>88</v>
      </c>
      <c r="C76" s="11">
        <v>390</v>
      </c>
      <c r="D76" s="42">
        <v>0.25</v>
      </c>
      <c r="E76" s="42">
        <v>0.24</v>
      </c>
      <c r="F76" s="42">
        <v>173</v>
      </c>
      <c r="G76" s="42">
        <v>0.23</v>
      </c>
      <c r="H76" s="42">
        <v>0.19</v>
      </c>
      <c r="I76" s="42">
        <v>170</v>
      </c>
      <c r="J76" s="42">
        <v>0.21</v>
      </c>
      <c r="K76" s="68">
        <v>0.23</v>
      </c>
      <c r="M76" s="30"/>
      <c r="N76" s="30"/>
    </row>
    <row r="77" spans="1:14" ht="24.9" customHeight="1" x14ac:dyDescent="0.3">
      <c r="A77" s="9">
        <v>104</v>
      </c>
      <c r="B77" s="10" t="s">
        <v>88</v>
      </c>
      <c r="C77" s="11">
        <v>370</v>
      </c>
      <c r="D77" s="19">
        <v>0.08</v>
      </c>
      <c r="E77" s="19">
        <v>7.0000000000000007E-2</v>
      </c>
      <c r="F77" s="12">
        <v>152</v>
      </c>
      <c r="G77" s="19">
        <v>0.06</v>
      </c>
      <c r="H77" s="19">
        <v>0.06</v>
      </c>
      <c r="I77" s="12">
        <v>149</v>
      </c>
      <c r="J77" s="19">
        <v>0.06</v>
      </c>
      <c r="K77" s="52">
        <v>0.08</v>
      </c>
      <c r="M77" s="30"/>
      <c r="N77" s="30"/>
    </row>
    <row r="78" spans="1:14" ht="24.9" customHeight="1" x14ac:dyDescent="0.3">
      <c r="A78" s="9">
        <v>110</v>
      </c>
      <c r="B78" s="10" t="s">
        <v>88</v>
      </c>
      <c r="C78" s="11">
        <v>370</v>
      </c>
      <c r="D78" s="12">
        <v>0.18</v>
      </c>
      <c r="E78" s="12">
        <v>0.08</v>
      </c>
      <c r="F78" s="12">
        <v>146</v>
      </c>
      <c r="G78" s="12">
        <v>0.1</v>
      </c>
      <c r="H78" s="12">
        <v>0.08</v>
      </c>
      <c r="I78" s="12">
        <v>136</v>
      </c>
      <c r="J78" s="12">
        <v>0.08</v>
      </c>
      <c r="K78" s="13">
        <v>0.12</v>
      </c>
      <c r="M78" s="30"/>
      <c r="N78" s="30"/>
    </row>
    <row r="79" spans="1:14" ht="24.9" customHeight="1" x14ac:dyDescent="0.3">
      <c r="A79" s="9">
        <v>120</v>
      </c>
      <c r="B79" s="10" t="s">
        <v>88</v>
      </c>
      <c r="C79" s="11">
        <v>390</v>
      </c>
      <c r="D79" s="12">
        <v>0.11</v>
      </c>
      <c r="E79" s="12">
        <v>0.08</v>
      </c>
      <c r="F79" s="12">
        <v>161</v>
      </c>
      <c r="G79" s="12">
        <v>0.09</v>
      </c>
      <c r="H79" s="12">
        <v>0.09</v>
      </c>
      <c r="I79" s="12">
        <v>175</v>
      </c>
      <c r="J79" s="12">
        <v>0.11</v>
      </c>
      <c r="K79" s="13">
        <v>0.13</v>
      </c>
      <c r="M79" s="30"/>
      <c r="N79" s="30"/>
    </row>
    <row r="80" spans="1:14" ht="24.9" customHeight="1" x14ac:dyDescent="0.3">
      <c r="A80" s="9">
        <v>123</v>
      </c>
      <c r="B80" s="10" t="s">
        <v>88</v>
      </c>
      <c r="C80" s="11">
        <v>360</v>
      </c>
      <c r="D80" s="12">
        <v>0.11</v>
      </c>
      <c r="E80" s="12">
        <v>0.13</v>
      </c>
      <c r="F80" s="12">
        <v>200</v>
      </c>
      <c r="G80" s="12">
        <v>0.1</v>
      </c>
      <c r="H80" s="12">
        <v>0.08</v>
      </c>
      <c r="I80" s="12">
        <v>201</v>
      </c>
      <c r="J80" s="12">
        <v>0.08</v>
      </c>
      <c r="K80" s="13">
        <v>0.1</v>
      </c>
      <c r="M80" s="30"/>
      <c r="N80" s="30"/>
    </row>
    <row r="81" spans="1:14" ht="24.9" customHeight="1" thickBot="1" x14ac:dyDescent="0.35">
      <c r="A81" s="27">
        <v>11</v>
      </c>
      <c r="B81" s="22" t="s">
        <v>88</v>
      </c>
      <c r="C81" s="23">
        <v>390</v>
      </c>
      <c r="D81" s="24">
        <v>0.27</v>
      </c>
      <c r="E81" s="24">
        <v>0.15</v>
      </c>
      <c r="F81" s="24">
        <v>168</v>
      </c>
      <c r="G81" s="24">
        <v>0.12</v>
      </c>
      <c r="H81" s="24">
        <v>0.15</v>
      </c>
      <c r="I81" s="24">
        <v>160</v>
      </c>
      <c r="J81" s="24">
        <v>0.14000000000000001</v>
      </c>
      <c r="K81" s="25">
        <v>0.13</v>
      </c>
      <c r="M81" s="30"/>
      <c r="N81" s="30"/>
    </row>
    <row r="82" spans="1:14" ht="24.9" customHeight="1" x14ac:dyDescent="0.3">
      <c r="A82" s="14">
        <v>90</v>
      </c>
      <c r="B82" s="10" t="s">
        <v>88</v>
      </c>
      <c r="C82" s="11">
        <v>370</v>
      </c>
      <c r="D82" s="19">
        <v>0.14000000000000001</v>
      </c>
      <c r="E82" s="19"/>
      <c r="F82" s="16">
        <v>132</v>
      </c>
      <c r="G82" s="19">
        <v>0.15</v>
      </c>
      <c r="H82" s="19">
        <v>0.12</v>
      </c>
      <c r="I82" s="16">
        <v>136</v>
      </c>
      <c r="J82" s="19">
        <v>0.12</v>
      </c>
      <c r="K82" s="52">
        <v>0.15</v>
      </c>
      <c r="M82" s="30"/>
      <c r="N82" s="30"/>
    </row>
    <row r="83" spans="1:14" ht="24.9" customHeight="1" x14ac:dyDescent="0.3">
      <c r="A83" s="14">
        <v>91</v>
      </c>
      <c r="B83" s="10" t="s">
        <v>88</v>
      </c>
      <c r="C83" s="11">
        <v>360</v>
      </c>
      <c r="D83" s="12">
        <v>0.11</v>
      </c>
      <c r="E83" s="12">
        <v>0.08</v>
      </c>
      <c r="F83" s="16">
        <v>162</v>
      </c>
      <c r="G83" s="12">
        <v>0.08</v>
      </c>
      <c r="H83" s="12">
        <v>0.13</v>
      </c>
      <c r="I83" s="16">
        <v>179</v>
      </c>
      <c r="J83" s="12">
        <v>0.14000000000000001</v>
      </c>
      <c r="K83" s="13">
        <v>0.16</v>
      </c>
      <c r="M83" s="30"/>
      <c r="N83" s="30"/>
    </row>
    <row r="84" spans="1:14" ht="24.9" customHeight="1" x14ac:dyDescent="0.3">
      <c r="A84" s="9">
        <v>121</v>
      </c>
      <c r="B84" s="10" t="s">
        <v>88</v>
      </c>
      <c r="C84" s="11">
        <v>360</v>
      </c>
      <c r="D84" s="12">
        <v>0.15</v>
      </c>
      <c r="E84" s="12">
        <v>0.11</v>
      </c>
      <c r="F84" s="12">
        <v>179</v>
      </c>
      <c r="G84" s="12">
        <v>0.11</v>
      </c>
      <c r="H84" s="12">
        <v>0.13</v>
      </c>
      <c r="I84" s="12">
        <v>176</v>
      </c>
      <c r="J84" s="12">
        <v>0.13</v>
      </c>
      <c r="K84" s="13">
        <v>0.14000000000000001</v>
      </c>
      <c r="M84" s="30"/>
      <c r="N84" s="30"/>
    </row>
    <row r="85" spans="1:14" ht="24.9" customHeight="1" x14ac:dyDescent="0.3">
      <c r="A85" s="9">
        <v>128</v>
      </c>
      <c r="B85" s="10" t="s">
        <v>88</v>
      </c>
      <c r="C85" s="11">
        <v>360</v>
      </c>
      <c r="D85" s="12">
        <v>0.16</v>
      </c>
      <c r="E85" s="12">
        <v>0.08</v>
      </c>
      <c r="F85" s="12">
        <v>194</v>
      </c>
      <c r="G85" s="12">
        <v>0.11</v>
      </c>
      <c r="H85" s="12">
        <v>0.12</v>
      </c>
      <c r="I85" s="12">
        <v>198</v>
      </c>
      <c r="J85" s="12">
        <v>0.18</v>
      </c>
      <c r="K85" s="13">
        <v>0.11</v>
      </c>
      <c r="M85" s="30"/>
      <c r="N85" s="30"/>
    </row>
    <row r="86" spans="1:14" ht="24.9" customHeight="1" x14ac:dyDescent="0.3">
      <c r="A86" s="9">
        <v>113</v>
      </c>
      <c r="B86" s="10" t="s">
        <v>88</v>
      </c>
      <c r="C86" s="11">
        <v>360</v>
      </c>
      <c r="D86" s="12">
        <v>0.16</v>
      </c>
      <c r="E86" s="12">
        <v>0.1</v>
      </c>
      <c r="F86" s="12">
        <v>171</v>
      </c>
      <c r="G86" s="12">
        <v>0.13</v>
      </c>
      <c r="H86" s="12">
        <v>0.14000000000000001</v>
      </c>
      <c r="I86" s="12">
        <v>173</v>
      </c>
      <c r="J86" s="12">
        <v>0.17</v>
      </c>
      <c r="K86" s="13">
        <v>0.25</v>
      </c>
      <c r="M86" s="30"/>
      <c r="N86" s="30"/>
    </row>
    <row r="87" spans="1:14" ht="24.9" customHeight="1" x14ac:dyDescent="0.3">
      <c r="A87" s="9">
        <v>117</v>
      </c>
      <c r="B87" s="10" t="s">
        <v>79</v>
      </c>
      <c r="C87" s="11" t="s">
        <v>80</v>
      </c>
      <c r="D87" s="12">
        <v>0.21240000000000001</v>
      </c>
      <c r="E87" s="12">
        <v>0.1983</v>
      </c>
      <c r="F87" s="12">
        <v>11.6465</v>
      </c>
      <c r="G87" s="12">
        <v>0.22320000000000001</v>
      </c>
      <c r="H87" s="12">
        <v>0.18709999999999999</v>
      </c>
      <c r="I87" s="12">
        <v>12.811199999999999</v>
      </c>
      <c r="J87" s="12">
        <v>0.16259999999999999</v>
      </c>
      <c r="K87" s="13">
        <v>0.16539999999999999</v>
      </c>
      <c r="M87" s="30"/>
      <c r="N87" s="30"/>
    </row>
    <row r="88" spans="1:14" ht="24.9" customHeight="1" x14ac:dyDescent="0.3">
      <c r="A88" s="9">
        <v>85</v>
      </c>
      <c r="B88" s="10" t="s">
        <v>101</v>
      </c>
      <c r="C88" s="11">
        <v>49188</v>
      </c>
      <c r="D88" s="12">
        <v>0.20799999999999999</v>
      </c>
      <c r="E88" s="12">
        <v>0.32300000000000001</v>
      </c>
      <c r="F88" s="17">
        <v>10.169</v>
      </c>
      <c r="G88" s="12">
        <v>0.22600000000000001</v>
      </c>
      <c r="H88" s="12">
        <v>0.32900000000000001</v>
      </c>
      <c r="I88" s="17">
        <v>10.234</v>
      </c>
      <c r="J88" s="12">
        <v>0.30299999999999999</v>
      </c>
      <c r="K88" s="13">
        <v>0.216</v>
      </c>
      <c r="M88" s="30"/>
      <c r="N88" s="30"/>
    </row>
    <row r="89" spans="1:14" ht="24.9" customHeight="1" x14ac:dyDescent="0.3">
      <c r="A89" s="14">
        <v>87</v>
      </c>
      <c r="B89" s="10" t="s">
        <v>101</v>
      </c>
      <c r="C89" s="11">
        <v>49180</v>
      </c>
      <c r="D89" s="12">
        <v>1.0999999999999999E-2</v>
      </c>
      <c r="E89" s="12">
        <v>0.255</v>
      </c>
      <c r="F89" s="17">
        <v>12.962</v>
      </c>
      <c r="G89" s="12">
        <v>0.04</v>
      </c>
      <c r="H89" s="12">
        <v>3.0000000000000001E-3</v>
      </c>
      <c r="I89" s="17">
        <v>12.962</v>
      </c>
      <c r="J89" s="12">
        <v>0.35499999999999998</v>
      </c>
      <c r="K89" s="13">
        <v>0.35099999999999998</v>
      </c>
      <c r="M89" s="30"/>
      <c r="N89" s="30"/>
    </row>
    <row r="90" spans="1:14" ht="24.9" customHeight="1" x14ac:dyDescent="0.3">
      <c r="A90" s="14">
        <v>16</v>
      </c>
      <c r="B90" s="10" t="s">
        <v>101</v>
      </c>
      <c r="C90" s="11">
        <v>54393</v>
      </c>
      <c r="D90" s="12">
        <v>3.3000000000000002E-2</v>
      </c>
      <c r="E90" s="12">
        <v>4.0000000000000001E-3</v>
      </c>
      <c r="F90" s="12">
        <v>13.112</v>
      </c>
      <c r="G90" s="12">
        <v>4.0000000000000001E-3</v>
      </c>
      <c r="H90" s="12">
        <v>6.25E-2</v>
      </c>
      <c r="I90" s="12">
        <v>14.99</v>
      </c>
      <c r="J90" s="12">
        <v>3.8399999999999997E-2</v>
      </c>
      <c r="K90" s="13">
        <v>6.7000000000000004E-2</v>
      </c>
      <c r="M90" s="30"/>
      <c r="N90" s="30"/>
    </row>
    <row r="91" spans="1:14" ht="24.9" customHeight="1" x14ac:dyDescent="0.3">
      <c r="A91" s="26">
        <v>36</v>
      </c>
      <c r="B91" s="10" t="s">
        <v>101</v>
      </c>
      <c r="C91" s="11">
        <v>49188</v>
      </c>
      <c r="D91" s="12">
        <v>0.11</v>
      </c>
      <c r="E91" s="12">
        <v>0.16</v>
      </c>
      <c r="F91" s="12">
        <v>10.87</v>
      </c>
      <c r="G91" s="12">
        <v>0.2</v>
      </c>
      <c r="H91" s="12">
        <v>0.23</v>
      </c>
      <c r="I91" s="12">
        <v>10.33</v>
      </c>
      <c r="J91" s="12">
        <v>0.05</v>
      </c>
      <c r="K91" s="13">
        <v>0.02</v>
      </c>
      <c r="M91" s="30"/>
      <c r="N91" s="30"/>
    </row>
    <row r="92" spans="1:14" ht="24.9" customHeight="1" x14ac:dyDescent="0.3">
      <c r="A92" s="9">
        <v>56</v>
      </c>
      <c r="B92" s="10" t="s">
        <v>101</v>
      </c>
      <c r="C92" s="11">
        <v>49187</v>
      </c>
      <c r="D92" s="12">
        <v>0.14099999999999999</v>
      </c>
      <c r="E92" s="12">
        <v>0.114</v>
      </c>
      <c r="F92" s="12">
        <v>13.882</v>
      </c>
      <c r="G92" s="12">
        <v>0.13600000000000001</v>
      </c>
      <c r="H92" s="12">
        <v>0.123</v>
      </c>
      <c r="I92" s="12">
        <v>13.923</v>
      </c>
      <c r="J92" s="12">
        <v>0.13600000000000001</v>
      </c>
      <c r="K92" s="13">
        <v>0.105</v>
      </c>
    </row>
    <row r="93" spans="1:14" ht="24.9" customHeight="1" x14ac:dyDescent="0.3">
      <c r="A93" s="9">
        <v>60</v>
      </c>
      <c r="B93" s="10" t="s">
        <v>101</v>
      </c>
      <c r="C93" s="15">
        <v>49189</v>
      </c>
      <c r="D93" s="12">
        <v>0.14099999999999999</v>
      </c>
      <c r="E93" s="12">
        <v>0.22</v>
      </c>
      <c r="F93" s="17">
        <v>13.137</v>
      </c>
      <c r="G93" s="12">
        <v>0.16300000000000001</v>
      </c>
      <c r="H93" s="12">
        <v>0.15</v>
      </c>
      <c r="I93" s="17">
        <v>12.115</v>
      </c>
      <c r="J93" s="12">
        <v>8.9999999999999993E-3</v>
      </c>
      <c r="K93" s="13">
        <v>2.1999999999999999E-2</v>
      </c>
    </row>
    <row r="94" spans="1:14" ht="24.9" customHeight="1" x14ac:dyDescent="0.3">
      <c r="A94" s="14">
        <v>69</v>
      </c>
      <c r="B94" s="10" t="s">
        <v>101</v>
      </c>
      <c r="C94" s="11">
        <v>49186</v>
      </c>
      <c r="D94" s="12">
        <v>0.10100000000000001</v>
      </c>
      <c r="E94" s="12">
        <v>0.106</v>
      </c>
      <c r="F94" s="12">
        <v>20.85</v>
      </c>
      <c r="G94" s="12">
        <v>0.13100000000000001</v>
      </c>
      <c r="H94" s="12">
        <v>3.5000000000000003E-2</v>
      </c>
      <c r="I94" s="12">
        <v>20.6</v>
      </c>
      <c r="J94" s="12">
        <v>0.23</v>
      </c>
      <c r="K94" s="13">
        <v>9.0999999999999998E-2</v>
      </c>
    </row>
    <row r="95" spans="1:14" ht="24.9" customHeight="1" x14ac:dyDescent="0.3">
      <c r="A95" s="9">
        <v>129</v>
      </c>
      <c r="B95" s="10" t="s">
        <v>101</v>
      </c>
      <c r="C95" s="11">
        <v>49191</v>
      </c>
      <c r="D95" s="12">
        <v>7.0000000000000007E-2</v>
      </c>
      <c r="E95" s="12">
        <v>7.0000000000000007E-2</v>
      </c>
      <c r="F95" s="12">
        <v>8.7439999999999998</v>
      </c>
      <c r="G95" s="12">
        <v>7.0000000000000007E-2</v>
      </c>
      <c r="H95" s="12">
        <v>6.5000000000000002E-2</v>
      </c>
      <c r="I95" s="12">
        <v>8.1069999999999993</v>
      </c>
      <c r="J95" s="12">
        <v>6.5000000000000002E-2</v>
      </c>
      <c r="K95" s="13">
        <v>7.0000000000000007E-2</v>
      </c>
    </row>
    <row r="96" spans="1:14" ht="24.9" customHeight="1" x14ac:dyDescent="0.3">
      <c r="A96" s="14">
        <v>87</v>
      </c>
      <c r="B96" s="10" t="s">
        <v>102</v>
      </c>
      <c r="C96" s="16">
        <v>48426</v>
      </c>
      <c r="D96" s="12"/>
      <c r="E96" s="12"/>
      <c r="F96" s="12" t="s">
        <v>3</v>
      </c>
      <c r="G96" s="12"/>
      <c r="H96" s="12"/>
      <c r="I96" s="12" t="s">
        <v>3</v>
      </c>
      <c r="J96" s="12"/>
      <c r="K96" s="13"/>
    </row>
    <row r="97" spans="1:11" ht="24.9" customHeight="1" x14ac:dyDescent="0.3">
      <c r="A97" s="14">
        <v>64</v>
      </c>
      <c r="B97" s="10" t="s">
        <v>47</v>
      </c>
      <c r="C97" s="16">
        <v>541241</v>
      </c>
      <c r="D97" s="12" t="s">
        <v>2</v>
      </c>
      <c r="E97" s="12" t="s">
        <v>2</v>
      </c>
      <c r="F97" s="12" t="s">
        <v>3</v>
      </c>
      <c r="G97" s="12" t="s">
        <v>2</v>
      </c>
      <c r="H97" s="12" t="s">
        <v>2</v>
      </c>
      <c r="I97" s="12" t="s">
        <v>3</v>
      </c>
      <c r="J97" s="12" t="s">
        <v>2</v>
      </c>
      <c r="K97" s="13" t="s">
        <v>2</v>
      </c>
    </row>
    <row r="98" spans="1:11" ht="24.9" customHeight="1" x14ac:dyDescent="0.3">
      <c r="A98" s="9">
        <v>18</v>
      </c>
      <c r="B98" s="10" t="s">
        <v>29</v>
      </c>
      <c r="C98" s="11">
        <v>391001</v>
      </c>
      <c r="D98" s="12">
        <v>0.32700000000000001</v>
      </c>
      <c r="E98" s="12">
        <v>0.26200000000000001</v>
      </c>
      <c r="F98" s="12">
        <v>772.11</v>
      </c>
      <c r="G98" s="12">
        <v>0.27</v>
      </c>
      <c r="H98" s="12">
        <v>0.27</v>
      </c>
      <c r="I98" s="12">
        <v>760.33</v>
      </c>
      <c r="J98" s="12">
        <v>0.28100000000000003</v>
      </c>
      <c r="K98" s="13">
        <v>0.29299999999999998</v>
      </c>
    </row>
    <row r="99" spans="1:11" ht="24.9" customHeight="1" x14ac:dyDescent="0.3">
      <c r="A99" s="9">
        <v>18</v>
      </c>
      <c r="B99" s="10" t="s">
        <v>29</v>
      </c>
      <c r="C99" s="11">
        <v>400139</v>
      </c>
      <c r="D99" s="20">
        <v>0.29499999999999998</v>
      </c>
      <c r="E99" s="20">
        <v>0.23599999999999999</v>
      </c>
      <c r="F99" s="12">
        <v>694.9</v>
      </c>
      <c r="G99" s="20">
        <v>0.24299999999999999</v>
      </c>
      <c r="H99" s="20">
        <v>0.24299999999999999</v>
      </c>
      <c r="I99" s="12">
        <v>684.3</v>
      </c>
      <c r="J99" s="20">
        <v>0.253</v>
      </c>
      <c r="K99" s="33">
        <v>0.26400000000000001</v>
      </c>
    </row>
    <row r="100" spans="1:11" ht="24.9" customHeight="1" x14ac:dyDescent="0.3">
      <c r="A100" s="9">
        <v>43</v>
      </c>
      <c r="B100" s="10" t="s">
        <v>29</v>
      </c>
      <c r="C100" s="11">
        <v>391001</v>
      </c>
      <c r="D100" s="12">
        <v>0.29699999999999999</v>
      </c>
      <c r="E100" s="12">
        <v>0.32500000000000001</v>
      </c>
      <c r="F100" s="17">
        <v>776.2</v>
      </c>
      <c r="G100" s="12">
        <v>0.29799999999999999</v>
      </c>
      <c r="H100" s="12">
        <v>0.29499999999999998</v>
      </c>
      <c r="I100" s="17">
        <v>711.9</v>
      </c>
      <c r="J100" s="12">
        <v>0.28299999999999997</v>
      </c>
      <c r="K100" s="13">
        <v>0.66900000000000004</v>
      </c>
    </row>
    <row r="101" spans="1:11" ht="24.9" customHeight="1" x14ac:dyDescent="0.3">
      <c r="A101" s="9">
        <v>95</v>
      </c>
      <c r="B101" s="10" t="s">
        <v>29</v>
      </c>
      <c r="C101" s="11">
        <v>391001</v>
      </c>
      <c r="D101" s="12">
        <v>0.318</v>
      </c>
      <c r="E101" s="12">
        <v>0.29399999999999998</v>
      </c>
      <c r="F101" s="47">
        <v>567.70000000000005</v>
      </c>
      <c r="G101" s="12">
        <v>0.311</v>
      </c>
      <c r="H101" s="12">
        <v>0.30199999999999999</v>
      </c>
      <c r="I101" s="47">
        <v>636.5</v>
      </c>
      <c r="J101" s="12">
        <v>0.28999999999999998</v>
      </c>
      <c r="K101" s="13">
        <v>0.30399999999999999</v>
      </c>
    </row>
    <row r="102" spans="1:11" ht="24.9" customHeight="1" x14ac:dyDescent="0.3">
      <c r="A102" s="9">
        <v>95</v>
      </c>
      <c r="B102" s="10" t="s">
        <v>29</v>
      </c>
      <c r="C102" s="11">
        <v>391001</v>
      </c>
      <c r="D102" s="12"/>
      <c r="E102" s="12"/>
      <c r="F102" s="47">
        <v>559.1</v>
      </c>
      <c r="G102" s="12"/>
      <c r="H102" s="12"/>
      <c r="I102" s="47">
        <v>625.4</v>
      </c>
      <c r="J102" s="12"/>
      <c r="K102" s="13"/>
    </row>
    <row r="103" spans="1:11" ht="24.9" customHeight="1" x14ac:dyDescent="0.3">
      <c r="A103" s="9">
        <v>93</v>
      </c>
      <c r="B103" s="10" t="s">
        <v>89</v>
      </c>
      <c r="C103" s="11" t="s">
        <v>90</v>
      </c>
      <c r="D103" s="36" t="s">
        <v>2</v>
      </c>
      <c r="E103" s="36" t="s">
        <v>2</v>
      </c>
      <c r="F103" s="12" t="s">
        <v>3</v>
      </c>
      <c r="G103" s="36" t="s">
        <v>2</v>
      </c>
      <c r="H103" s="36" t="s">
        <v>2</v>
      </c>
      <c r="I103" s="12" t="s">
        <v>3</v>
      </c>
      <c r="J103" s="45" t="s">
        <v>2</v>
      </c>
      <c r="K103" s="60" t="s">
        <v>2</v>
      </c>
    </row>
    <row r="104" spans="1:11" ht="24.9" customHeight="1" x14ac:dyDescent="0.3">
      <c r="A104" s="9">
        <v>40</v>
      </c>
      <c r="B104" s="10" t="s">
        <v>97</v>
      </c>
      <c r="C104" s="11">
        <v>4000020643</v>
      </c>
      <c r="D104" s="12" t="s">
        <v>2</v>
      </c>
      <c r="E104" s="12" t="s">
        <v>2</v>
      </c>
      <c r="F104" s="12" t="s">
        <v>3</v>
      </c>
      <c r="G104" s="12" t="s">
        <v>2</v>
      </c>
      <c r="H104" s="12" t="s">
        <v>2</v>
      </c>
      <c r="I104" s="12" t="s">
        <v>3</v>
      </c>
      <c r="J104" s="12" t="s">
        <v>2</v>
      </c>
      <c r="K104" s="13" t="s">
        <v>2</v>
      </c>
    </row>
    <row r="105" spans="1:11" ht="24.9" customHeight="1" thickBot="1" x14ac:dyDescent="0.35">
      <c r="A105" s="27">
        <v>61</v>
      </c>
      <c r="B105" s="22" t="s">
        <v>93</v>
      </c>
      <c r="C105" s="69" t="s">
        <v>94</v>
      </c>
      <c r="D105" s="70" t="s">
        <v>2</v>
      </c>
      <c r="E105" s="70" t="s">
        <v>2</v>
      </c>
      <c r="F105" s="71" t="s">
        <v>3</v>
      </c>
      <c r="G105" s="24" t="s">
        <v>2</v>
      </c>
      <c r="H105" s="24" t="s">
        <v>2</v>
      </c>
      <c r="I105" s="71" t="s">
        <v>3</v>
      </c>
      <c r="J105" s="24" t="s">
        <v>2</v>
      </c>
      <c r="K105" s="25" t="s">
        <v>2</v>
      </c>
    </row>
  </sheetData>
  <sortState xmlns:xlrd2="http://schemas.microsoft.com/office/spreadsheetml/2017/richdata2" ref="A1:K97">
    <sortCondition ref="B1:B97"/>
  </sortState>
  <pageMargins left="0.70866141732283472" right="0.70866141732283472" top="0.74803149606299213" bottom="0.74803149606299213" header="0.31496062992125984" footer="0.31496062992125984"/>
  <pageSetup paperSize="9" scale="78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topLeftCell="A73" workbookViewId="0">
      <selection activeCell="D79" sqref="D79"/>
    </sheetView>
  </sheetViews>
  <sheetFormatPr defaultColWidth="9.109375" defaultRowHeight="24.9" customHeight="1" x14ac:dyDescent="0.3"/>
  <cols>
    <col min="1" max="1" width="8.88671875" style="72" customWidth="1"/>
    <col min="2" max="2" width="31.5546875" style="72" customWidth="1"/>
    <col min="3" max="3" width="13.109375" style="72" customWidth="1"/>
    <col min="4" max="11" width="10.6640625" style="72" customWidth="1"/>
    <col min="12" max="16384" width="9.109375" style="72"/>
  </cols>
  <sheetData>
    <row r="1" spans="1:11" ht="24.9" customHeight="1" x14ac:dyDescent="0.3">
      <c r="A1" s="171" t="s">
        <v>12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24.9" customHeight="1" x14ac:dyDescent="0.3">
      <c r="A2" s="158" t="s">
        <v>37</v>
      </c>
      <c r="B2" s="159" t="s">
        <v>0</v>
      </c>
      <c r="C2" s="159" t="s">
        <v>1</v>
      </c>
      <c r="D2" s="160" t="s">
        <v>4</v>
      </c>
      <c r="E2" s="161" t="s">
        <v>5</v>
      </c>
      <c r="F2" s="162" t="s">
        <v>6</v>
      </c>
      <c r="G2" s="162" t="s">
        <v>7</v>
      </c>
      <c r="H2" s="162" t="s">
        <v>8</v>
      </c>
      <c r="I2" s="162" t="s">
        <v>9</v>
      </c>
      <c r="J2" s="162" t="s">
        <v>10</v>
      </c>
      <c r="K2" s="163" t="s">
        <v>11</v>
      </c>
    </row>
    <row r="3" spans="1:11" ht="24.9" customHeight="1" x14ac:dyDescent="0.3">
      <c r="A3" s="73">
        <v>1</v>
      </c>
      <c r="B3" s="74" t="s">
        <v>14</v>
      </c>
      <c r="C3" s="75" t="s">
        <v>13</v>
      </c>
      <c r="D3" s="76">
        <v>0.12</v>
      </c>
      <c r="E3" s="76">
        <v>0.11</v>
      </c>
      <c r="F3" s="76">
        <v>786.34</v>
      </c>
      <c r="G3" s="76">
        <v>0.16</v>
      </c>
      <c r="H3" s="76">
        <v>0.09</v>
      </c>
      <c r="I3" s="76">
        <v>800.27</v>
      </c>
      <c r="J3" s="76">
        <v>0.13</v>
      </c>
      <c r="K3" s="76">
        <v>0.13</v>
      </c>
    </row>
    <row r="4" spans="1:11" ht="24.9" customHeight="1" x14ac:dyDescent="0.3">
      <c r="A4" s="77">
        <v>11</v>
      </c>
      <c r="B4" s="78" t="s">
        <v>14</v>
      </c>
      <c r="C4" s="79" t="s">
        <v>18</v>
      </c>
      <c r="D4" s="80">
        <v>0.19</v>
      </c>
      <c r="E4" s="80">
        <v>0.12</v>
      </c>
      <c r="F4" s="80">
        <v>925.29</v>
      </c>
      <c r="G4" s="80">
        <v>0.18</v>
      </c>
      <c r="H4" s="80">
        <v>0.12</v>
      </c>
      <c r="I4" s="80">
        <v>901.31</v>
      </c>
      <c r="J4" s="80">
        <v>0.1</v>
      </c>
      <c r="K4" s="81">
        <v>0.19</v>
      </c>
    </row>
    <row r="5" spans="1:11" ht="24.9" customHeight="1" x14ac:dyDescent="0.3">
      <c r="A5" s="82">
        <v>32</v>
      </c>
      <c r="B5" s="74" t="s">
        <v>14</v>
      </c>
      <c r="C5" s="75" t="s">
        <v>31</v>
      </c>
      <c r="D5" s="76">
        <v>0.17899999999999999</v>
      </c>
      <c r="E5" s="76">
        <v>0.111</v>
      </c>
      <c r="F5" s="76">
        <v>802.21100000000001</v>
      </c>
      <c r="G5" s="76">
        <v>0.107</v>
      </c>
      <c r="H5" s="76">
        <v>8.1000000000000003E-2</v>
      </c>
      <c r="I5" s="76">
        <v>778.35199999999998</v>
      </c>
      <c r="J5" s="76">
        <v>0.14399999999999999</v>
      </c>
      <c r="K5" s="83">
        <v>0.121</v>
      </c>
    </row>
    <row r="6" spans="1:11" ht="24.9" customHeight="1" x14ac:dyDescent="0.3">
      <c r="A6" s="82">
        <v>32</v>
      </c>
      <c r="B6" s="74" t="s">
        <v>14</v>
      </c>
      <c r="C6" s="75" t="s">
        <v>31</v>
      </c>
      <c r="D6" s="76"/>
      <c r="E6" s="76"/>
      <c r="F6" s="76">
        <v>795.952</v>
      </c>
      <c r="G6" s="76"/>
      <c r="H6" s="76"/>
      <c r="I6" s="76">
        <v>779.99199999999996</v>
      </c>
      <c r="J6" s="76"/>
      <c r="K6" s="83"/>
    </row>
    <row r="7" spans="1:11" ht="24.9" customHeight="1" x14ac:dyDescent="0.3">
      <c r="A7" s="84">
        <v>67</v>
      </c>
      <c r="B7" s="74" t="s">
        <v>14</v>
      </c>
      <c r="C7" s="75" t="s">
        <v>48</v>
      </c>
      <c r="D7" s="85">
        <v>0.13</v>
      </c>
      <c r="E7" s="85">
        <v>0.1</v>
      </c>
      <c r="F7" s="76">
        <v>766.44</v>
      </c>
      <c r="G7" s="85">
        <v>0.13</v>
      </c>
      <c r="H7" s="85">
        <v>0.11</v>
      </c>
      <c r="I7" s="76">
        <v>782.45</v>
      </c>
      <c r="J7" s="85">
        <v>0.09</v>
      </c>
      <c r="K7" s="86">
        <v>0.11</v>
      </c>
    </row>
    <row r="8" spans="1:11" ht="24.9" customHeight="1" x14ac:dyDescent="0.3">
      <c r="A8" s="82">
        <v>70</v>
      </c>
      <c r="B8" s="74" t="s">
        <v>14</v>
      </c>
      <c r="C8" s="75" t="s">
        <v>48</v>
      </c>
      <c r="D8" s="87">
        <v>0.14000000000000001</v>
      </c>
      <c r="E8" s="87">
        <v>0.13</v>
      </c>
      <c r="F8" s="76">
        <v>822.14</v>
      </c>
      <c r="G8" s="87">
        <v>0.16</v>
      </c>
      <c r="H8" s="87">
        <v>0.1</v>
      </c>
      <c r="I8" s="76">
        <v>833.81</v>
      </c>
      <c r="J8" s="87">
        <v>0.11</v>
      </c>
      <c r="K8" s="88">
        <v>0.11</v>
      </c>
    </row>
    <row r="9" spans="1:11" ht="24.9" customHeight="1" x14ac:dyDescent="0.3">
      <c r="A9" s="84">
        <v>88</v>
      </c>
      <c r="B9" s="74" t="s">
        <v>14</v>
      </c>
      <c r="C9" s="75" t="s">
        <v>48</v>
      </c>
      <c r="D9" s="76">
        <v>0.12</v>
      </c>
      <c r="E9" s="76">
        <v>0.1</v>
      </c>
      <c r="F9" s="76">
        <v>807.1</v>
      </c>
      <c r="G9" s="76">
        <v>0.09</v>
      </c>
      <c r="H9" s="76">
        <v>0.12</v>
      </c>
      <c r="I9" s="76">
        <v>794.17</v>
      </c>
      <c r="J9" s="76">
        <v>7.0000000000000007E-2</v>
      </c>
      <c r="K9" s="83">
        <v>0.08</v>
      </c>
    </row>
    <row r="10" spans="1:11" ht="24.9" customHeight="1" x14ac:dyDescent="0.3">
      <c r="A10" s="84">
        <v>101</v>
      </c>
      <c r="B10" s="74" t="s">
        <v>14</v>
      </c>
      <c r="C10" s="75"/>
      <c r="D10" s="76"/>
      <c r="E10" s="76"/>
      <c r="F10" s="76">
        <v>852.49</v>
      </c>
      <c r="G10" s="76"/>
      <c r="H10" s="76"/>
      <c r="I10" s="76">
        <v>829.33</v>
      </c>
      <c r="J10" s="76"/>
      <c r="K10" s="83"/>
    </row>
    <row r="11" spans="1:11" ht="24.9" customHeight="1" x14ac:dyDescent="0.3">
      <c r="A11" s="84">
        <v>6</v>
      </c>
      <c r="B11" s="74">
        <v>8</v>
      </c>
      <c r="C11" s="75"/>
      <c r="D11" s="89">
        <v>6</v>
      </c>
      <c r="E11" s="89">
        <v>6</v>
      </c>
      <c r="F11" s="89">
        <v>8</v>
      </c>
      <c r="G11" s="89">
        <v>6</v>
      </c>
      <c r="H11" s="89">
        <v>6</v>
      </c>
      <c r="I11" s="89">
        <v>8</v>
      </c>
      <c r="J11" s="89">
        <v>6</v>
      </c>
      <c r="K11" s="90">
        <v>6</v>
      </c>
    </row>
    <row r="12" spans="1:11" ht="14.4" x14ac:dyDescent="0.3">
      <c r="A12" s="91"/>
      <c r="B12" s="92" t="s">
        <v>105</v>
      </c>
      <c r="C12" s="91"/>
      <c r="D12" s="93">
        <f>AVERAGE(D3:D5,D7:D9)</f>
        <v>0.14649999999999999</v>
      </c>
      <c r="E12" s="93">
        <f t="shared" ref="E12:K12" si="0">AVERAGE(E3:E10)</f>
        <v>0.11183333333333333</v>
      </c>
      <c r="F12" s="93">
        <f t="shared" si="0"/>
        <v>819.74537500000008</v>
      </c>
      <c r="G12" s="93">
        <f t="shared" si="0"/>
        <v>0.13783333333333334</v>
      </c>
      <c r="H12" s="93">
        <f t="shared" si="0"/>
        <v>0.10349999999999999</v>
      </c>
      <c r="I12" s="93">
        <f t="shared" si="0"/>
        <v>812.46049999999991</v>
      </c>
      <c r="J12" s="93">
        <f t="shared" si="0"/>
        <v>0.10733333333333332</v>
      </c>
      <c r="K12" s="93">
        <f t="shared" si="0"/>
        <v>0.1235</v>
      </c>
    </row>
    <row r="13" spans="1:11" ht="14.4" x14ac:dyDescent="0.3">
      <c r="A13" s="91"/>
      <c r="B13" s="92"/>
      <c r="C13" s="91"/>
      <c r="D13" s="93"/>
      <c r="E13" s="93"/>
      <c r="F13" s="93"/>
      <c r="G13" s="93"/>
      <c r="H13" s="93"/>
      <c r="I13" s="93"/>
      <c r="J13" s="93"/>
      <c r="K13" s="93"/>
    </row>
    <row r="14" spans="1:11" ht="14.4" x14ac:dyDescent="0.3">
      <c r="A14" s="91"/>
      <c r="B14" s="92" t="s">
        <v>106</v>
      </c>
      <c r="C14" s="91"/>
      <c r="D14" s="93">
        <f>MEDIAN(D3:D10)</f>
        <v>0.13500000000000001</v>
      </c>
      <c r="E14" s="93">
        <f t="shared" ref="E14:K14" si="1">MEDIAN(E3:E10)</f>
        <v>0.1105</v>
      </c>
      <c r="F14" s="93">
        <f t="shared" si="1"/>
        <v>804.65550000000007</v>
      </c>
      <c r="G14" s="93">
        <f t="shared" si="1"/>
        <v>0.14500000000000002</v>
      </c>
      <c r="H14" s="93">
        <f t="shared" si="1"/>
        <v>0.10500000000000001</v>
      </c>
      <c r="I14" s="93">
        <f t="shared" si="1"/>
        <v>797.22</v>
      </c>
      <c r="J14" s="93">
        <f t="shared" si="1"/>
        <v>0.10500000000000001</v>
      </c>
      <c r="K14" s="93">
        <f t="shared" si="1"/>
        <v>0.11549999999999999</v>
      </c>
    </row>
    <row r="15" spans="1:11" ht="14.4" x14ac:dyDescent="0.3">
      <c r="A15" s="91"/>
      <c r="B15" s="92"/>
      <c r="C15" s="91"/>
      <c r="D15" s="93"/>
      <c r="E15" s="93"/>
      <c r="F15" s="93"/>
      <c r="G15" s="93"/>
      <c r="H15" s="93"/>
      <c r="I15" s="93"/>
      <c r="J15" s="93"/>
      <c r="K15" s="93"/>
    </row>
    <row r="16" spans="1:11" ht="14.4" x14ac:dyDescent="0.3">
      <c r="A16" s="91"/>
      <c r="B16" s="92" t="s">
        <v>107</v>
      </c>
      <c r="C16" s="91"/>
      <c r="D16" s="93">
        <f>STDEV(D3:D10)</f>
        <v>3.0553232234904349E-2</v>
      </c>
      <c r="E16" s="93">
        <f t="shared" ref="E16:K16" si="2">STDEV(E3:E10)</f>
        <v>1.1669047376142863E-2</v>
      </c>
      <c r="F16" s="93">
        <f t="shared" si="2"/>
        <v>49.581792674723687</v>
      </c>
      <c r="G16" s="93">
        <f t="shared" si="2"/>
        <v>3.4816183976229605E-2</v>
      </c>
      <c r="H16" s="93">
        <f t="shared" si="2"/>
        <v>1.6046806535881281E-2</v>
      </c>
      <c r="I16" s="93">
        <f t="shared" si="2"/>
        <v>41.809070933060852</v>
      </c>
      <c r="J16" s="93">
        <f t="shared" si="2"/>
        <v>2.6882460204874638E-2</v>
      </c>
      <c r="K16" s="93">
        <f t="shared" si="2"/>
        <v>3.6681057781912448E-2</v>
      </c>
    </row>
    <row r="17" spans="1:11" ht="14.4" x14ac:dyDescent="0.3">
      <c r="A17" s="91"/>
      <c r="B17" s="92"/>
      <c r="C17" s="91"/>
      <c r="D17" s="93"/>
      <c r="E17" s="93"/>
      <c r="F17" s="93"/>
      <c r="G17" s="93"/>
      <c r="H17" s="93"/>
      <c r="I17" s="93"/>
      <c r="J17" s="93"/>
      <c r="K17" s="93"/>
    </row>
    <row r="18" spans="1:11" ht="14.4" x14ac:dyDescent="0.3">
      <c r="A18" s="91"/>
      <c r="B18" s="92" t="s">
        <v>108</v>
      </c>
      <c r="C18" s="91"/>
      <c r="D18" s="93">
        <f>D16/D12*100</f>
        <v>20.855448624508089</v>
      </c>
      <c r="E18" s="93">
        <f t="shared" ref="E18:K18" si="3">E16/E12*100</f>
        <v>10.43431956137961</v>
      </c>
      <c r="F18" s="93">
        <f t="shared" si="3"/>
        <v>6.048438232996884</v>
      </c>
      <c r="G18" s="93">
        <f t="shared" si="3"/>
        <v>25.259625617578912</v>
      </c>
      <c r="H18" s="93">
        <f t="shared" si="3"/>
        <v>15.504160904233121</v>
      </c>
      <c r="I18" s="93">
        <f t="shared" si="3"/>
        <v>5.1459819810391831</v>
      </c>
      <c r="J18" s="93">
        <f t="shared" si="3"/>
        <v>25.045770377212399</v>
      </c>
      <c r="K18" s="93">
        <f t="shared" si="3"/>
        <v>29.701261361872426</v>
      </c>
    </row>
    <row r="19" spans="1:11" ht="14.4" x14ac:dyDescent="0.3">
      <c r="A19" s="91"/>
      <c r="B19" s="92"/>
      <c r="C19" s="91"/>
      <c r="D19" s="93"/>
      <c r="E19" s="93"/>
      <c r="F19" s="93"/>
      <c r="G19" s="93"/>
      <c r="H19" s="93"/>
      <c r="I19" s="93"/>
      <c r="J19" s="93"/>
      <c r="K19" s="93"/>
    </row>
    <row r="20" spans="1:11" ht="14.4" x14ac:dyDescent="0.3">
      <c r="A20" s="91"/>
      <c r="B20" s="92" t="s">
        <v>109</v>
      </c>
      <c r="C20" s="91"/>
      <c r="D20" s="94">
        <f>D12+2*(D16)</f>
        <v>0.20760646446980868</v>
      </c>
      <c r="E20" s="94">
        <f t="shared" ref="E20:K20" si="4">E12+2*(E16)</f>
        <v>0.13517142808561905</v>
      </c>
      <c r="F20" s="94">
        <f t="shared" si="4"/>
        <v>918.9089603494474</v>
      </c>
      <c r="G20" s="94">
        <f t="shared" si="4"/>
        <v>0.20746570128579256</v>
      </c>
      <c r="H20" s="94">
        <f t="shared" si="4"/>
        <v>0.13559361307176254</v>
      </c>
      <c r="I20" s="94">
        <f t="shared" si="4"/>
        <v>896.07864186612164</v>
      </c>
      <c r="J20" s="94">
        <f t="shared" si="4"/>
        <v>0.16109825374308259</v>
      </c>
      <c r="K20" s="94">
        <f t="shared" si="4"/>
        <v>0.19686211556382488</v>
      </c>
    </row>
    <row r="21" spans="1:11" ht="14.4" x14ac:dyDescent="0.3">
      <c r="A21" s="91"/>
      <c r="B21" s="92"/>
      <c r="C21" s="91"/>
      <c r="D21" s="94"/>
      <c r="E21" s="95"/>
      <c r="F21" s="95"/>
      <c r="G21" s="95"/>
      <c r="H21" s="95"/>
      <c r="I21" s="95"/>
      <c r="J21" s="95"/>
      <c r="K21" s="95"/>
    </row>
    <row r="22" spans="1:11" ht="14.4" x14ac:dyDescent="0.3">
      <c r="A22" s="91"/>
      <c r="B22" s="92" t="s">
        <v>110</v>
      </c>
      <c r="C22" s="91"/>
      <c r="D22" s="94">
        <f>D12-2*(D16)</f>
        <v>8.53935355301913E-2</v>
      </c>
      <c r="E22" s="94">
        <f t="shared" ref="E22:K22" si="5">E12-2*(E16)</f>
        <v>8.8495238581047603E-2</v>
      </c>
      <c r="F22" s="94">
        <f t="shared" si="5"/>
        <v>720.58178965055276</v>
      </c>
      <c r="G22" s="94">
        <f t="shared" si="5"/>
        <v>6.8200965380874126E-2</v>
      </c>
      <c r="H22" s="94">
        <f t="shared" si="5"/>
        <v>7.1406386928237434E-2</v>
      </c>
      <c r="I22" s="94">
        <f t="shared" si="5"/>
        <v>728.84235813387818</v>
      </c>
      <c r="J22" s="94">
        <f t="shared" si="5"/>
        <v>5.3568412923584045E-2</v>
      </c>
      <c r="K22" s="94">
        <f t="shared" si="5"/>
        <v>5.0137884436175104E-2</v>
      </c>
    </row>
    <row r="24" spans="1:11" ht="24.9" customHeight="1" x14ac:dyDescent="0.3">
      <c r="A24" s="84"/>
      <c r="B24" s="74"/>
      <c r="C24" s="75"/>
      <c r="D24" s="76"/>
      <c r="E24" s="76"/>
      <c r="F24" s="76"/>
      <c r="G24" s="76"/>
      <c r="H24" s="76"/>
      <c r="I24" s="76"/>
      <c r="J24" s="76"/>
      <c r="K24" s="83"/>
    </row>
    <row r="25" spans="1:11" ht="24.9" customHeight="1" x14ac:dyDescent="0.3">
      <c r="A25" s="84">
        <v>57</v>
      </c>
      <c r="B25" s="74" t="s">
        <v>41</v>
      </c>
      <c r="C25" s="75" t="s">
        <v>42</v>
      </c>
      <c r="D25" s="76" t="s">
        <v>43</v>
      </c>
      <c r="E25" s="76" t="s">
        <v>43</v>
      </c>
      <c r="F25" s="76" t="s">
        <v>44</v>
      </c>
      <c r="G25" s="76" t="s">
        <v>43</v>
      </c>
      <c r="H25" s="76" t="s">
        <v>43</v>
      </c>
      <c r="I25" s="76" t="s">
        <v>44</v>
      </c>
      <c r="J25" s="76" t="s">
        <v>43</v>
      </c>
      <c r="K25" s="83" t="s">
        <v>43</v>
      </c>
    </row>
    <row r="26" spans="1:11" ht="24.9" customHeight="1" x14ac:dyDescent="0.3">
      <c r="A26" s="84"/>
      <c r="B26" s="74"/>
      <c r="C26" s="75"/>
      <c r="D26" s="76"/>
      <c r="E26" s="76"/>
      <c r="F26" s="76"/>
      <c r="G26" s="76"/>
      <c r="H26" s="76"/>
      <c r="I26" s="76"/>
      <c r="J26" s="76"/>
      <c r="K26" s="83"/>
    </row>
    <row r="27" spans="1:11" ht="24.9" customHeight="1" x14ac:dyDescent="0.3">
      <c r="A27" s="84">
        <v>78</v>
      </c>
      <c r="B27" s="74" t="s">
        <v>57</v>
      </c>
      <c r="C27" s="75" t="s">
        <v>58</v>
      </c>
      <c r="D27" s="76">
        <v>8.8999999999999996E-2</v>
      </c>
      <c r="E27" s="76">
        <v>7.2999999999999995E-2</v>
      </c>
      <c r="F27" s="76">
        <v>13.276999999999999</v>
      </c>
      <c r="G27" s="76">
        <v>8.2000000000000003E-2</v>
      </c>
      <c r="H27" s="76">
        <v>8.8999999999999996E-2</v>
      </c>
      <c r="I27" s="76">
        <v>13.916</v>
      </c>
      <c r="J27" s="76">
        <v>8.2000000000000003E-2</v>
      </c>
      <c r="K27" s="83">
        <v>8.6999999999999994E-2</v>
      </c>
    </row>
    <row r="28" spans="1:11" ht="24.9" customHeight="1" x14ac:dyDescent="0.3">
      <c r="A28" s="84">
        <v>103</v>
      </c>
      <c r="B28" s="96" t="s">
        <v>57</v>
      </c>
      <c r="C28" s="75" t="s">
        <v>69</v>
      </c>
      <c r="D28" s="76">
        <v>3.7999999999999999E-2</v>
      </c>
      <c r="E28" s="76">
        <v>3.3000000000000002E-2</v>
      </c>
      <c r="F28" s="76">
        <v>12.339</v>
      </c>
      <c r="G28" s="76">
        <v>8.9999999999999993E-3</v>
      </c>
      <c r="H28" s="76">
        <v>9.5000000000000001E-2</v>
      </c>
      <c r="I28" s="76">
        <v>11.923</v>
      </c>
      <c r="J28" s="76">
        <v>1.9E-2</v>
      </c>
      <c r="K28" s="83">
        <v>3.3000000000000002E-2</v>
      </c>
    </row>
    <row r="29" spans="1:11" ht="24.9" customHeight="1" x14ac:dyDescent="0.3">
      <c r="A29" s="84"/>
      <c r="B29" s="96"/>
      <c r="C29" s="75"/>
      <c r="D29" s="76"/>
      <c r="E29" s="76"/>
      <c r="F29" s="76"/>
      <c r="G29" s="76"/>
      <c r="H29" s="76"/>
      <c r="I29" s="76"/>
      <c r="J29" s="76"/>
      <c r="K29" s="83"/>
    </row>
    <row r="30" spans="1:11" ht="24.9" customHeight="1" x14ac:dyDescent="0.3">
      <c r="A30" s="84">
        <v>125</v>
      </c>
      <c r="B30" s="74" t="s">
        <v>103</v>
      </c>
      <c r="C30" s="75">
        <v>79180902</v>
      </c>
      <c r="D30" s="97" t="s">
        <v>36</v>
      </c>
      <c r="E30" s="97" t="s">
        <v>36</v>
      </c>
      <c r="F30" s="76" t="s">
        <v>38</v>
      </c>
      <c r="G30" s="97" t="s">
        <v>36</v>
      </c>
      <c r="H30" s="97" t="s">
        <v>36</v>
      </c>
      <c r="I30" s="76" t="s">
        <v>38</v>
      </c>
      <c r="J30" s="97" t="s">
        <v>36</v>
      </c>
      <c r="K30" s="98" t="s">
        <v>36</v>
      </c>
    </row>
    <row r="31" spans="1:11" ht="24.9" customHeight="1" x14ac:dyDescent="0.3">
      <c r="A31" s="84">
        <v>115</v>
      </c>
      <c r="B31" s="74" t="s">
        <v>103</v>
      </c>
      <c r="C31" s="75">
        <v>37190407</v>
      </c>
      <c r="D31" s="99" t="s">
        <v>56</v>
      </c>
      <c r="E31" s="99" t="s">
        <v>56</v>
      </c>
      <c r="F31" s="76" t="s">
        <v>74</v>
      </c>
      <c r="G31" s="99" t="s">
        <v>56</v>
      </c>
      <c r="H31" s="99" t="s">
        <v>56</v>
      </c>
      <c r="I31" s="76" t="s">
        <v>74</v>
      </c>
      <c r="J31" s="99" t="s">
        <v>56</v>
      </c>
      <c r="K31" s="100" t="s">
        <v>56</v>
      </c>
    </row>
    <row r="32" spans="1:11" ht="24.9" customHeight="1" x14ac:dyDescent="0.3">
      <c r="A32" s="84"/>
      <c r="B32" s="74"/>
      <c r="C32" s="75"/>
      <c r="D32" s="99"/>
      <c r="E32" s="99"/>
      <c r="F32" s="76"/>
      <c r="G32" s="99"/>
      <c r="H32" s="99"/>
      <c r="I32" s="76"/>
      <c r="J32" s="99"/>
      <c r="K32" s="100"/>
    </row>
    <row r="33" spans="1:11" ht="24.9" customHeight="1" x14ac:dyDescent="0.3">
      <c r="A33" s="84">
        <v>125</v>
      </c>
      <c r="B33" s="74" t="s">
        <v>104</v>
      </c>
      <c r="C33" s="75">
        <v>37190103</v>
      </c>
      <c r="D33" s="101">
        <v>6.13E-2</v>
      </c>
      <c r="E33" s="101">
        <v>4.1919999999999999E-2</v>
      </c>
      <c r="F33" s="101">
        <v>5.4427000000000003</v>
      </c>
      <c r="G33" s="101">
        <v>1.4800000000000001E-2</v>
      </c>
      <c r="H33" s="101">
        <v>1.55E-2</v>
      </c>
      <c r="I33" s="101">
        <v>5.7205000000000004</v>
      </c>
      <c r="J33" s="101">
        <v>1.9599999999999999E-2</v>
      </c>
      <c r="K33" s="102">
        <v>6.6369999999999998E-2</v>
      </c>
    </row>
    <row r="34" spans="1:11" ht="24.9" customHeight="1" x14ac:dyDescent="0.3">
      <c r="A34" s="84"/>
      <c r="B34" s="74"/>
      <c r="C34" s="75"/>
      <c r="D34" s="101"/>
      <c r="E34" s="101"/>
      <c r="F34" s="101"/>
      <c r="G34" s="101"/>
      <c r="H34" s="101"/>
      <c r="I34" s="101"/>
      <c r="J34" s="101"/>
      <c r="K34" s="102"/>
    </row>
    <row r="35" spans="1:11" ht="24.9" customHeight="1" x14ac:dyDescent="0.3">
      <c r="A35" s="84">
        <v>124</v>
      </c>
      <c r="B35" s="103" t="s">
        <v>92</v>
      </c>
      <c r="C35" s="89" t="s">
        <v>72</v>
      </c>
      <c r="D35" s="76">
        <v>6.8000000000000005E-2</v>
      </c>
      <c r="E35" s="76">
        <v>8.2000000000000003E-2</v>
      </c>
      <c r="F35" s="76">
        <v>8.1920000000000002</v>
      </c>
      <c r="G35" s="76">
        <v>9.1999999999999998E-2</v>
      </c>
      <c r="H35" s="76">
        <v>7.4999999999999997E-2</v>
      </c>
      <c r="I35" s="76">
        <v>8.48</v>
      </c>
      <c r="J35" s="76">
        <v>7.4999999999999997E-2</v>
      </c>
      <c r="K35" s="83">
        <v>0.08</v>
      </c>
    </row>
    <row r="36" spans="1:11" ht="24.9" customHeight="1" x14ac:dyDescent="0.3">
      <c r="A36" s="84">
        <v>127</v>
      </c>
      <c r="B36" s="103" t="s">
        <v>92</v>
      </c>
      <c r="C36" s="75" t="s">
        <v>81</v>
      </c>
      <c r="D36" s="76">
        <v>6.8000000000000005E-2</v>
      </c>
      <c r="E36" s="76">
        <v>6.3E-2</v>
      </c>
      <c r="F36" s="104">
        <v>12.907</v>
      </c>
      <c r="G36" s="76">
        <v>8.1000000000000003E-2</v>
      </c>
      <c r="H36" s="76">
        <v>8.4000000000000005E-2</v>
      </c>
      <c r="I36" s="104">
        <v>12.97</v>
      </c>
      <c r="J36" s="76">
        <v>0.09</v>
      </c>
      <c r="K36" s="83">
        <v>6.4000000000000001E-2</v>
      </c>
    </row>
    <row r="37" spans="1:11" ht="24.9" customHeight="1" x14ac:dyDescent="0.3">
      <c r="A37" s="84"/>
      <c r="B37" s="103"/>
      <c r="C37" s="75"/>
      <c r="D37" s="76"/>
      <c r="E37" s="76"/>
      <c r="F37" s="104"/>
      <c r="G37" s="76"/>
      <c r="H37" s="76"/>
      <c r="I37" s="104"/>
      <c r="J37" s="76"/>
      <c r="K37" s="83"/>
    </row>
    <row r="38" spans="1:11" ht="24.9" customHeight="1" x14ac:dyDescent="0.3">
      <c r="A38" s="84">
        <v>73</v>
      </c>
      <c r="B38" s="74" t="s">
        <v>52</v>
      </c>
      <c r="C38" s="75">
        <v>4000021345</v>
      </c>
      <c r="D38" s="97" t="s">
        <v>36</v>
      </c>
      <c r="E38" s="97" t="s">
        <v>36</v>
      </c>
      <c r="F38" s="76" t="s">
        <v>38</v>
      </c>
      <c r="G38" s="97" t="s">
        <v>36</v>
      </c>
      <c r="H38" s="97" t="s">
        <v>36</v>
      </c>
      <c r="I38" s="76" t="s">
        <v>38</v>
      </c>
      <c r="J38" s="97" t="s">
        <v>36</v>
      </c>
      <c r="K38" s="98" t="s">
        <v>36</v>
      </c>
    </row>
    <row r="39" spans="1:11" ht="24.9" customHeight="1" x14ac:dyDescent="0.3">
      <c r="A39" s="84">
        <v>126</v>
      </c>
      <c r="B39" s="74" t="s">
        <v>52</v>
      </c>
      <c r="C39" s="75">
        <v>4000021345</v>
      </c>
      <c r="D39" s="76" t="s">
        <v>43</v>
      </c>
      <c r="E39" s="76" t="s">
        <v>43</v>
      </c>
      <c r="F39" s="76" t="s">
        <v>44</v>
      </c>
      <c r="G39" s="76" t="s">
        <v>43</v>
      </c>
      <c r="H39" s="76" t="s">
        <v>43</v>
      </c>
      <c r="I39" s="76" t="s">
        <v>44</v>
      </c>
      <c r="J39" s="76" t="s">
        <v>43</v>
      </c>
      <c r="K39" s="83" t="s">
        <v>43</v>
      </c>
    </row>
    <row r="40" spans="1:11" ht="24.9" customHeight="1" x14ac:dyDescent="0.3">
      <c r="A40" s="105"/>
      <c r="B40" s="106"/>
      <c r="C40" s="107"/>
      <c r="D40" s="108"/>
      <c r="E40" s="108"/>
      <c r="F40" s="108"/>
      <c r="G40" s="108"/>
      <c r="H40" s="108"/>
      <c r="I40" s="108"/>
      <c r="J40" s="108"/>
      <c r="K40" s="109"/>
    </row>
    <row r="41" spans="1:11" ht="24.9" customHeight="1" x14ac:dyDescent="0.3">
      <c r="A41" s="84"/>
      <c r="B41" s="74"/>
      <c r="C41" s="75"/>
      <c r="D41" s="97"/>
      <c r="E41" s="97"/>
      <c r="F41" s="76"/>
      <c r="G41" s="97"/>
      <c r="H41" s="97"/>
      <c r="I41" s="76"/>
      <c r="J41" s="97"/>
      <c r="K41" s="98"/>
    </row>
    <row r="42" spans="1:11" ht="24.9" customHeight="1" x14ac:dyDescent="0.3">
      <c r="A42" s="84">
        <v>115</v>
      </c>
      <c r="B42" s="74" t="s">
        <v>71</v>
      </c>
      <c r="C42" s="75" t="s">
        <v>72</v>
      </c>
      <c r="D42" s="99">
        <v>5.1999999999999998E-2</v>
      </c>
      <c r="E42" s="99">
        <v>5.8000000000000003E-2</v>
      </c>
      <c r="F42" s="76">
        <v>8.9830000000000005</v>
      </c>
      <c r="G42" s="99">
        <v>7.5999999999999998E-2</v>
      </c>
      <c r="H42" s="99">
        <v>7.1999999999999995E-2</v>
      </c>
      <c r="I42" s="76">
        <v>8.9890000000000008</v>
      </c>
      <c r="J42" s="99">
        <v>5.1999999999999998E-2</v>
      </c>
      <c r="K42" s="100">
        <v>9.9000000000000005E-2</v>
      </c>
    </row>
    <row r="43" spans="1:11" ht="24.9" customHeight="1" x14ac:dyDescent="0.3">
      <c r="A43" s="84"/>
      <c r="B43" s="74"/>
      <c r="C43" s="75"/>
      <c r="D43" s="99"/>
      <c r="E43" s="99"/>
      <c r="F43" s="76"/>
      <c r="G43" s="99"/>
      <c r="H43" s="99"/>
      <c r="I43" s="76"/>
      <c r="J43" s="99"/>
      <c r="K43" s="100"/>
    </row>
    <row r="44" spans="1:11" ht="24.9" customHeight="1" x14ac:dyDescent="0.3">
      <c r="A44" s="82">
        <v>98</v>
      </c>
      <c r="B44" s="121" t="s">
        <v>85</v>
      </c>
      <c r="C44" s="75">
        <v>1007062230</v>
      </c>
      <c r="D44" s="76"/>
      <c r="E44" s="76"/>
      <c r="F44" s="76">
        <v>24.12</v>
      </c>
      <c r="G44" s="76"/>
      <c r="H44" s="76"/>
      <c r="I44" s="76">
        <v>12.77</v>
      </c>
      <c r="J44" s="76"/>
      <c r="K44" s="83"/>
    </row>
    <row r="45" spans="1:11" ht="24.9" customHeight="1" x14ac:dyDescent="0.3">
      <c r="A45" s="82"/>
      <c r="B45" s="121"/>
      <c r="C45" s="75"/>
      <c r="D45" s="76"/>
      <c r="E45" s="76"/>
      <c r="F45" s="76"/>
      <c r="G45" s="76"/>
      <c r="H45" s="76"/>
      <c r="I45" s="76"/>
      <c r="J45" s="76"/>
      <c r="K45" s="83"/>
    </row>
    <row r="46" spans="1:11" ht="24.9" customHeight="1" x14ac:dyDescent="0.3">
      <c r="A46" s="84">
        <v>102</v>
      </c>
      <c r="B46" s="74" t="s">
        <v>67</v>
      </c>
      <c r="C46" s="75" t="s">
        <v>68</v>
      </c>
      <c r="D46" s="76">
        <v>0.28100000000000003</v>
      </c>
      <c r="E46" s="76">
        <v>0.187</v>
      </c>
      <c r="F46" s="76">
        <v>23.562000000000001</v>
      </c>
      <c r="G46" s="76">
        <v>0.25</v>
      </c>
      <c r="H46" s="76">
        <v>0.21</v>
      </c>
      <c r="I46" s="76">
        <v>20.835000000000001</v>
      </c>
      <c r="J46" s="76">
        <v>0.14000000000000001</v>
      </c>
      <c r="K46" s="83">
        <v>0.28100000000000003</v>
      </c>
    </row>
    <row r="47" spans="1:11" ht="24.9" customHeight="1" x14ac:dyDescent="0.3">
      <c r="A47" s="84"/>
      <c r="B47" s="74"/>
      <c r="C47" s="75"/>
      <c r="D47" s="76"/>
      <c r="E47" s="76"/>
      <c r="F47" s="76"/>
      <c r="G47" s="76"/>
      <c r="H47" s="76"/>
      <c r="I47" s="76"/>
      <c r="J47" s="76"/>
      <c r="K47" s="83"/>
    </row>
    <row r="48" spans="1:11" ht="24.9" customHeight="1" x14ac:dyDescent="0.3">
      <c r="A48" s="82">
        <v>9</v>
      </c>
      <c r="B48" s="74" t="s">
        <v>99</v>
      </c>
      <c r="C48" s="89" t="s">
        <v>17</v>
      </c>
      <c r="D48" s="76"/>
      <c r="E48" s="76"/>
      <c r="F48" s="76">
        <v>9.0969999999999995</v>
      </c>
      <c r="G48" s="76"/>
      <c r="H48" s="76"/>
      <c r="I48" s="76">
        <v>9.4789999999999992</v>
      </c>
      <c r="J48" s="76"/>
      <c r="K48" s="83"/>
    </row>
    <row r="49" spans="1:11" ht="24.9" customHeight="1" x14ac:dyDescent="0.3">
      <c r="A49" s="84">
        <v>14</v>
      </c>
      <c r="B49" s="74" t="s">
        <v>99</v>
      </c>
      <c r="C49" s="75" t="s">
        <v>20</v>
      </c>
      <c r="D49" s="85">
        <v>0.32500000000000001</v>
      </c>
      <c r="E49" s="85">
        <v>0.35799999999999998</v>
      </c>
      <c r="F49" s="76">
        <v>9.7710000000000008</v>
      </c>
      <c r="G49" s="85">
        <v>0.29299999999999998</v>
      </c>
      <c r="H49" s="85">
        <v>0.312</v>
      </c>
      <c r="I49" s="76">
        <v>9.7710000000000008</v>
      </c>
      <c r="J49" s="85">
        <v>0.315</v>
      </c>
      <c r="K49" s="86">
        <v>0.35099999999999998</v>
      </c>
    </row>
    <row r="50" spans="1:11" ht="24.9" customHeight="1" x14ac:dyDescent="0.3">
      <c r="A50" s="84">
        <v>55</v>
      </c>
      <c r="B50" s="74" t="s">
        <v>99</v>
      </c>
      <c r="C50" s="75" t="s">
        <v>20</v>
      </c>
      <c r="D50" s="76">
        <v>0.35599999999999998</v>
      </c>
      <c r="E50" s="76">
        <v>0.372</v>
      </c>
      <c r="F50" s="122">
        <v>28.661999999999999</v>
      </c>
      <c r="G50" s="122">
        <v>0.34699999999999998</v>
      </c>
      <c r="H50" s="76">
        <v>0.34699999999999998</v>
      </c>
      <c r="I50" s="76">
        <v>10.98</v>
      </c>
      <c r="J50" s="76">
        <v>0.318</v>
      </c>
      <c r="K50" s="83">
        <v>0.375</v>
      </c>
    </row>
    <row r="51" spans="1:11" ht="24.9" customHeight="1" x14ac:dyDescent="0.3">
      <c r="A51" s="84">
        <v>68</v>
      </c>
      <c r="B51" s="74" t="s">
        <v>99</v>
      </c>
      <c r="C51" s="75" t="s">
        <v>49</v>
      </c>
      <c r="D51" s="76">
        <v>0.25540000000000002</v>
      </c>
      <c r="E51" s="76">
        <v>0.25950000000000001</v>
      </c>
      <c r="F51" s="76">
        <v>14.18</v>
      </c>
      <c r="G51" s="76">
        <v>0.21079999999999999</v>
      </c>
      <c r="H51" s="76">
        <v>0.25540000000000002</v>
      </c>
      <c r="I51" s="76">
        <v>14.18</v>
      </c>
      <c r="J51" s="76">
        <v>0.25540000000000002</v>
      </c>
      <c r="K51" s="83">
        <v>0.223</v>
      </c>
    </row>
    <row r="52" spans="1:11" ht="24.9" customHeight="1" x14ac:dyDescent="0.3">
      <c r="A52" s="84">
        <v>112</v>
      </c>
      <c r="B52" s="74" t="s">
        <v>99</v>
      </c>
      <c r="C52" s="75" t="s">
        <v>17</v>
      </c>
      <c r="D52" s="76">
        <v>0.1515</v>
      </c>
      <c r="E52" s="76">
        <v>0.16450000000000001</v>
      </c>
      <c r="F52" s="76">
        <v>12.645</v>
      </c>
      <c r="G52" s="76">
        <v>0.15579999999999999</v>
      </c>
      <c r="H52" s="76">
        <v>0.16880000000000001</v>
      </c>
      <c r="I52" s="76">
        <v>12.5541</v>
      </c>
      <c r="J52" s="76">
        <v>0.16020000000000001</v>
      </c>
      <c r="K52" s="123">
        <v>0.1429</v>
      </c>
    </row>
    <row r="53" spans="1:11" ht="24.9" customHeight="1" x14ac:dyDescent="0.3">
      <c r="A53" s="84">
        <v>126</v>
      </c>
      <c r="B53" s="74" t="s">
        <v>99</v>
      </c>
      <c r="C53" s="124"/>
      <c r="D53" s="76">
        <v>0.22900000000000001</v>
      </c>
      <c r="E53" s="76">
        <v>0.21199999999999999</v>
      </c>
      <c r="F53" s="104">
        <v>11.98</v>
      </c>
      <c r="G53" s="76">
        <v>0.2089</v>
      </c>
      <c r="H53" s="76">
        <v>0.21199999999999999</v>
      </c>
      <c r="I53" s="104">
        <v>11.551</v>
      </c>
      <c r="J53" s="76">
        <v>0.188</v>
      </c>
      <c r="K53" s="83">
        <v>0.27400000000000002</v>
      </c>
    </row>
    <row r="54" spans="1:11" ht="24.9" customHeight="1" x14ac:dyDescent="0.3">
      <c r="A54" s="84"/>
      <c r="B54" s="74"/>
      <c r="C54" s="124"/>
      <c r="D54" s="76"/>
      <c r="E54" s="76"/>
      <c r="F54" s="104"/>
      <c r="G54" s="76"/>
      <c r="H54" s="76"/>
      <c r="I54" s="104"/>
      <c r="J54" s="76"/>
      <c r="K54" s="83"/>
    </row>
    <row r="55" spans="1:11" ht="14.4" x14ac:dyDescent="0.3">
      <c r="A55" s="91"/>
      <c r="B55" s="92" t="s">
        <v>105</v>
      </c>
      <c r="C55" s="91"/>
      <c r="D55" s="93">
        <f>AVERAGE(D48:D53)</f>
        <v>0.26338000000000006</v>
      </c>
      <c r="E55" s="93">
        <f t="shared" ref="E55:J55" si="6">AVERAGE(E48:E53)</f>
        <v>0.2732</v>
      </c>
      <c r="F55" s="93">
        <f>AVERAGE(F48:F49,F51:F53)</f>
        <v>11.534600000000001</v>
      </c>
      <c r="G55" s="93">
        <f>AVERAGE(G48:G49,G51:G53)</f>
        <v>0.21712499999999998</v>
      </c>
      <c r="H55" s="93">
        <f t="shared" si="6"/>
        <v>0.25904000000000005</v>
      </c>
      <c r="I55" s="93">
        <f t="shared" si="6"/>
        <v>11.419183333333331</v>
      </c>
      <c r="J55" s="93">
        <f t="shared" si="6"/>
        <v>0.24731999999999998</v>
      </c>
      <c r="K55" s="93">
        <f>AVERAGE(K48:K51,K53)</f>
        <v>0.30574999999999997</v>
      </c>
    </row>
    <row r="56" spans="1:11" ht="14.4" x14ac:dyDescent="0.3">
      <c r="A56" s="91"/>
      <c r="B56" s="92"/>
      <c r="C56" s="91"/>
      <c r="D56" s="93"/>
      <c r="E56" s="93"/>
      <c r="F56" s="93"/>
      <c r="G56" s="93"/>
      <c r="H56" s="93"/>
      <c r="I56" s="93"/>
      <c r="J56" s="93"/>
      <c r="K56" s="93"/>
    </row>
    <row r="57" spans="1:11" ht="14.4" x14ac:dyDescent="0.3">
      <c r="A57" s="91"/>
      <c r="B57" s="92" t="s">
        <v>106</v>
      </c>
      <c r="C57" s="91"/>
      <c r="D57" s="93">
        <f>MEDIAN(D48:D53)</f>
        <v>0.25540000000000002</v>
      </c>
      <c r="E57" s="93">
        <f t="shared" ref="E57:J57" si="7">MEDIAN(E48:E53)</f>
        <v>0.25950000000000001</v>
      </c>
      <c r="F57" s="93">
        <f>MEDIAN(F48:F49,F51:F53)</f>
        <v>11.98</v>
      </c>
      <c r="G57" s="93">
        <f>MEDIAN(G48:G49,G51:G53)</f>
        <v>0.20984999999999998</v>
      </c>
      <c r="H57" s="93">
        <f t="shared" si="7"/>
        <v>0.25540000000000002</v>
      </c>
      <c r="I57" s="93">
        <f t="shared" si="7"/>
        <v>11.265499999999999</v>
      </c>
      <c r="J57" s="93">
        <f t="shared" si="7"/>
        <v>0.25540000000000002</v>
      </c>
      <c r="K57" s="93">
        <f>MEDIAN(K48:K51,K53)</f>
        <v>0.3125</v>
      </c>
    </row>
    <row r="58" spans="1:11" ht="14.4" x14ac:dyDescent="0.3">
      <c r="A58" s="91"/>
      <c r="B58" s="92"/>
      <c r="C58" s="91"/>
      <c r="D58" s="93"/>
      <c r="E58" s="93"/>
      <c r="F58" s="93"/>
      <c r="G58" s="93"/>
      <c r="H58" s="93"/>
      <c r="I58" s="93"/>
      <c r="J58" s="93"/>
      <c r="K58" s="93"/>
    </row>
    <row r="59" spans="1:11" ht="14.4" x14ac:dyDescent="0.3">
      <c r="A59" s="91"/>
      <c r="B59" s="92" t="s">
        <v>107</v>
      </c>
      <c r="C59" s="91"/>
      <c r="D59" s="93">
        <f>STDEV(D48:D53)</f>
        <v>8.0836699586264577E-2</v>
      </c>
      <c r="E59" s="93">
        <f t="shared" ref="E59:J59" si="8">STDEV(E48:E53)</f>
        <v>9.0417503836369997E-2</v>
      </c>
      <c r="F59" s="93">
        <f>STDEV(F48:F49,F51:F53)</f>
        <v>2.0905555003395633</v>
      </c>
      <c r="G59" s="93">
        <f>STDEV(G48:G49,G51:G53)</f>
        <v>5.6643409443052829E-2</v>
      </c>
      <c r="H59" s="93">
        <f>STDEV(H48:H53)</f>
        <v>7.2303167288853692E-2</v>
      </c>
      <c r="I59" s="93">
        <f t="shared" si="8"/>
        <v>1.7664213431870475</v>
      </c>
      <c r="J59" s="93">
        <f t="shared" si="8"/>
        <v>7.2024801284002266E-2</v>
      </c>
      <c r="K59" s="93">
        <f>STDEV(K48:K51,K53)</f>
        <v>6.9997023746252121E-2</v>
      </c>
    </row>
    <row r="60" spans="1:11" ht="14.4" x14ac:dyDescent="0.3">
      <c r="A60" s="91"/>
      <c r="B60" s="92"/>
      <c r="C60" s="91"/>
      <c r="D60" s="93"/>
      <c r="E60" s="93"/>
      <c r="F60" s="93"/>
      <c r="G60" s="93"/>
      <c r="H60" s="93"/>
      <c r="I60" s="93"/>
      <c r="J60" s="93"/>
      <c r="K60" s="93"/>
    </row>
    <row r="61" spans="1:11" ht="14.4" x14ac:dyDescent="0.3">
      <c r="A61" s="91"/>
      <c r="B61" s="92" t="s">
        <v>108</v>
      </c>
      <c r="C61" s="91"/>
      <c r="D61" s="93">
        <f>D59/D55*100</f>
        <v>30.692041759535481</v>
      </c>
      <c r="E61" s="93">
        <f t="shared" ref="E61:K61" si="9">E59/E55*100</f>
        <v>33.095718827368223</v>
      </c>
      <c r="F61" s="93">
        <f t="shared" si="9"/>
        <v>18.124213239640412</v>
      </c>
      <c r="G61" s="93">
        <f t="shared" si="9"/>
        <v>26.087926053219494</v>
      </c>
      <c r="H61" s="93">
        <f t="shared" si="9"/>
        <v>27.911970077537706</v>
      </c>
      <c r="I61" s="93">
        <f t="shared" si="9"/>
        <v>15.468893804609912</v>
      </c>
      <c r="J61" s="93">
        <f t="shared" si="9"/>
        <v>29.12210952773826</v>
      </c>
      <c r="K61" s="93">
        <f t="shared" si="9"/>
        <v>22.893548240802005</v>
      </c>
    </row>
    <row r="62" spans="1:11" ht="14.4" x14ac:dyDescent="0.3">
      <c r="A62" s="91"/>
      <c r="B62" s="92"/>
      <c r="C62" s="91"/>
      <c r="D62" s="93"/>
      <c r="E62" s="93"/>
      <c r="F62" s="93"/>
      <c r="G62" s="93"/>
      <c r="H62" s="93"/>
      <c r="I62" s="93"/>
      <c r="J62" s="93"/>
      <c r="K62" s="93"/>
    </row>
    <row r="63" spans="1:11" ht="14.4" x14ac:dyDescent="0.3">
      <c r="A63" s="91"/>
      <c r="B63" s="92" t="s">
        <v>109</v>
      </c>
      <c r="C63" s="91"/>
      <c r="D63" s="94">
        <f>D55+2*(D59)</f>
        <v>0.42505339917252921</v>
      </c>
      <c r="E63" s="94">
        <f t="shared" ref="E63:K63" si="10">E55+2*(E59)</f>
        <v>0.45403500767273997</v>
      </c>
      <c r="F63" s="94">
        <f t="shared" si="10"/>
        <v>15.715711000679129</v>
      </c>
      <c r="G63" s="94">
        <f t="shared" si="10"/>
        <v>0.33041181888610566</v>
      </c>
      <c r="H63" s="94">
        <f t="shared" si="10"/>
        <v>0.40364633457770743</v>
      </c>
      <c r="I63" s="94">
        <f t="shared" si="10"/>
        <v>14.952026019707425</v>
      </c>
      <c r="J63" s="94">
        <f t="shared" si="10"/>
        <v>0.39136960256800452</v>
      </c>
      <c r="K63" s="94">
        <f t="shared" si="10"/>
        <v>0.44574404749250418</v>
      </c>
    </row>
    <row r="64" spans="1:11" ht="14.4" x14ac:dyDescent="0.3">
      <c r="A64" s="91"/>
      <c r="B64" s="92"/>
      <c r="C64" s="91"/>
      <c r="D64" s="94"/>
      <c r="E64" s="95"/>
      <c r="F64" s="95"/>
      <c r="G64" s="95"/>
      <c r="H64" s="95"/>
      <c r="I64" s="95"/>
      <c r="J64" s="95"/>
      <c r="K64" s="95"/>
    </row>
    <row r="65" spans="1:14" ht="14.4" x14ac:dyDescent="0.3">
      <c r="A65" s="91"/>
      <c r="B65" s="92" t="s">
        <v>110</v>
      </c>
      <c r="C65" s="91"/>
      <c r="D65" s="94">
        <f>D55-2*(D59)</f>
        <v>0.10170660082747091</v>
      </c>
      <c r="E65" s="94">
        <f t="shared" ref="E65:K65" si="11">E55-2*(E59)</f>
        <v>9.2364992327260004E-2</v>
      </c>
      <c r="F65" s="94">
        <f t="shared" si="11"/>
        <v>7.3534889993208745</v>
      </c>
      <c r="G65" s="94">
        <f t="shared" si="11"/>
        <v>0.10383818111389433</v>
      </c>
      <c r="H65" s="94">
        <f t="shared" si="11"/>
        <v>0.11443366542229266</v>
      </c>
      <c r="I65" s="94">
        <f t="shared" si="11"/>
        <v>7.8863406469592361</v>
      </c>
      <c r="J65" s="94">
        <f t="shared" si="11"/>
        <v>0.10327039743199545</v>
      </c>
      <c r="K65" s="94">
        <f t="shared" si="11"/>
        <v>0.16575595250749572</v>
      </c>
    </row>
    <row r="66" spans="1:14" ht="24.9" customHeight="1" x14ac:dyDescent="0.3">
      <c r="A66" s="84">
        <v>97</v>
      </c>
      <c r="B66" s="121" t="s">
        <v>66</v>
      </c>
      <c r="C66" s="75" t="s">
        <v>65</v>
      </c>
      <c r="D66" s="97" t="s">
        <v>36</v>
      </c>
      <c r="E66" s="97" t="s">
        <v>36</v>
      </c>
      <c r="F66" s="76" t="s">
        <v>44</v>
      </c>
      <c r="G66" s="97" t="s">
        <v>36</v>
      </c>
      <c r="H66" s="97" t="s">
        <v>36</v>
      </c>
      <c r="I66" s="76" t="s">
        <v>44</v>
      </c>
      <c r="J66" s="97" t="s">
        <v>36</v>
      </c>
      <c r="K66" s="98" t="s">
        <v>36</v>
      </c>
    </row>
    <row r="67" spans="1:14" ht="24.9" customHeight="1" x14ac:dyDescent="0.3">
      <c r="A67" s="84"/>
      <c r="B67" s="121"/>
      <c r="C67" s="75"/>
      <c r="D67" s="97"/>
      <c r="E67" s="97"/>
      <c r="F67" s="76"/>
      <c r="G67" s="97"/>
      <c r="H67" s="97"/>
      <c r="I67" s="76"/>
      <c r="J67" s="97"/>
      <c r="K67" s="98"/>
    </row>
    <row r="68" spans="1:14" ht="24.9" customHeight="1" x14ac:dyDescent="0.3">
      <c r="A68" s="84">
        <v>15</v>
      </c>
      <c r="B68" s="74" t="s">
        <v>113</v>
      </c>
      <c r="C68" s="75" t="s">
        <v>24</v>
      </c>
      <c r="D68" s="76"/>
      <c r="E68" s="76"/>
      <c r="F68" s="125" t="s">
        <v>44</v>
      </c>
      <c r="G68" s="76"/>
      <c r="H68" s="76"/>
      <c r="I68" s="125" t="s">
        <v>44</v>
      </c>
      <c r="J68" s="76"/>
      <c r="K68" s="83"/>
    </row>
    <row r="69" spans="1:14" ht="24.9" customHeight="1" x14ac:dyDescent="0.3">
      <c r="A69" s="84">
        <v>58</v>
      </c>
      <c r="B69" s="74" t="s">
        <v>113</v>
      </c>
      <c r="C69" s="75" t="s">
        <v>87</v>
      </c>
      <c r="D69" s="76"/>
      <c r="E69" s="76"/>
      <c r="F69" s="76" t="s">
        <v>44</v>
      </c>
      <c r="G69" s="76"/>
      <c r="H69" s="76"/>
      <c r="I69" s="76" t="s">
        <v>44</v>
      </c>
      <c r="J69" s="76"/>
      <c r="K69" s="83"/>
    </row>
    <row r="70" spans="1:14" ht="24.9" customHeight="1" x14ac:dyDescent="0.3">
      <c r="A70" s="84">
        <v>60</v>
      </c>
      <c r="B70" s="74" t="s">
        <v>113</v>
      </c>
      <c r="C70" s="75" t="s">
        <v>45</v>
      </c>
      <c r="D70" s="97" t="s">
        <v>36</v>
      </c>
      <c r="E70" s="97" t="s">
        <v>36</v>
      </c>
      <c r="F70" s="76" t="s">
        <v>38</v>
      </c>
      <c r="G70" s="97" t="s">
        <v>36</v>
      </c>
      <c r="H70" s="97" t="s">
        <v>36</v>
      </c>
      <c r="I70" s="76" t="s">
        <v>38</v>
      </c>
      <c r="J70" s="97" t="s">
        <v>36</v>
      </c>
      <c r="K70" s="98" t="s">
        <v>36</v>
      </c>
    </row>
    <row r="71" spans="1:14" ht="24.9" customHeight="1" x14ac:dyDescent="0.3">
      <c r="A71" s="84">
        <v>68</v>
      </c>
      <c r="B71" s="74" t="s">
        <v>113</v>
      </c>
      <c r="C71" s="75" t="s">
        <v>50</v>
      </c>
      <c r="D71" s="76"/>
      <c r="E71" s="76"/>
      <c r="F71" s="76" t="s">
        <v>44</v>
      </c>
      <c r="G71" s="76"/>
      <c r="H71" s="76"/>
      <c r="I71" s="76" t="s">
        <v>44</v>
      </c>
      <c r="J71" s="76"/>
      <c r="K71" s="83"/>
    </row>
    <row r="72" spans="1:14" ht="24.9" customHeight="1" thickBot="1" x14ac:dyDescent="0.35">
      <c r="A72" s="126">
        <v>69</v>
      </c>
      <c r="B72" s="74" t="s">
        <v>113</v>
      </c>
      <c r="C72" s="127" t="s">
        <v>39</v>
      </c>
      <c r="D72" s="128" t="s">
        <v>36</v>
      </c>
      <c r="E72" s="128" t="s">
        <v>36</v>
      </c>
      <c r="F72" s="129" t="s">
        <v>38</v>
      </c>
      <c r="G72" s="128" t="s">
        <v>36</v>
      </c>
      <c r="H72" s="128" t="s">
        <v>36</v>
      </c>
      <c r="I72" s="129" t="s">
        <v>38</v>
      </c>
      <c r="J72" s="128" t="s">
        <v>36</v>
      </c>
      <c r="K72" s="130" t="s">
        <v>36</v>
      </c>
      <c r="M72" s="131"/>
      <c r="N72" s="131"/>
    </row>
    <row r="73" spans="1:14" ht="24.9" customHeight="1" x14ac:dyDescent="0.3">
      <c r="A73" s="115">
        <v>96</v>
      </c>
      <c r="B73" s="74" t="s">
        <v>113</v>
      </c>
      <c r="C73" s="117" t="s">
        <v>64</v>
      </c>
      <c r="D73" s="119"/>
      <c r="E73" s="119"/>
      <c r="F73" s="119" t="s">
        <v>44</v>
      </c>
      <c r="G73" s="119"/>
      <c r="H73" s="119"/>
      <c r="I73" s="119" t="s">
        <v>44</v>
      </c>
      <c r="J73" s="119"/>
      <c r="K73" s="119"/>
      <c r="M73" s="131"/>
      <c r="N73" s="31"/>
    </row>
    <row r="74" spans="1:14" ht="24.9" customHeight="1" x14ac:dyDescent="0.3">
      <c r="A74" s="82">
        <v>98</v>
      </c>
      <c r="B74" s="74" t="s">
        <v>113</v>
      </c>
      <c r="C74" s="75" t="s">
        <v>84</v>
      </c>
      <c r="D74" s="76"/>
      <c r="E74" s="76"/>
      <c r="F74" s="76" t="s">
        <v>44</v>
      </c>
      <c r="G74" s="76"/>
      <c r="H74" s="76"/>
      <c r="I74" s="76" t="s">
        <v>44</v>
      </c>
      <c r="J74" s="76"/>
      <c r="K74" s="76"/>
      <c r="M74" s="131"/>
      <c r="N74" s="31"/>
    </row>
    <row r="75" spans="1:14" ht="24.9" customHeight="1" thickBot="1" x14ac:dyDescent="0.35">
      <c r="A75" s="110">
        <v>52</v>
      </c>
      <c r="B75" s="74" t="s">
        <v>113</v>
      </c>
      <c r="C75" s="111" t="s">
        <v>35</v>
      </c>
      <c r="D75" s="112" t="s">
        <v>36</v>
      </c>
      <c r="E75" s="112" t="s">
        <v>36</v>
      </c>
      <c r="F75" s="113" t="s">
        <v>38</v>
      </c>
      <c r="G75" s="112" t="s">
        <v>36</v>
      </c>
      <c r="H75" s="112" t="s">
        <v>36</v>
      </c>
      <c r="I75" s="113" t="s">
        <v>38</v>
      </c>
      <c r="J75" s="112" t="s">
        <v>36</v>
      </c>
      <c r="K75" s="114" t="s">
        <v>36</v>
      </c>
    </row>
    <row r="76" spans="1:14" ht="24.9" customHeight="1" x14ac:dyDescent="0.3">
      <c r="A76" s="115">
        <v>55</v>
      </c>
      <c r="B76" s="74" t="s">
        <v>113</v>
      </c>
      <c r="C76" s="117" t="s">
        <v>39</v>
      </c>
      <c r="D76" s="118" t="s">
        <v>36</v>
      </c>
      <c r="E76" s="118" t="s">
        <v>36</v>
      </c>
      <c r="F76" s="119" t="s">
        <v>38</v>
      </c>
      <c r="G76" s="118" t="s">
        <v>36</v>
      </c>
      <c r="H76" s="118" t="s">
        <v>36</v>
      </c>
      <c r="I76" s="119" t="s">
        <v>38</v>
      </c>
      <c r="J76" s="118" t="s">
        <v>36</v>
      </c>
      <c r="K76" s="120" t="s">
        <v>36</v>
      </c>
    </row>
    <row r="77" spans="1:14" ht="24.9" customHeight="1" x14ac:dyDescent="0.3">
      <c r="A77" s="82">
        <v>74</v>
      </c>
      <c r="B77" s="74" t="s">
        <v>113</v>
      </c>
      <c r="C77" s="75" t="s">
        <v>55</v>
      </c>
      <c r="D77" s="99" t="s">
        <v>56</v>
      </c>
      <c r="E77" s="99" t="s">
        <v>56</v>
      </c>
      <c r="F77" s="76" t="s">
        <v>38</v>
      </c>
      <c r="G77" s="99" t="s">
        <v>56</v>
      </c>
      <c r="H77" s="99" t="s">
        <v>56</v>
      </c>
      <c r="I77" s="76" t="s">
        <v>38</v>
      </c>
      <c r="J77" s="99" t="s">
        <v>56</v>
      </c>
      <c r="K77" s="100" t="s">
        <v>56</v>
      </c>
    </row>
    <row r="78" spans="1:14" ht="24.9" customHeight="1" x14ac:dyDescent="0.3">
      <c r="A78" s="84">
        <v>117</v>
      </c>
      <c r="B78" s="74" t="s">
        <v>113</v>
      </c>
      <c r="C78" s="75" t="s">
        <v>45</v>
      </c>
      <c r="D78" s="97" t="s">
        <v>36</v>
      </c>
      <c r="E78" s="97" t="s">
        <v>36</v>
      </c>
      <c r="F78" s="76" t="s">
        <v>38</v>
      </c>
      <c r="G78" s="97" t="s">
        <v>36</v>
      </c>
      <c r="H78" s="97" t="s">
        <v>36</v>
      </c>
      <c r="I78" s="76" t="s">
        <v>38</v>
      </c>
      <c r="J78" s="97" t="s">
        <v>36</v>
      </c>
      <c r="K78" s="98" t="s">
        <v>36</v>
      </c>
    </row>
    <row r="79" spans="1:14" ht="24.9" customHeight="1" x14ac:dyDescent="0.3">
      <c r="A79" s="82"/>
      <c r="B79" s="74"/>
      <c r="C79" s="75"/>
      <c r="D79" s="76"/>
      <c r="E79" s="76"/>
      <c r="F79" s="76"/>
      <c r="G79" s="76"/>
      <c r="H79" s="76"/>
      <c r="I79" s="76"/>
      <c r="J79" s="76"/>
      <c r="K79" s="76"/>
      <c r="M79" s="131"/>
      <c r="N79" s="31"/>
    </row>
    <row r="80" spans="1:14" ht="24.9" customHeight="1" x14ac:dyDescent="0.3">
      <c r="A80" s="84">
        <v>15</v>
      </c>
      <c r="B80" s="74" t="s">
        <v>21</v>
      </c>
      <c r="C80" s="75" t="s">
        <v>22</v>
      </c>
      <c r="D80" s="76">
        <v>0.1172</v>
      </c>
      <c r="E80" s="76">
        <v>7.6300000000000007E-2</v>
      </c>
      <c r="F80" s="76">
        <v>10.055</v>
      </c>
      <c r="G80" s="76">
        <v>0.41270000000000001</v>
      </c>
      <c r="H80" s="76">
        <v>8.72E-2</v>
      </c>
      <c r="I80" s="76">
        <v>10.2727</v>
      </c>
      <c r="J80" s="76">
        <v>7.3599999999999999E-2</v>
      </c>
      <c r="K80" s="76">
        <v>8.8999999999999996E-2</v>
      </c>
      <c r="M80" s="131"/>
      <c r="N80" s="31"/>
    </row>
    <row r="81" spans="1:14" ht="24.9" customHeight="1" x14ac:dyDescent="0.3">
      <c r="A81" s="84"/>
      <c r="B81" s="74"/>
      <c r="C81" s="75"/>
      <c r="D81" s="76"/>
      <c r="E81" s="76"/>
      <c r="F81" s="76"/>
      <c r="G81" s="76"/>
      <c r="H81" s="76"/>
      <c r="I81" s="76"/>
      <c r="J81" s="76"/>
      <c r="K81" s="76"/>
      <c r="M81" s="131"/>
      <c r="N81" s="31"/>
    </row>
    <row r="82" spans="1:14" ht="24.9" customHeight="1" x14ac:dyDescent="0.3">
      <c r="A82" s="84">
        <v>2</v>
      </c>
      <c r="B82" s="74" t="s">
        <v>100</v>
      </c>
      <c r="C82" s="75" t="s">
        <v>75</v>
      </c>
      <c r="D82" s="76">
        <v>9.5000000000000001E-2</v>
      </c>
      <c r="E82" s="76">
        <v>6.3E-2</v>
      </c>
      <c r="F82" s="76">
        <v>10.058999999999999</v>
      </c>
      <c r="G82" s="76">
        <v>5.8999999999999997E-2</v>
      </c>
      <c r="H82" s="76">
        <v>8.5999999999999993E-2</v>
      </c>
      <c r="I82" s="76">
        <v>10.095000000000001</v>
      </c>
      <c r="J82" s="76">
        <v>5.8999999999999997E-2</v>
      </c>
      <c r="K82" s="76">
        <v>6.3E-2</v>
      </c>
      <c r="M82" s="131"/>
      <c r="N82" s="31"/>
    </row>
    <row r="83" spans="1:14" ht="24.9" customHeight="1" x14ac:dyDescent="0.3">
      <c r="A83" s="84">
        <v>4</v>
      </c>
      <c r="B83" s="74" t="s">
        <v>100</v>
      </c>
      <c r="C83" s="75" t="s">
        <v>15</v>
      </c>
      <c r="D83" s="132">
        <v>0.14599999999999999</v>
      </c>
      <c r="E83" s="133">
        <v>0.17599999999999999</v>
      </c>
      <c r="F83" s="132">
        <v>9.7080000000000002</v>
      </c>
      <c r="G83" s="134">
        <v>0.15</v>
      </c>
      <c r="H83" s="146">
        <v>0.20599999999999999</v>
      </c>
      <c r="I83" s="132">
        <v>10.459</v>
      </c>
      <c r="J83" s="132">
        <v>0.107</v>
      </c>
      <c r="K83" s="146">
        <v>0.16300000000000001</v>
      </c>
      <c r="M83" s="131"/>
      <c r="N83" s="31"/>
    </row>
    <row r="84" spans="1:14" ht="24.9" customHeight="1" x14ac:dyDescent="0.3">
      <c r="A84" s="84">
        <v>9</v>
      </c>
      <c r="B84" s="74" t="s">
        <v>100</v>
      </c>
      <c r="C84" s="75" t="s">
        <v>16</v>
      </c>
      <c r="D84" s="76">
        <v>0.124</v>
      </c>
      <c r="E84" s="76">
        <v>0.115</v>
      </c>
      <c r="F84" s="104">
        <v>9.5969999999999995</v>
      </c>
      <c r="G84" s="76">
        <v>9.7000000000000003E-2</v>
      </c>
      <c r="H84" s="76">
        <v>0.10199999999999999</v>
      </c>
      <c r="I84" s="104">
        <v>9.2349999999999994</v>
      </c>
      <c r="J84" s="76">
        <v>0.13300000000000001</v>
      </c>
      <c r="K84" s="144">
        <v>0.16400000000000001</v>
      </c>
      <c r="M84" s="131"/>
      <c r="N84" s="31"/>
    </row>
    <row r="85" spans="1:14" ht="24.9" customHeight="1" x14ac:dyDescent="0.3">
      <c r="A85" s="82">
        <v>10</v>
      </c>
      <c r="B85" s="74" t="s">
        <v>100</v>
      </c>
      <c r="C85" s="75" t="s">
        <v>76</v>
      </c>
      <c r="D85" s="76">
        <v>4.5999999999999999E-2</v>
      </c>
      <c r="E85" s="76">
        <v>4.5999999999999999E-2</v>
      </c>
      <c r="F85" s="122">
        <v>17.545000000000002</v>
      </c>
      <c r="G85" s="76">
        <v>6.4000000000000001E-2</v>
      </c>
      <c r="H85" s="76">
        <v>0.06</v>
      </c>
      <c r="I85" s="144">
        <v>17.358000000000001</v>
      </c>
      <c r="J85" s="76">
        <v>6.4000000000000001E-2</v>
      </c>
      <c r="K85" s="76">
        <v>6.9000000000000006E-2</v>
      </c>
      <c r="M85" s="131"/>
      <c r="N85" s="31"/>
    </row>
    <row r="86" spans="1:14" ht="24.9" customHeight="1" x14ac:dyDescent="0.3">
      <c r="A86" s="84">
        <v>26</v>
      </c>
      <c r="B86" s="74" t="s">
        <v>100</v>
      </c>
      <c r="C86" s="75" t="s">
        <v>30</v>
      </c>
      <c r="D86" s="99">
        <v>8.5000000000000006E-2</v>
      </c>
      <c r="E86" s="99">
        <v>9.8000000000000004E-2</v>
      </c>
      <c r="F86" s="76">
        <v>7.1559999999999997</v>
      </c>
      <c r="G86" s="99">
        <v>8.5000000000000006E-2</v>
      </c>
      <c r="H86" s="99">
        <v>0.13</v>
      </c>
      <c r="I86" s="76">
        <v>7.9409999999999998</v>
      </c>
      <c r="J86" s="99">
        <v>9.4E-2</v>
      </c>
      <c r="K86" s="99">
        <v>9.8000000000000004E-2</v>
      </c>
      <c r="M86" s="131"/>
      <c r="N86" s="75"/>
    </row>
    <row r="87" spans="1:14" ht="24.9" customHeight="1" x14ac:dyDescent="0.3">
      <c r="A87" s="84">
        <v>30</v>
      </c>
      <c r="B87" s="74" t="s">
        <v>100</v>
      </c>
      <c r="C87" s="75" t="s">
        <v>30</v>
      </c>
      <c r="D87" s="76">
        <v>0.09</v>
      </c>
      <c r="E87" s="76">
        <v>0.157</v>
      </c>
      <c r="F87" s="76">
        <v>8.6489999999999991</v>
      </c>
      <c r="G87" s="135">
        <v>0.20899999999999999</v>
      </c>
      <c r="H87" s="135">
        <v>0.17699999999999999</v>
      </c>
      <c r="I87" s="76">
        <v>7.952</v>
      </c>
      <c r="J87" s="144">
        <v>0.16900000000000001</v>
      </c>
      <c r="K87" s="144">
        <v>0.16500000000000001</v>
      </c>
      <c r="M87" s="131"/>
      <c r="N87" s="148"/>
    </row>
    <row r="88" spans="1:14" ht="24.9" customHeight="1" x14ac:dyDescent="0.3">
      <c r="A88" s="84">
        <v>33</v>
      </c>
      <c r="B88" s="74" t="s">
        <v>100</v>
      </c>
      <c r="C88" s="75" t="s">
        <v>82</v>
      </c>
      <c r="D88" s="76">
        <v>0.113</v>
      </c>
      <c r="E88" s="76">
        <v>9.7000000000000003E-2</v>
      </c>
      <c r="F88" s="76">
        <v>9.1050000000000004</v>
      </c>
      <c r="G88" s="76">
        <v>9.7000000000000003E-2</v>
      </c>
      <c r="H88" s="135">
        <v>0.16800000000000001</v>
      </c>
      <c r="I88" s="76">
        <v>9.1639999999999997</v>
      </c>
      <c r="J88" s="76">
        <v>0.11799999999999999</v>
      </c>
      <c r="K88" s="76">
        <v>0.13</v>
      </c>
      <c r="M88" s="131"/>
      <c r="N88" s="148"/>
    </row>
    <row r="89" spans="1:14" ht="24.9" customHeight="1" x14ac:dyDescent="0.3">
      <c r="A89" s="84">
        <v>34</v>
      </c>
      <c r="B89" s="74" t="s">
        <v>100</v>
      </c>
      <c r="C89" s="75" t="s">
        <v>32</v>
      </c>
      <c r="D89" s="122">
        <v>0.26</v>
      </c>
      <c r="E89" s="122">
        <v>0.24</v>
      </c>
      <c r="F89" s="76">
        <v>12.77</v>
      </c>
      <c r="G89" s="135">
        <v>0.17</v>
      </c>
      <c r="H89" s="144">
        <v>0.37</v>
      </c>
      <c r="I89" s="76">
        <v>11.98</v>
      </c>
      <c r="J89" s="144">
        <v>0.3</v>
      </c>
      <c r="K89" s="144">
        <v>0.19</v>
      </c>
      <c r="M89" s="131"/>
      <c r="N89" s="75"/>
    </row>
    <row r="90" spans="1:14" ht="24.9" customHeight="1" x14ac:dyDescent="0.3">
      <c r="A90" s="84">
        <v>41</v>
      </c>
      <c r="B90" s="74" t="s">
        <v>100</v>
      </c>
      <c r="C90" s="124" t="s">
        <v>33</v>
      </c>
      <c r="D90" s="76">
        <v>9.9000000000000005E-2</v>
      </c>
      <c r="E90" s="135">
        <v>0.16300000000000001</v>
      </c>
      <c r="F90" s="104">
        <v>8.8010000000000002</v>
      </c>
      <c r="G90" s="76">
        <v>0.129</v>
      </c>
      <c r="H90" s="76">
        <v>0.185</v>
      </c>
      <c r="I90" s="104">
        <v>9.6720000000000006</v>
      </c>
      <c r="J90" s="76">
        <v>9.9000000000000005E-2</v>
      </c>
      <c r="K90" s="76">
        <v>5.0999999999999997E-2</v>
      </c>
      <c r="M90" s="131"/>
      <c r="N90" s="31"/>
    </row>
    <row r="91" spans="1:14" ht="24.9" customHeight="1" x14ac:dyDescent="0.3">
      <c r="A91" s="84">
        <v>41</v>
      </c>
      <c r="B91" s="74" t="s">
        <v>100</v>
      </c>
      <c r="C91" s="75" t="s">
        <v>33</v>
      </c>
      <c r="D91" s="135">
        <v>0.16800000000000001</v>
      </c>
      <c r="E91" s="76">
        <v>0.14099999999999999</v>
      </c>
      <c r="F91" s="104">
        <v>9.5660000000000007</v>
      </c>
      <c r="G91" s="76">
        <v>0.11</v>
      </c>
      <c r="H91" s="135">
        <v>0.159</v>
      </c>
      <c r="I91" s="104">
        <v>9.8979999999999997</v>
      </c>
      <c r="J91" s="76">
        <v>0.11899999999999999</v>
      </c>
      <c r="K91" s="76">
        <v>0.10100000000000001</v>
      </c>
      <c r="M91" s="131"/>
      <c r="N91" s="31"/>
    </row>
    <row r="92" spans="1:14" ht="24.9" customHeight="1" x14ac:dyDescent="0.3">
      <c r="A92" s="84">
        <v>45</v>
      </c>
      <c r="B92" s="74" t="s">
        <v>100</v>
      </c>
      <c r="C92" s="75" t="s">
        <v>34</v>
      </c>
      <c r="D92" s="76">
        <v>0.08</v>
      </c>
      <c r="E92" s="76">
        <v>0.09</v>
      </c>
      <c r="F92" s="76">
        <v>13.31</v>
      </c>
      <c r="G92" s="76">
        <v>0.12</v>
      </c>
      <c r="H92" s="76">
        <v>0.11</v>
      </c>
      <c r="I92" s="76">
        <v>13.24</v>
      </c>
      <c r="J92" s="76">
        <v>0.13</v>
      </c>
      <c r="K92" s="76">
        <v>0.09</v>
      </c>
      <c r="M92" s="131"/>
      <c r="N92" s="31"/>
    </row>
    <row r="93" spans="1:14" ht="24.9" customHeight="1" x14ac:dyDescent="0.3">
      <c r="A93" s="84">
        <v>52</v>
      </c>
      <c r="B93" s="74" t="s">
        <v>100</v>
      </c>
      <c r="C93" s="75" t="s">
        <v>30</v>
      </c>
      <c r="D93" s="76">
        <v>0.13200000000000001</v>
      </c>
      <c r="E93" s="76">
        <v>3.3399999999999999E-2</v>
      </c>
      <c r="F93" s="122">
        <v>3.93</v>
      </c>
      <c r="G93" s="135">
        <v>2.7099999999999999E-2</v>
      </c>
      <c r="H93" s="135">
        <v>1.8599999999999998E-2</v>
      </c>
      <c r="I93" s="76">
        <v>3.83</v>
      </c>
      <c r="J93" s="76">
        <v>7.2800000000000004E-2</v>
      </c>
      <c r="K93" s="144">
        <v>0.28999999999999998</v>
      </c>
      <c r="M93" s="131"/>
      <c r="N93" s="31"/>
    </row>
    <row r="94" spans="1:14" ht="24.9" customHeight="1" x14ac:dyDescent="0.3">
      <c r="A94" s="82">
        <v>64</v>
      </c>
      <c r="B94" s="74" t="s">
        <v>100</v>
      </c>
      <c r="C94" s="75" t="s">
        <v>46</v>
      </c>
      <c r="D94" s="135">
        <v>0.2132</v>
      </c>
      <c r="E94" s="135">
        <v>0.21820000000000001</v>
      </c>
      <c r="F94" s="104">
        <v>16.661999999999999</v>
      </c>
      <c r="G94" s="135">
        <v>0.20830000000000001</v>
      </c>
      <c r="H94" s="144">
        <v>0.23799999999999999</v>
      </c>
      <c r="I94" s="104">
        <v>15.912000000000001</v>
      </c>
      <c r="J94" s="144">
        <v>0.2331</v>
      </c>
      <c r="K94" s="144">
        <v>0.2132</v>
      </c>
      <c r="M94" s="131"/>
      <c r="N94" s="31"/>
    </row>
    <row r="95" spans="1:14" ht="24.9" customHeight="1" x14ac:dyDescent="0.3">
      <c r="A95" s="84">
        <v>73</v>
      </c>
      <c r="B95" s="74" t="s">
        <v>100</v>
      </c>
      <c r="C95" s="75" t="s">
        <v>51</v>
      </c>
      <c r="D95" s="136">
        <v>5.0000000000000001E-3</v>
      </c>
      <c r="E95" s="136">
        <v>5.0000000000000001E-3</v>
      </c>
      <c r="F95" s="76">
        <v>12.7</v>
      </c>
      <c r="G95" s="99">
        <v>0.03</v>
      </c>
      <c r="H95" s="136">
        <v>5.0000000000000001E-3</v>
      </c>
      <c r="I95" s="142">
        <v>13.02</v>
      </c>
      <c r="J95" s="149">
        <v>5.0000000000000001E-3</v>
      </c>
      <c r="K95" s="149">
        <v>3.0000000000000001E-3</v>
      </c>
      <c r="M95" s="131"/>
      <c r="N95" s="31"/>
    </row>
    <row r="96" spans="1:14" ht="24.9" customHeight="1" x14ac:dyDescent="0.3">
      <c r="A96" s="75">
        <v>79</v>
      </c>
      <c r="B96" s="74" t="s">
        <v>100</v>
      </c>
      <c r="C96" s="75" t="s">
        <v>59</v>
      </c>
      <c r="D96" s="76">
        <v>5.8000000000000003E-2</v>
      </c>
      <c r="E96" s="76">
        <v>0.10199999999999999</v>
      </c>
      <c r="F96" s="76">
        <v>9.4570000000000007</v>
      </c>
      <c r="G96" s="76">
        <v>7.0999999999999994E-2</v>
      </c>
      <c r="H96" s="76">
        <v>4.2999999999999997E-2</v>
      </c>
      <c r="I96" s="76">
        <v>7.7930000000000001</v>
      </c>
      <c r="J96" s="76">
        <v>6.2E-2</v>
      </c>
      <c r="K96" s="76">
        <v>8.4000000000000005E-2</v>
      </c>
      <c r="M96" s="131"/>
      <c r="N96" s="31"/>
    </row>
    <row r="97" spans="1:14" ht="24.9" customHeight="1" x14ac:dyDescent="0.3">
      <c r="A97" s="73">
        <v>82</v>
      </c>
      <c r="B97" s="74" t="s">
        <v>100</v>
      </c>
      <c r="C97" s="75" t="s">
        <v>82</v>
      </c>
      <c r="D97" s="76">
        <v>0.10100000000000001</v>
      </c>
      <c r="E97" s="76">
        <v>0.115</v>
      </c>
      <c r="F97" s="76">
        <v>10.74</v>
      </c>
      <c r="G97" s="76">
        <v>0.10100000000000001</v>
      </c>
      <c r="H97" s="76">
        <v>0.11899999999999999</v>
      </c>
      <c r="I97" s="76">
        <v>11.163</v>
      </c>
      <c r="J97" s="76">
        <v>0.123</v>
      </c>
      <c r="K97" s="76">
        <v>9.7000000000000003E-2</v>
      </c>
      <c r="M97" s="131"/>
      <c r="N97" s="31"/>
    </row>
    <row r="98" spans="1:14" ht="24.9" customHeight="1" thickBot="1" x14ac:dyDescent="0.35">
      <c r="A98" s="73">
        <v>89</v>
      </c>
      <c r="B98" s="74" t="s">
        <v>100</v>
      </c>
      <c r="C98" s="75" t="s">
        <v>60</v>
      </c>
      <c r="D98" s="76">
        <v>5.2130000000000003E-2</v>
      </c>
      <c r="E98" s="76">
        <v>4.7390000000000002E-2</v>
      </c>
      <c r="F98" s="76">
        <v>10.1706</v>
      </c>
      <c r="G98" s="76">
        <v>3.7909999999999999E-2</v>
      </c>
      <c r="H98" s="76">
        <v>4.7390000000000002E-2</v>
      </c>
      <c r="I98" s="76">
        <v>10.862500000000001</v>
      </c>
      <c r="J98" s="76">
        <v>4.2653999999999997E-2</v>
      </c>
      <c r="K98" s="135">
        <v>2.8400000000000002E-2</v>
      </c>
      <c r="M98" s="131"/>
      <c r="N98" s="31"/>
    </row>
    <row r="99" spans="1:14" ht="24.9" customHeight="1" x14ac:dyDescent="0.3">
      <c r="A99" s="84">
        <v>93</v>
      </c>
      <c r="B99" s="116" t="s">
        <v>100</v>
      </c>
      <c r="C99" s="117" t="s">
        <v>30</v>
      </c>
      <c r="D99" s="119">
        <v>0.155</v>
      </c>
      <c r="E99" s="137">
        <v>0.189</v>
      </c>
      <c r="F99" s="119">
        <v>13.411</v>
      </c>
      <c r="G99" s="137">
        <v>0.193</v>
      </c>
      <c r="H99" s="143">
        <v>0.48699999999999999</v>
      </c>
      <c r="I99" s="147">
        <v>12.923999999999999</v>
      </c>
      <c r="J99" s="143">
        <v>0.63800000000000001</v>
      </c>
      <c r="K99" s="143">
        <v>0.218</v>
      </c>
      <c r="M99" s="131"/>
      <c r="N99" s="131"/>
    </row>
    <row r="100" spans="1:14" ht="24.9" customHeight="1" x14ac:dyDescent="0.3">
      <c r="A100" s="84">
        <v>96</v>
      </c>
      <c r="B100" s="74" t="s">
        <v>100</v>
      </c>
      <c r="C100" s="75" t="s">
        <v>63</v>
      </c>
      <c r="D100" s="99">
        <v>4.2999999999999997E-2</v>
      </c>
      <c r="E100" s="99">
        <v>3.7999999999999999E-2</v>
      </c>
      <c r="F100" s="138">
        <v>15.250999999999999</v>
      </c>
      <c r="G100" s="99">
        <v>3.7999999999999999E-2</v>
      </c>
      <c r="H100" s="99">
        <v>4.2999999999999997E-2</v>
      </c>
      <c r="I100" s="142">
        <v>14.754</v>
      </c>
      <c r="J100" s="149">
        <v>1.4E-2</v>
      </c>
      <c r="K100" s="99">
        <v>3.7999999999999999E-2</v>
      </c>
      <c r="M100" s="131"/>
      <c r="N100" s="131"/>
    </row>
    <row r="101" spans="1:14" ht="24.9" customHeight="1" x14ac:dyDescent="0.3">
      <c r="A101" s="82">
        <v>97</v>
      </c>
      <c r="B101" s="74" t="s">
        <v>100</v>
      </c>
      <c r="C101" s="75" t="s">
        <v>60</v>
      </c>
      <c r="D101" s="76">
        <v>0.13200000000000001</v>
      </c>
      <c r="E101" s="76">
        <v>0.123</v>
      </c>
      <c r="F101" s="76">
        <v>6.2290000000000001</v>
      </c>
      <c r="G101" s="76">
        <v>0.115</v>
      </c>
      <c r="H101" s="76">
        <v>0.123</v>
      </c>
      <c r="I101" s="76">
        <v>7.3789999999999996</v>
      </c>
      <c r="J101" s="76">
        <v>0.11899999999999999</v>
      </c>
      <c r="K101" s="76">
        <v>0.123</v>
      </c>
      <c r="M101" s="131"/>
      <c r="N101" s="131"/>
    </row>
    <row r="102" spans="1:14" ht="24.9" customHeight="1" x14ac:dyDescent="0.3">
      <c r="A102" s="84">
        <v>102</v>
      </c>
      <c r="B102" s="74" t="s">
        <v>100</v>
      </c>
      <c r="C102" s="75" t="s">
        <v>33</v>
      </c>
      <c r="D102" s="135">
        <v>1.7000000000000001E-2</v>
      </c>
      <c r="E102" s="135">
        <v>1.7000000000000001E-2</v>
      </c>
      <c r="F102" s="76">
        <v>11.673999999999999</v>
      </c>
      <c r="G102" s="76">
        <v>2.1999999999999999E-2</v>
      </c>
      <c r="H102" s="135">
        <v>3.5000000000000003E-2</v>
      </c>
      <c r="I102" s="142">
        <v>11.856999999999999</v>
      </c>
      <c r="J102" s="144">
        <v>1.2999999999999999E-2</v>
      </c>
      <c r="K102" s="76">
        <v>7.4999999999999997E-2</v>
      </c>
      <c r="M102" s="131"/>
      <c r="N102" s="131"/>
    </row>
    <row r="103" spans="1:14" ht="24.9" customHeight="1" x14ac:dyDescent="0.3">
      <c r="A103" s="84">
        <v>50</v>
      </c>
      <c r="B103" s="74" t="s">
        <v>83</v>
      </c>
      <c r="C103" s="75" t="s">
        <v>30</v>
      </c>
      <c r="D103" s="76">
        <v>0.105</v>
      </c>
      <c r="E103" s="76">
        <v>0.155</v>
      </c>
      <c r="F103" s="76">
        <v>13.61</v>
      </c>
      <c r="G103" s="76">
        <v>3.6999999999999998E-2</v>
      </c>
      <c r="H103" s="76">
        <v>4.5999999999999999E-2</v>
      </c>
      <c r="I103" s="142">
        <v>12.59</v>
      </c>
      <c r="J103" s="76">
        <v>8.7999999999999995E-2</v>
      </c>
      <c r="K103" s="144">
        <v>0.214</v>
      </c>
      <c r="M103" s="131"/>
      <c r="N103" s="131"/>
    </row>
    <row r="104" spans="1:14" ht="24.9" customHeight="1" x14ac:dyDescent="0.3">
      <c r="A104" s="84"/>
      <c r="B104" s="74"/>
      <c r="C104" s="75"/>
      <c r="D104" s="76"/>
      <c r="E104" s="76"/>
      <c r="F104" s="76"/>
      <c r="G104" s="76"/>
      <c r="H104" s="76"/>
      <c r="I104" s="76"/>
      <c r="J104" s="76"/>
      <c r="K104" s="76"/>
      <c r="M104" s="131"/>
      <c r="N104" s="131"/>
    </row>
    <row r="105" spans="1:14" ht="14.4" x14ac:dyDescent="0.3">
      <c r="A105" s="91"/>
      <c r="B105" s="92" t="s">
        <v>105</v>
      </c>
      <c r="C105" s="91"/>
      <c r="D105" s="93">
        <f>AVERAGE(D82:D88,D90,D92:D93,D96:D98,D96:D101,D103)</f>
        <v>9.3363000000000002E-2</v>
      </c>
      <c r="E105" s="93">
        <f>AVERAGE(E82,E84:E88,E91:E93,E96:E98,E100:E101,E103)</f>
        <v>9.4719333333333336E-2</v>
      </c>
      <c r="F105" s="93">
        <f>AVERAGE(F82:F84,F86:F92,F94:F103)</f>
        <v>10.931280000000001</v>
      </c>
      <c r="G105" s="93">
        <f>AVERAGE(G82,G84:G86,G88,G90:G92,G95:G98,G100:G103)</f>
        <v>7.5806874999999996E-2</v>
      </c>
      <c r="H105" s="93">
        <f>AVERAGE(H82,H84:H86,H90,H92,H96:H98,H100:H101,H103)</f>
        <v>9.1199166666666664E-2</v>
      </c>
      <c r="I105" s="93">
        <f>AVERAGE(I82:I84,I86:I103)</f>
        <v>10.558119047619048</v>
      </c>
      <c r="J105" s="93">
        <f>AVERAGE(J82:J86,J88,J90:J93,J96:J98,J101,J103)</f>
        <v>9.5363599999999993E-2</v>
      </c>
      <c r="K105" s="93">
        <f>AVERAGE(K82,K85:K86,K88,K90:K92,K96:K97,K100:K102)</f>
        <v>8.4916666666666654E-2</v>
      </c>
      <c r="N105" s="150"/>
    </row>
    <row r="106" spans="1:14" ht="14.4" x14ac:dyDescent="0.3">
      <c r="A106" s="91"/>
      <c r="B106" s="92"/>
      <c r="C106" s="91"/>
      <c r="D106" s="93"/>
      <c r="E106" s="93"/>
      <c r="F106" s="93"/>
      <c r="G106" s="93"/>
      <c r="H106" s="93"/>
      <c r="I106" s="93"/>
      <c r="J106" s="93"/>
      <c r="K106" s="93"/>
    </row>
    <row r="107" spans="1:14" ht="14.4" x14ac:dyDescent="0.3">
      <c r="A107" s="91"/>
      <c r="B107" s="92" t="s">
        <v>106</v>
      </c>
      <c r="C107" s="91"/>
      <c r="D107" s="93">
        <f>MEDIAN(D82:D88,D90:D93,D96:D103)</f>
        <v>9.9000000000000005E-2</v>
      </c>
      <c r="E107" s="93">
        <f t="shared" ref="E107:K107" si="12">MEDIAN(E82:E103)</f>
        <v>0.1085</v>
      </c>
      <c r="F107" s="93">
        <f t="shared" si="12"/>
        <v>10.114799999999999</v>
      </c>
      <c r="G107" s="93">
        <f t="shared" si="12"/>
        <v>9.7000000000000003E-2</v>
      </c>
      <c r="H107" s="93">
        <f t="shared" si="12"/>
        <v>0.11449999999999999</v>
      </c>
      <c r="I107" s="93">
        <f t="shared" si="12"/>
        <v>10.66075</v>
      </c>
      <c r="J107" s="93">
        <f t="shared" si="12"/>
        <v>0.10300000000000001</v>
      </c>
      <c r="K107" s="93">
        <f t="shared" si="12"/>
        <v>9.9500000000000005E-2</v>
      </c>
    </row>
    <row r="108" spans="1:14" ht="14.4" x14ac:dyDescent="0.3">
      <c r="A108" s="91"/>
      <c r="B108" s="92"/>
      <c r="C108" s="91"/>
      <c r="D108" s="93"/>
      <c r="E108" s="93"/>
      <c r="F108" s="93"/>
      <c r="G108" s="93"/>
      <c r="H108" s="93"/>
      <c r="I108" s="93"/>
      <c r="J108" s="93"/>
      <c r="K108" s="93"/>
    </row>
    <row r="109" spans="1:14" ht="14.4" x14ac:dyDescent="0.3">
      <c r="A109" s="91"/>
      <c r="B109" s="92" t="s">
        <v>107</v>
      </c>
      <c r="C109" s="91"/>
      <c r="D109" s="93">
        <f>STDEV(D82:D88,D90,D92:D93,D96:D101,D103)</f>
        <v>3.4294976394252809E-2</v>
      </c>
      <c r="E109" s="93">
        <f>STDEV(E82,E84:E88,E91:E93,E96:E98,E100:E101,E103)</f>
        <v>4.1373810292203411E-2</v>
      </c>
      <c r="F109" s="93">
        <f>STDEV(F82:F84,F86:F92,F94:F103)</f>
        <v>2.6722901728667083</v>
      </c>
      <c r="G109" s="93">
        <f>STDEV(G82,G84:G86,G88,G90:G92,G95:G98,G100:G103)</f>
        <v>3.551079774167288E-2</v>
      </c>
      <c r="H109" s="93">
        <f>STDEV(H82,H84:H86,H90,H92,H96:H98,H100:H101,H103)</f>
        <v>4.4891137100228531E-2</v>
      </c>
      <c r="I109" s="93">
        <f>STDEV(I82:I84,I86:I103)</f>
        <v>2.7858303605243111</v>
      </c>
      <c r="J109" s="93">
        <f>STDEV(J82:J86,J88,J90:J93,J96:J98,J101,J103)</f>
        <v>2.9180424751633013E-2</v>
      </c>
      <c r="K109" s="93">
        <f>STDEV(K82,K85:K86,K88,K90:K92,K96:K97,K100:K102)</f>
        <v>2.7417507125369726E-2</v>
      </c>
    </row>
    <row r="110" spans="1:14" ht="14.4" x14ac:dyDescent="0.3">
      <c r="A110" s="91"/>
      <c r="B110" s="92"/>
      <c r="C110" s="91"/>
      <c r="D110" s="93"/>
      <c r="E110" s="93"/>
      <c r="F110" s="93"/>
      <c r="G110" s="93"/>
      <c r="H110" s="93"/>
      <c r="I110" s="93"/>
      <c r="J110" s="93"/>
      <c r="K110" s="93"/>
    </row>
    <row r="111" spans="1:14" ht="14.4" x14ac:dyDescent="0.3">
      <c r="A111" s="91"/>
      <c r="B111" s="92" t="s">
        <v>108</v>
      </c>
      <c r="C111" s="91"/>
      <c r="D111" s="93">
        <f>D109/D105*100</f>
        <v>36.732941737361493</v>
      </c>
      <c r="E111" s="93">
        <f t="shared" ref="E111:K111" si="13">E109/E105*100</f>
        <v>43.680428098667015</v>
      </c>
      <c r="F111" s="93">
        <f t="shared" si="13"/>
        <v>24.446269539035757</v>
      </c>
      <c r="G111" s="93">
        <f t="shared" si="13"/>
        <v>46.843769436047694</v>
      </c>
      <c r="H111" s="93">
        <f t="shared" si="13"/>
        <v>49.223187821776733</v>
      </c>
      <c r="I111" s="93">
        <f t="shared" si="13"/>
        <v>26.385669151481494</v>
      </c>
      <c r="J111" s="93">
        <f t="shared" si="13"/>
        <v>30.599122465629456</v>
      </c>
      <c r="K111" s="93">
        <f t="shared" si="13"/>
        <v>32.287545191799481</v>
      </c>
    </row>
    <row r="112" spans="1:14" ht="14.4" x14ac:dyDescent="0.3">
      <c r="A112" s="91"/>
      <c r="B112" s="92"/>
      <c r="C112" s="91"/>
      <c r="D112" s="93"/>
      <c r="E112" s="93"/>
      <c r="F112" s="93"/>
      <c r="G112" s="93"/>
      <c r="H112" s="93"/>
      <c r="I112" s="93"/>
      <c r="J112" s="93"/>
      <c r="K112" s="93"/>
    </row>
    <row r="113" spans="1:14" ht="14.4" x14ac:dyDescent="0.3">
      <c r="A113" s="91"/>
      <c r="B113" s="92" t="s">
        <v>109</v>
      </c>
      <c r="C113" s="91"/>
      <c r="D113" s="94">
        <f>D105+2*(D109)</f>
        <v>0.16195295278850563</v>
      </c>
      <c r="E113" s="94">
        <f t="shared" ref="E113:K113" si="14">E105+2*(E109)</f>
        <v>0.17746695391774014</v>
      </c>
      <c r="F113" s="94">
        <f t="shared" si="14"/>
        <v>16.275860345733417</v>
      </c>
      <c r="G113" s="94">
        <f t="shared" si="14"/>
        <v>0.14682847048334574</v>
      </c>
      <c r="H113" s="94">
        <f t="shared" si="14"/>
        <v>0.18098144086712373</v>
      </c>
      <c r="I113" s="94">
        <f t="shared" si="14"/>
        <v>16.129779768667671</v>
      </c>
      <c r="J113" s="94">
        <f t="shared" si="14"/>
        <v>0.15372444950326603</v>
      </c>
      <c r="K113" s="94">
        <f t="shared" si="14"/>
        <v>0.13975168091740611</v>
      </c>
    </row>
    <row r="114" spans="1:14" ht="14.4" x14ac:dyDescent="0.3">
      <c r="A114" s="91"/>
      <c r="B114" s="92"/>
      <c r="C114" s="91"/>
      <c r="D114" s="94"/>
      <c r="E114" s="95"/>
      <c r="F114" s="95"/>
      <c r="G114" s="95"/>
      <c r="H114" s="95"/>
      <c r="I114" s="95"/>
      <c r="J114" s="95"/>
      <c r="K114" s="95"/>
    </row>
    <row r="115" spans="1:14" ht="14.4" x14ac:dyDescent="0.3">
      <c r="A115" s="91"/>
      <c r="B115" s="92" t="s">
        <v>110</v>
      </c>
      <c r="C115" s="91"/>
      <c r="D115" s="94">
        <f>D105-2*(D109)</f>
        <v>2.4773047211494384E-2</v>
      </c>
      <c r="E115" s="94">
        <f t="shared" ref="E115:K115" si="15">E105-2*(E109)</f>
        <v>1.1971712748926513E-2</v>
      </c>
      <c r="F115" s="94">
        <f t="shared" si="15"/>
        <v>5.5866996542665843</v>
      </c>
      <c r="G115" s="94">
        <f t="shared" si="15"/>
        <v>4.7852795166542367E-3</v>
      </c>
      <c r="H115" s="94">
        <f t="shared" si="15"/>
        <v>1.4168924662096016E-3</v>
      </c>
      <c r="I115" s="94">
        <f t="shared" si="15"/>
        <v>4.9864583265704256</v>
      </c>
      <c r="J115" s="94">
        <f t="shared" si="15"/>
        <v>3.7002750496733967E-2</v>
      </c>
      <c r="K115" s="94">
        <f t="shared" si="15"/>
        <v>3.0081652415927203E-2</v>
      </c>
    </row>
    <row r="116" spans="1:14" ht="24.9" customHeight="1" x14ac:dyDescent="0.3">
      <c r="A116" s="84">
        <v>37</v>
      </c>
      <c r="B116" s="74" t="s">
        <v>77</v>
      </c>
      <c r="C116" s="124" t="s">
        <v>78</v>
      </c>
      <c r="D116" s="76">
        <v>0.06</v>
      </c>
      <c r="E116" s="76">
        <v>7.0000000000000007E-2</v>
      </c>
      <c r="F116" s="104">
        <v>12.4</v>
      </c>
      <c r="G116" s="76">
        <v>0.08</v>
      </c>
      <c r="H116" s="76">
        <v>0.13</v>
      </c>
      <c r="I116" s="104">
        <v>13.91</v>
      </c>
      <c r="J116" s="76">
        <v>7.0000000000000007E-2</v>
      </c>
      <c r="K116" s="76">
        <v>7.0000000000000007E-2</v>
      </c>
      <c r="M116" s="131"/>
      <c r="N116" s="131"/>
    </row>
    <row r="117" spans="1:14" ht="24.9" customHeight="1" x14ac:dyDescent="0.3">
      <c r="A117" s="82">
        <v>58</v>
      </c>
      <c r="B117" s="74" t="s">
        <v>77</v>
      </c>
      <c r="C117" s="75" t="s">
        <v>86</v>
      </c>
      <c r="D117" s="76">
        <v>4.4999999999999998E-2</v>
      </c>
      <c r="E117" s="76">
        <v>6.8000000000000005E-2</v>
      </c>
      <c r="F117" s="76">
        <v>6.1369999999999996</v>
      </c>
      <c r="G117" s="76">
        <v>0.114</v>
      </c>
      <c r="H117" s="76">
        <v>6.4000000000000001E-2</v>
      </c>
      <c r="I117" s="76">
        <v>4.6459999999999999</v>
      </c>
      <c r="J117" s="76">
        <v>2.1999999999999999E-2</v>
      </c>
      <c r="K117" s="76">
        <v>5.8999999999999997E-2</v>
      </c>
      <c r="M117" s="131"/>
      <c r="N117" s="131"/>
    </row>
    <row r="118" spans="1:14" ht="24.9" customHeight="1" x14ac:dyDescent="0.3">
      <c r="A118" s="84">
        <v>61</v>
      </c>
      <c r="B118" s="74" t="s">
        <v>77</v>
      </c>
      <c r="C118" s="139" t="s">
        <v>86</v>
      </c>
      <c r="D118" s="76">
        <v>6.3E-2</v>
      </c>
      <c r="E118" s="76">
        <v>5.8000000000000003E-2</v>
      </c>
      <c r="F118" s="104">
        <v>9.6029999999999998</v>
      </c>
      <c r="G118" s="76">
        <v>5.3999999999999999E-2</v>
      </c>
      <c r="H118" s="76">
        <v>4.9000000000000002E-2</v>
      </c>
      <c r="I118" s="104">
        <v>9.3369999999999997</v>
      </c>
      <c r="J118" s="76">
        <v>4.4999999999999998E-2</v>
      </c>
      <c r="K118" s="76">
        <v>4.9000000000000002E-2</v>
      </c>
      <c r="M118" s="131"/>
      <c r="N118" s="131"/>
    </row>
    <row r="119" spans="1:14" ht="24.9" customHeight="1" x14ac:dyDescent="0.3">
      <c r="A119" s="84"/>
      <c r="B119" s="74"/>
      <c r="C119" s="139"/>
      <c r="D119" s="76"/>
      <c r="E119" s="76"/>
      <c r="F119" s="104"/>
      <c r="G119" s="76"/>
      <c r="H119" s="76"/>
      <c r="I119" s="104"/>
      <c r="J119" s="76"/>
      <c r="K119" s="76"/>
      <c r="M119" s="131"/>
      <c r="N119" s="131"/>
    </row>
    <row r="120" spans="1:14" ht="24.9" customHeight="1" x14ac:dyDescent="0.3">
      <c r="A120" s="82">
        <v>89</v>
      </c>
      <c r="B120" s="96" t="s">
        <v>61</v>
      </c>
      <c r="C120" s="75" t="s">
        <v>62</v>
      </c>
      <c r="D120" s="76"/>
      <c r="E120" s="76"/>
      <c r="F120" s="76" t="s">
        <v>44</v>
      </c>
      <c r="G120" s="76"/>
      <c r="H120" s="76"/>
      <c r="I120" s="76" t="s">
        <v>44</v>
      </c>
      <c r="J120" s="76"/>
      <c r="K120" s="76"/>
      <c r="M120" s="131"/>
      <c r="N120" s="131"/>
    </row>
    <row r="121" spans="1:14" ht="24.9" customHeight="1" x14ac:dyDescent="0.3">
      <c r="A121" s="82"/>
      <c r="B121" s="96"/>
      <c r="C121" s="75"/>
      <c r="D121" s="76"/>
      <c r="E121" s="76"/>
      <c r="F121" s="76"/>
      <c r="G121" s="76"/>
      <c r="H121" s="76"/>
      <c r="I121" s="76"/>
      <c r="J121" s="76"/>
      <c r="K121" s="76"/>
      <c r="M121" s="131"/>
      <c r="N121" s="131"/>
    </row>
    <row r="122" spans="1:14" ht="24.9" customHeight="1" x14ac:dyDescent="0.3">
      <c r="A122" s="84">
        <v>40</v>
      </c>
      <c r="B122" s="74" t="s">
        <v>95</v>
      </c>
      <c r="C122" s="75" t="s">
        <v>96</v>
      </c>
      <c r="D122" s="76">
        <v>3.5999999999999997E-2</v>
      </c>
      <c r="E122" s="76">
        <v>5.3E-3</v>
      </c>
      <c r="F122" s="76">
        <v>4.8794000000000004</v>
      </c>
      <c r="G122" s="76">
        <v>1.9699999999999999E-2</v>
      </c>
      <c r="H122" s="76">
        <v>0.02</v>
      </c>
      <c r="I122" s="76">
        <v>4</v>
      </c>
      <c r="J122" s="76">
        <v>7.1000000000000004E-3</v>
      </c>
      <c r="K122" s="76">
        <v>8.8999999999999999E-3</v>
      </c>
      <c r="M122" s="131"/>
      <c r="N122" s="131"/>
    </row>
    <row r="123" spans="1:14" ht="24.9" customHeight="1" x14ac:dyDescent="0.3">
      <c r="A123" s="84"/>
      <c r="B123" s="74"/>
      <c r="C123" s="75"/>
      <c r="D123" s="76"/>
      <c r="E123" s="76"/>
      <c r="F123" s="76"/>
      <c r="G123" s="76"/>
      <c r="H123" s="76"/>
      <c r="I123" s="76"/>
      <c r="J123" s="76"/>
      <c r="K123" s="76"/>
      <c r="M123" s="131"/>
      <c r="N123" s="131"/>
    </row>
    <row r="124" spans="1:14" s="156" customFormat="1" ht="24.9" customHeight="1" x14ac:dyDescent="0.3">
      <c r="A124" s="82">
        <v>16</v>
      </c>
      <c r="B124" s="155" t="s">
        <v>26</v>
      </c>
      <c r="C124" s="73" t="s">
        <v>27</v>
      </c>
      <c r="D124" s="142">
        <v>0.55300000000000005</v>
      </c>
      <c r="E124" s="142">
        <v>0.39900000000000002</v>
      </c>
      <c r="F124" s="142">
        <v>12.99</v>
      </c>
      <c r="G124" s="142">
        <v>0.66700000000000004</v>
      </c>
      <c r="H124" s="142">
        <v>0.26400000000000001</v>
      </c>
      <c r="I124" s="142">
        <v>12.78</v>
      </c>
      <c r="J124" s="142">
        <v>0.25600000000000001</v>
      </c>
      <c r="K124" s="142">
        <v>0.27600000000000002</v>
      </c>
      <c r="M124" s="157"/>
      <c r="N124" s="157"/>
    </row>
    <row r="125" spans="1:14" s="156" customFormat="1" ht="24.9" customHeight="1" x14ac:dyDescent="0.3">
      <c r="A125" s="82">
        <v>57</v>
      </c>
      <c r="B125" s="155" t="s">
        <v>26</v>
      </c>
      <c r="C125" s="73" t="s">
        <v>27</v>
      </c>
      <c r="D125" s="142">
        <v>1.9E-2</v>
      </c>
      <c r="E125" s="142">
        <v>4.8000000000000001E-2</v>
      </c>
      <c r="F125" s="142">
        <v>2.7290000000000001</v>
      </c>
      <c r="G125" s="142">
        <v>4.9000000000000002E-2</v>
      </c>
      <c r="H125" s="142">
        <v>3.7999999999999999E-2</v>
      </c>
      <c r="I125" s="142">
        <v>2.9159999999999999</v>
      </c>
      <c r="J125" s="142">
        <v>3.2000000000000001E-2</v>
      </c>
      <c r="K125" s="142">
        <v>4.2999999999999997E-2</v>
      </c>
      <c r="M125" s="157"/>
      <c r="N125" s="157"/>
    </row>
    <row r="126" spans="1:14" s="156" customFormat="1" ht="24.9" customHeight="1" x14ac:dyDescent="0.3">
      <c r="A126" s="82">
        <v>74</v>
      </c>
      <c r="B126" s="155" t="s">
        <v>26</v>
      </c>
      <c r="C126" s="73" t="s">
        <v>54</v>
      </c>
      <c r="D126" s="142">
        <v>0.12</v>
      </c>
      <c r="E126" s="142">
        <v>0.06</v>
      </c>
      <c r="F126" s="142">
        <v>8.9</v>
      </c>
      <c r="G126" s="142">
        <v>0.16</v>
      </c>
      <c r="H126" s="142">
        <v>4.1000000000000002E-2</v>
      </c>
      <c r="I126" s="142">
        <v>7.87</v>
      </c>
      <c r="J126" s="142">
        <v>0.06</v>
      </c>
      <c r="K126" s="142">
        <v>7.0000000000000007E-2</v>
      </c>
      <c r="M126" s="157"/>
      <c r="N126" s="157"/>
    </row>
    <row r="127" spans="1:14" s="156" customFormat="1" ht="24.9" customHeight="1" x14ac:dyDescent="0.3">
      <c r="A127" s="82">
        <v>122</v>
      </c>
      <c r="B127" s="155" t="s">
        <v>26</v>
      </c>
      <c r="C127" s="73" t="s">
        <v>27</v>
      </c>
      <c r="D127" s="142">
        <v>0.32800000000000001</v>
      </c>
      <c r="E127" s="142">
        <v>0.30599999999999999</v>
      </c>
      <c r="F127" s="142">
        <v>9.91</v>
      </c>
      <c r="G127" s="142">
        <v>0.16400000000000001</v>
      </c>
      <c r="H127" s="142">
        <v>0.21299999999999999</v>
      </c>
      <c r="I127" s="142">
        <v>11.292999999999999</v>
      </c>
      <c r="J127" s="142">
        <v>0.24</v>
      </c>
      <c r="K127" s="142">
        <v>0.182</v>
      </c>
      <c r="M127" s="157"/>
      <c r="N127" s="157"/>
    </row>
    <row r="128" spans="1:14" ht="24.9" customHeight="1" x14ac:dyDescent="0.3">
      <c r="A128" s="82"/>
      <c r="B128" s="74"/>
      <c r="C128" s="75"/>
      <c r="D128" s="76"/>
      <c r="E128" s="76"/>
      <c r="F128" s="76"/>
      <c r="G128" s="76"/>
      <c r="H128" s="76"/>
      <c r="I128" s="76"/>
      <c r="J128" s="76"/>
      <c r="K128" s="76"/>
      <c r="M128" s="131"/>
      <c r="N128" s="131"/>
    </row>
    <row r="129" spans="1:14" ht="24.9" customHeight="1" x14ac:dyDescent="0.3">
      <c r="A129" s="82">
        <v>74</v>
      </c>
      <c r="B129" s="74" t="s">
        <v>88</v>
      </c>
      <c r="C129" s="75">
        <v>390</v>
      </c>
      <c r="D129" s="99">
        <v>0.11</v>
      </c>
      <c r="E129" s="99">
        <v>0.09</v>
      </c>
      <c r="F129" s="76">
        <v>188</v>
      </c>
      <c r="G129" s="99">
        <v>0.1</v>
      </c>
      <c r="H129" s="149">
        <v>0.05</v>
      </c>
      <c r="I129" s="76">
        <v>151</v>
      </c>
      <c r="J129" s="99">
        <v>0.08</v>
      </c>
      <c r="K129" s="99">
        <v>0.1</v>
      </c>
      <c r="M129" s="131"/>
      <c r="N129" s="131"/>
    </row>
    <row r="130" spans="1:14" ht="24.9" customHeight="1" x14ac:dyDescent="0.3">
      <c r="A130" s="82">
        <v>75</v>
      </c>
      <c r="B130" s="74" t="s">
        <v>88</v>
      </c>
      <c r="C130" s="75">
        <v>390</v>
      </c>
      <c r="D130" s="99">
        <v>0.1</v>
      </c>
      <c r="E130" s="99">
        <v>7.0000000000000007E-2</v>
      </c>
      <c r="F130" s="76">
        <v>166</v>
      </c>
      <c r="G130" s="149">
        <v>0.08</v>
      </c>
      <c r="H130" s="99">
        <v>0.08</v>
      </c>
      <c r="I130" s="76">
        <v>169</v>
      </c>
      <c r="J130" s="99">
        <v>7.0000000000000007E-2</v>
      </c>
      <c r="K130" s="99">
        <v>0.1</v>
      </c>
      <c r="M130" s="131"/>
      <c r="N130" s="131"/>
    </row>
    <row r="131" spans="1:14" ht="24.9" customHeight="1" x14ac:dyDescent="0.3">
      <c r="A131" s="75">
        <v>98</v>
      </c>
      <c r="B131" s="74" t="s">
        <v>88</v>
      </c>
      <c r="C131" s="75">
        <v>370</v>
      </c>
      <c r="D131" s="101">
        <v>0.2</v>
      </c>
      <c r="E131" s="146">
        <v>0.18</v>
      </c>
      <c r="F131" s="132">
        <v>137</v>
      </c>
      <c r="G131" s="101">
        <v>0.17</v>
      </c>
      <c r="H131" s="132">
        <v>0.13</v>
      </c>
      <c r="I131" s="146">
        <v>83.1</v>
      </c>
      <c r="J131" s="101">
        <v>0.18</v>
      </c>
      <c r="K131" s="134">
        <v>0.19</v>
      </c>
      <c r="M131" s="131"/>
      <c r="N131" s="131"/>
    </row>
    <row r="132" spans="1:14" ht="24.9" customHeight="1" x14ac:dyDescent="0.3">
      <c r="A132" s="75">
        <v>101</v>
      </c>
      <c r="B132" s="74" t="s">
        <v>88</v>
      </c>
      <c r="C132" s="79">
        <v>390</v>
      </c>
      <c r="D132" s="151">
        <v>0.25</v>
      </c>
      <c r="E132" s="154">
        <v>0.24</v>
      </c>
      <c r="F132" s="151">
        <v>173</v>
      </c>
      <c r="G132" s="154">
        <v>0.23</v>
      </c>
      <c r="H132" s="151">
        <v>0.19</v>
      </c>
      <c r="I132" s="151">
        <v>170</v>
      </c>
      <c r="J132" s="152">
        <v>0.21</v>
      </c>
      <c r="K132" s="153">
        <v>0.23</v>
      </c>
      <c r="M132" s="131"/>
      <c r="N132" s="131"/>
    </row>
    <row r="133" spans="1:14" ht="24.9" customHeight="1" x14ac:dyDescent="0.3">
      <c r="A133" s="75">
        <v>104</v>
      </c>
      <c r="B133" s="74" t="s">
        <v>88</v>
      </c>
      <c r="C133" s="75">
        <v>370</v>
      </c>
      <c r="D133" s="85">
        <v>0.08</v>
      </c>
      <c r="E133" s="85">
        <v>7.0000000000000007E-2</v>
      </c>
      <c r="F133" s="76">
        <v>152</v>
      </c>
      <c r="G133" s="135">
        <v>0.06</v>
      </c>
      <c r="H133" s="85">
        <v>0.06</v>
      </c>
      <c r="I133" s="76">
        <v>149</v>
      </c>
      <c r="J133" s="85">
        <v>0.06</v>
      </c>
      <c r="K133" s="85">
        <v>0.08</v>
      </c>
      <c r="M133" s="131"/>
      <c r="N133" s="131"/>
    </row>
    <row r="134" spans="1:14" ht="24.9" customHeight="1" x14ac:dyDescent="0.3">
      <c r="A134" s="75">
        <v>110</v>
      </c>
      <c r="B134" s="74" t="s">
        <v>88</v>
      </c>
      <c r="C134" s="75">
        <v>370</v>
      </c>
      <c r="D134" s="76">
        <v>0.18</v>
      </c>
      <c r="E134" s="76">
        <v>0.08</v>
      </c>
      <c r="F134" s="76">
        <v>146</v>
      </c>
      <c r="G134" s="76">
        <v>0.1</v>
      </c>
      <c r="H134" s="76">
        <v>0.08</v>
      </c>
      <c r="I134" s="76">
        <v>136</v>
      </c>
      <c r="J134" s="76">
        <v>0.08</v>
      </c>
      <c r="K134" s="76">
        <v>0.12</v>
      </c>
      <c r="M134" s="131"/>
      <c r="N134" s="131"/>
    </row>
    <row r="135" spans="1:14" ht="24.9" customHeight="1" x14ac:dyDescent="0.3">
      <c r="A135" s="75">
        <v>120</v>
      </c>
      <c r="B135" s="74" t="s">
        <v>88</v>
      </c>
      <c r="C135" s="75">
        <v>390</v>
      </c>
      <c r="D135" s="76">
        <v>0.11</v>
      </c>
      <c r="E135" s="76">
        <v>0.08</v>
      </c>
      <c r="F135" s="76">
        <v>161</v>
      </c>
      <c r="G135" s="144">
        <v>0.09</v>
      </c>
      <c r="H135" s="76">
        <v>0.09</v>
      </c>
      <c r="I135" s="76">
        <v>175</v>
      </c>
      <c r="J135" s="76">
        <v>0.11</v>
      </c>
      <c r="K135" s="76">
        <v>0.13</v>
      </c>
      <c r="M135" s="131"/>
      <c r="N135" s="131"/>
    </row>
    <row r="136" spans="1:14" ht="24.9" customHeight="1" x14ac:dyDescent="0.3">
      <c r="A136" s="75">
        <v>123</v>
      </c>
      <c r="B136" s="74" t="s">
        <v>88</v>
      </c>
      <c r="C136" s="75">
        <v>360</v>
      </c>
      <c r="D136" s="76">
        <v>0.11</v>
      </c>
      <c r="E136" s="76">
        <v>0.13</v>
      </c>
      <c r="F136" s="76">
        <v>200</v>
      </c>
      <c r="G136" s="76">
        <v>0.1</v>
      </c>
      <c r="H136" s="76">
        <v>0.08</v>
      </c>
      <c r="I136" s="76">
        <v>201</v>
      </c>
      <c r="J136" s="76">
        <v>0.08</v>
      </c>
      <c r="K136" s="76">
        <v>0.1</v>
      </c>
      <c r="M136" s="131"/>
      <c r="N136" s="131"/>
    </row>
    <row r="137" spans="1:14" ht="24.9" customHeight="1" x14ac:dyDescent="0.3">
      <c r="A137" s="75">
        <v>11</v>
      </c>
      <c r="B137" s="74" t="s">
        <v>88</v>
      </c>
      <c r="C137" s="75">
        <v>390</v>
      </c>
      <c r="D137" s="76">
        <v>0.27</v>
      </c>
      <c r="E137" s="76">
        <v>0.15</v>
      </c>
      <c r="F137" s="76">
        <v>168</v>
      </c>
      <c r="G137" s="76">
        <v>0.12</v>
      </c>
      <c r="H137" s="76">
        <v>0.15</v>
      </c>
      <c r="I137" s="76">
        <v>160</v>
      </c>
      <c r="J137" s="76">
        <v>0.14000000000000001</v>
      </c>
      <c r="K137" s="76">
        <v>0.13</v>
      </c>
      <c r="M137" s="131"/>
      <c r="N137" s="131"/>
    </row>
    <row r="138" spans="1:14" ht="24.9" customHeight="1" x14ac:dyDescent="0.3">
      <c r="A138" s="73">
        <v>90</v>
      </c>
      <c r="B138" s="74" t="s">
        <v>88</v>
      </c>
      <c r="C138" s="75">
        <v>370</v>
      </c>
      <c r="D138" s="85">
        <v>0.14000000000000001</v>
      </c>
      <c r="E138" s="85"/>
      <c r="F138" s="89">
        <v>132</v>
      </c>
      <c r="G138" s="85">
        <v>0.15</v>
      </c>
      <c r="H138" s="85">
        <v>0.12</v>
      </c>
      <c r="I138" s="89">
        <v>136</v>
      </c>
      <c r="J138" s="85">
        <v>0.12</v>
      </c>
      <c r="K138" s="85">
        <v>0.15</v>
      </c>
      <c r="M138" s="131"/>
      <c r="N138" s="131"/>
    </row>
    <row r="139" spans="1:14" ht="24.9" customHeight="1" x14ac:dyDescent="0.3">
      <c r="A139" s="73">
        <v>91</v>
      </c>
      <c r="B139" s="74" t="s">
        <v>88</v>
      </c>
      <c r="C139" s="75">
        <v>360</v>
      </c>
      <c r="D139" s="76">
        <v>0.11</v>
      </c>
      <c r="E139" s="76">
        <v>0.08</v>
      </c>
      <c r="F139" s="89">
        <v>162</v>
      </c>
      <c r="G139" s="144">
        <v>0.08</v>
      </c>
      <c r="H139" s="76">
        <v>0.13</v>
      </c>
      <c r="I139" s="89">
        <v>179</v>
      </c>
      <c r="J139" s="76">
        <v>0.14000000000000001</v>
      </c>
      <c r="K139" s="76">
        <v>0.16</v>
      </c>
      <c r="M139" s="131"/>
      <c r="N139" s="131"/>
    </row>
    <row r="140" spans="1:14" ht="24.9" customHeight="1" x14ac:dyDescent="0.3">
      <c r="A140" s="75">
        <v>121</v>
      </c>
      <c r="B140" s="74" t="s">
        <v>88</v>
      </c>
      <c r="C140" s="75">
        <v>360</v>
      </c>
      <c r="D140" s="76">
        <v>0.15</v>
      </c>
      <c r="E140" s="76">
        <v>0.11</v>
      </c>
      <c r="F140" s="76">
        <v>179</v>
      </c>
      <c r="G140" s="76">
        <v>0.11</v>
      </c>
      <c r="H140" s="76">
        <v>0.13</v>
      </c>
      <c r="I140" s="76">
        <v>176</v>
      </c>
      <c r="J140" s="76">
        <v>0.13</v>
      </c>
      <c r="K140" s="76">
        <v>0.14000000000000001</v>
      </c>
      <c r="M140" s="131"/>
      <c r="N140" s="131"/>
    </row>
    <row r="141" spans="1:14" ht="24.9" customHeight="1" x14ac:dyDescent="0.3">
      <c r="A141" s="75">
        <v>128</v>
      </c>
      <c r="B141" s="74" t="s">
        <v>88</v>
      </c>
      <c r="C141" s="75">
        <v>360</v>
      </c>
      <c r="D141" s="76">
        <v>0.16</v>
      </c>
      <c r="E141" s="76">
        <v>0.08</v>
      </c>
      <c r="F141" s="76">
        <v>194</v>
      </c>
      <c r="G141" s="76">
        <v>0.11</v>
      </c>
      <c r="H141" s="76">
        <v>0.12</v>
      </c>
      <c r="I141" s="76">
        <v>198</v>
      </c>
      <c r="J141" s="76">
        <v>0.18</v>
      </c>
      <c r="K141" s="76">
        <v>0.11</v>
      </c>
      <c r="M141" s="131"/>
      <c r="N141" s="131"/>
    </row>
    <row r="142" spans="1:14" ht="24.9" customHeight="1" x14ac:dyDescent="0.3">
      <c r="A142" s="75">
        <v>113</v>
      </c>
      <c r="B142" s="74" t="s">
        <v>88</v>
      </c>
      <c r="C142" s="75">
        <v>360</v>
      </c>
      <c r="D142" s="76">
        <v>0.16</v>
      </c>
      <c r="E142" s="76">
        <v>0.1</v>
      </c>
      <c r="F142" s="76">
        <v>171</v>
      </c>
      <c r="G142" s="76">
        <v>0.13</v>
      </c>
      <c r="H142" s="76">
        <v>0.14000000000000001</v>
      </c>
      <c r="I142" s="76">
        <v>173</v>
      </c>
      <c r="J142" s="76">
        <v>0.17</v>
      </c>
      <c r="K142" s="144">
        <v>0.25</v>
      </c>
      <c r="M142" s="131"/>
      <c r="N142" s="131"/>
    </row>
    <row r="143" spans="1:14" ht="24.9" customHeight="1" x14ac:dyDescent="0.3">
      <c r="A143" s="75"/>
      <c r="B143" s="74"/>
      <c r="C143" s="75"/>
      <c r="D143" s="76"/>
      <c r="E143" s="76"/>
      <c r="F143" s="76"/>
      <c r="G143" s="76"/>
      <c r="H143" s="76"/>
      <c r="I143" s="76"/>
      <c r="J143" s="76"/>
      <c r="K143" s="76"/>
      <c r="M143" s="131"/>
      <c r="N143" s="131"/>
    </row>
    <row r="144" spans="1:14" ht="14.4" x14ac:dyDescent="0.3">
      <c r="A144" s="91"/>
      <c r="B144" s="92" t="s">
        <v>105</v>
      </c>
      <c r="C144" s="91"/>
      <c r="D144" s="93">
        <f>AVERAGE(D136:D138,D140:D142)</f>
        <v>0.16500000000000001</v>
      </c>
      <c r="E144" s="93">
        <f>AVERAGE(E129:E130,E133:E142)</f>
        <v>9.4545454545454544E-2</v>
      </c>
      <c r="F144" s="93">
        <f>AVERAGE(F129:F142)</f>
        <v>166.35714285714286</v>
      </c>
      <c r="G144" s="93">
        <f>AVERAGE(G129,G131,G134,G136:G138,G140:G142)</f>
        <v>0.1211111111111111</v>
      </c>
      <c r="H144" s="93">
        <f t="shared" ref="H144" si="16">AVERAGE(H136:H138,H140:H142)</f>
        <v>0.12333333333333334</v>
      </c>
      <c r="I144" s="93">
        <f>AVERAGE(I129:I130,I132:I142)</f>
        <v>167.15384615384616</v>
      </c>
      <c r="J144" s="93">
        <f>AVERAGE(J129:J142)</f>
        <v>0.12499999999999999</v>
      </c>
      <c r="K144" s="93">
        <f>AVERAGE(K129:K130,K133:K141)</f>
        <v>0.12000000000000001</v>
      </c>
    </row>
    <row r="145" spans="1:14" ht="14.4" x14ac:dyDescent="0.3">
      <c r="A145" s="91"/>
      <c r="B145" s="92"/>
      <c r="C145" s="91"/>
      <c r="D145" s="93"/>
      <c r="E145" s="93"/>
      <c r="F145" s="93"/>
      <c r="G145" s="93"/>
      <c r="H145" s="93"/>
      <c r="I145" s="93"/>
      <c r="J145" s="93"/>
      <c r="K145" s="93"/>
    </row>
    <row r="146" spans="1:14" ht="14.4" x14ac:dyDescent="0.3">
      <c r="A146" s="91"/>
      <c r="B146" s="92" t="s">
        <v>106</v>
      </c>
      <c r="C146" s="91"/>
      <c r="D146" s="93">
        <f>MEDIAN(D136:D142)</f>
        <v>0.15</v>
      </c>
      <c r="E146" s="93">
        <f t="shared" ref="E146:K146" si="17">MEDIAN(E136:E142)</f>
        <v>0.10500000000000001</v>
      </c>
      <c r="F146" s="93">
        <f t="shared" si="17"/>
        <v>171</v>
      </c>
      <c r="G146" s="93">
        <f t="shared" si="17"/>
        <v>0.11</v>
      </c>
      <c r="H146" s="93">
        <f t="shared" si="17"/>
        <v>0.13</v>
      </c>
      <c r="I146" s="93">
        <f t="shared" si="17"/>
        <v>176</v>
      </c>
      <c r="J146" s="93">
        <f t="shared" si="17"/>
        <v>0.14000000000000001</v>
      </c>
      <c r="K146" s="93">
        <f t="shared" si="17"/>
        <v>0.14000000000000001</v>
      </c>
    </row>
    <row r="147" spans="1:14" ht="14.4" x14ac:dyDescent="0.3">
      <c r="A147" s="91"/>
      <c r="B147" s="92"/>
      <c r="C147" s="91"/>
      <c r="D147" s="93"/>
      <c r="E147" s="93"/>
      <c r="F147" s="93"/>
      <c r="G147" s="93"/>
      <c r="H147" s="93"/>
      <c r="I147" s="93"/>
      <c r="J147" s="93"/>
      <c r="K147" s="93"/>
    </row>
    <row r="148" spans="1:14" ht="14.4" x14ac:dyDescent="0.3">
      <c r="A148" s="91"/>
      <c r="B148" s="92" t="s">
        <v>107</v>
      </c>
      <c r="C148" s="91"/>
      <c r="D148" s="93">
        <f>STDEV(D136:D138,D140:D142)</f>
        <v>5.4680892457969303E-2</v>
      </c>
      <c r="E148" s="93">
        <f>STDEV(E129:E130,E133:E142)</f>
        <v>2.5831622621754282E-2</v>
      </c>
      <c r="F148" s="93">
        <f>STDEV(F129:F142)</f>
        <v>20.197513719256598</v>
      </c>
      <c r="G148" s="93">
        <f>STDEV(G129,G131,G134,G136:G138,G140:G142)</f>
        <v>2.4720661623652277E-2</v>
      </c>
      <c r="H148" s="93">
        <f t="shared" ref="H148" si="18">STDEV(H136:H138,H140:H142)</f>
        <v>2.4221202832779974E-2</v>
      </c>
      <c r="I148" s="93">
        <f>STDEV(I129:I130,I132:I142)</f>
        <v>20.424030592442474</v>
      </c>
      <c r="J148" s="93">
        <f>STDEV(J129:J142)</f>
        <v>4.7515179760707134E-2</v>
      </c>
      <c r="K148" s="93">
        <f>STDEV(K129:K130,K133:K141)</f>
        <v>2.4494897427831792E-2</v>
      </c>
    </row>
    <row r="149" spans="1:14" ht="14.4" x14ac:dyDescent="0.3">
      <c r="A149" s="91"/>
      <c r="B149" s="92"/>
      <c r="C149" s="91"/>
      <c r="D149" s="93"/>
      <c r="E149" s="93"/>
      <c r="F149" s="93"/>
      <c r="G149" s="93"/>
      <c r="H149" s="93"/>
      <c r="I149" s="93"/>
      <c r="J149" s="93"/>
      <c r="K149" s="93"/>
    </row>
    <row r="150" spans="1:14" ht="14.4" x14ac:dyDescent="0.3">
      <c r="A150" s="91"/>
      <c r="B150" s="92" t="s">
        <v>108</v>
      </c>
      <c r="C150" s="91"/>
      <c r="D150" s="93">
        <f>D148/D144*100</f>
        <v>33.1399348230117</v>
      </c>
      <c r="E150" s="93">
        <f t="shared" ref="E150:K150" si="19">E148/E144*100</f>
        <v>27.321908542240109</v>
      </c>
      <c r="F150" s="93">
        <f t="shared" si="19"/>
        <v>12.141055906809461</v>
      </c>
      <c r="G150" s="93">
        <f t="shared" si="19"/>
        <v>20.411555469070688</v>
      </c>
      <c r="H150" s="93">
        <f t="shared" si="19"/>
        <v>19.638813107659438</v>
      </c>
      <c r="I150" s="93">
        <f t="shared" si="19"/>
        <v>12.218702149183255</v>
      </c>
      <c r="J150" s="93">
        <f t="shared" si="19"/>
        <v>38.01214380856571</v>
      </c>
      <c r="K150" s="93">
        <f t="shared" si="19"/>
        <v>20.41241452319316</v>
      </c>
    </row>
    <row r="151" spans="1:14" ht="14.4" x14ac:dyDescent="0.3">
      <c r="A151" s="91"/>
      <c r="B151" s="92"/>
      <c r="C151" s="91"/>
      <c r="D151" s="93"/>
      <c r="E151" s="93"/>
      <c r="F151" s="93"/>
      <c r="G151" s="93"/>
      <c r="H151" s="93"/>
      <c r="I151" s="93"/>
      <c r="J151" s="93"/>
      <c r="K151" s="93"/>
    </row>
    <row r="152" spans="1:14" ht="14.4" x14ac:dyDescent="0.3">
      <c r="A152" s="91"/>
      <c r="B152" s="92" t="s">
        <v>109</v>
      </c>
      <c r="C152" s="91"/>
      <c r="D152" s="94">
        <f>D144+2*(D148)</f>
        <v>0.2743617849159386</v>
      </c>
      <c r="E152" s="94">
        <f t="shared" ref="E152:K152" si="20">E144+2*(E148)</f>
        <v>0.14620869978896311</v>
      </c>
      <c r="F152" s="94">
        <f t="shared" si="20"/>
        <v>206.75217029565607</v>
      </c>
      <c r="G152" s="94">
        <f t="shared" si="20"/>
        <v>0.17055243435841566</v>
      </c>
      <c r="H152" s="94">
        <f t="shared" si="20"/>
        <v>0.17177573899889328</v>
      </c>
      <c r="I152" s="94">
        <f t="shared" si="20"/>
        <v>208.00190733873112</v>
      </c>
      <c r="J152" s="94">
        <f t="shared" si="20"/>
        <v>0.22003035952141425</v>
      </c>
      <c r="K152" s="94">
        <f t="shared" si="20"/>
        <v>0.16898979485566359</v>
      </c>
    </row>
    <row r="153" spans="1:14" ht="14.4" x14ac:dyDescent="0.3">
      <c r="A153" s="91"/>
      <c r="B153" s="92"/>
      <c r="C153" s="91"/>
      <c r="D153" s="94"/>
      <c r="E153" s="95"/>
      <c r="F153" s="95"/>
      <c r="G153" s="95"/>
      <c r="H153" s="95"/>
      <c r="I153" s="95"/>
      <c r="J153" s="95"/>
      <c r="K153" s="95"/>
    </row>
    <row r="154" spans="1:14" ht="14.4" x14ac:dyDescent="0.3">
      <c r="A154" s="91"/>
      <c r="B154" s="92" t="s">
        <v>110</v>
      </c>
      <c r="C154" s="91"/>
      <c r="D154" s="94">
        <f>D144-2*(D148)</f>
        <v>5.5638215084061401E-2</v>
      </c>
      <c r="E154" s="94">
        <f t="shared" ref="E154:K154" si="21">E144-2*(E148)</f>
        <v>4.288220930194598E-2</v>
      </c>
      <c r="F154" s="94">
        <f t="shared" si="21"/>
        <v>125.96211541862966</v>
      </c>
      <c r="G154" s="94">
        <f t="shared" si="21"/>
        <v>7.1669787863806539E-2</v>
      </c>
      <c r="H154" s="94">
        <f t="shared" si="21"/>
        <v>7.4890927667773388E-2</v>
      </c>
      <c r="I154" s="94">
        <f t="shared" si="21"/>
        <v>126.30578496896121</v>
      </c>
      <c r="J154" s="94">
        <f t="shared" si="21"/>
        <v>2.9969640478585718E-2</v>
      </c>
      <c r="K154" s="94">
        <f t="shared" si="21"/>
        <v>7.1010205144336425E-2</v>
      </c>
    </row>
    <row r="155" spans="1:14" ht="24.9" customHeight="1" x14ac:dyDescent="0.3">
      <c r="A155" s="75">
        <v>117</v>
      </c>
      <c r="B155" s="74" t="s">
        <v>79</v>
      </c>
      <c r="C155" s="75" t="s">
        <v>80</v>
      </c>
      <c r="D155" s="76">
        <v>0.21240000000000001</v>
      </c>
      <c r="E155" s="76">
        <v>0.1983</v>
      </c>
      <c r="F155" s="76">
        <v>11.6465</v>
      </c>
      <c r="G155" s="76">
        <v>0.22320000000000001</v>
      </c>
      <c r="H155" s="76">
        <v>0.18709999999999999</v>
      </c>
      <c r="I155" s="76">
        <v>12.811199999999999</v>
      </c>
      <c r="J155" s="76">
        <v>0.16259999999999999</v>
      </c>
      <c r="K155" s="76">
        <v>0.16539999999999999</v>
      </c>
      <c r="M155" s="131"/>
      <c r="N155" s="131"/>
    </row>
    <row r="156" spans="1:14" ht="24.9" customHeight="1" x14ac:dyDescent="0.3">
      <c r="A156" s="75"/>
      <c r="B156" s="74"/>
      <c r="C156" s="75"/>
      <c r="D156" s="76"/>
      <c r="E156" s="76"/>
      <c r="F156" s="76"/>
      <c r="G156" s="76"/>
      <c r="H156" s="76"/>
      <c r="I156" s="76"/>
      <c r="J156" s="76"/>
      <c r="K156" s="76"/>
      <c r="M156" s="131"/>
      <c r="N156" s="131"/>
    </row>
    <row r="157" spans="1:14" ht="24.9" customHeight="1" x14ac:dyDescent="0.3">
      <c r="A157" s="75">
        <v>85</v>
      </c>
      <c r="B157" s="74" t="s">
        <v>101</v>
      </c>
      <c r="C157" s="75">
        <v>49188</v>
      </c>
      <c r="D157" s="135">
        <v>0.20799999999999999</v>
      </c>
      <c r="E157" s="145">
        <v>0.32300000000000001</v>
      </c>
      <c r="F157" s="104">
        <v>10.169</v>
      </c>
      <c r="G157" s="135">
        <v>0.22600000000000001</v>
      </c>
      <c r="H157" s="135">
        <v>0.32900000000000001</v>
      </c>
      <c r="I157" s="104">
        <v>10.234</v>
      </c>
      <c r="J157" s="135">
        <v>0.30299999999999999</v>
      </c>
      <c r="K157" s="135">
        <v>0.216</v>
      </c>
      <c r="M157" s="131"/>
      <c r="N157" s="131"/>
    </row>
    <row r="158" spans="1:14" ht="24.9" customHeight="1" x14ac:dyDescent="0.3">
      <c r="A158" s="73">
        <v>87</v>
      </c>
      <c r="B158" s="74" t="s">
        <v>101</v>
      </c>
      <c r="C158" s="75">
        <v>49180</v>
      </c>
      <c r="D158" s="135">
        <v>1.0999999999999999E-2</v>
      </c>
      <c r="E158" s="76">
        <v>0.255</v>
      </c>
      <c r="F158" s="104">
        <v>12.962</v>
      </c>
      <c r="G158" s="76">
        <v>0.04</v>
      </c>
      <c r="H158" s="135">
        <v>3.0000000000000001E-3</v>
      </c>
      <c r="I158" s="104">
        <v>12.962</v>
      </c>
      <c r="J158" s="135">
        <v>0.35499999999999998</v>
      </c>
      <c r="K158" s="135">
        <v>0.35099999999999998</v>
      </c>
      <c r="M158" s="131"/>
      <c r="N158" s="131"/>
    </row>
    <row r="159" spans="1:14" ht="24.9" customHeight="1" x14ac:dyDescent="0.3">
      <c r="A159" s="73">
        <v>16</v>
      </c>
      <c r="B159" s="74" t="s">
        <v>101</v>
      </c>
      <c r="C159" s="75">
        <v>54393</v>
      </c>
      <c r="D159" s="76">
        <v>3.3000000000000002E-2</v>
      </c>
      <c r="E159" s="145">
        <v>4.0000000000000001E-3</v>
      </c>
      <c r="F159" s="76">
        <v>13.112</v>
      </c>
      <c r="G159" s="135">
        <v>4.0000000000000001E-3</v>
      </c>
      <c r="H159" s="76">
        <v>6.25E-2</v>
      </c>
      <c r="I159" s="76">
        <v>14.99</v>
      </c>
      <c r="J159" s="76">
        <v>3.8399999999999997E-2</v>
      </c>
      <c r="K159" s="76">
        <v>6.7000000000000004E-2</v>
      </c>
      <c r="M159" s="131"/>
      <c r="N159" s="131"/>
    </row>
    <row r="160" spans="1:14" ht="24.9" customHeight="1" x14ac:dyDescent="0.3">
      <c r="A160" s="140">
        <v>36</v>
      </c>
      <c r="B160" s="74" t="s">
        <v>101</v>
      </c>
      <c r="C160" s="75">
        <v>49188</v>
      </c>
      <c r="D160" s="76">
        <v>0.11</v>
      </c>
      <c r="E160" s="76">
        <v>0.16</v>
      </c>
      <c r="F160" s="76">
        <v>10.87</v>
      </c>
      <c r="G160" s="135">
        <v>0.2</v>
      </c>
      <c r="H160" s="135">
        <v>0.23</v>
      </c>
      <c r="I160" s="76">
        <v>10.33</v>
      </c>
      <c r="J160" s="76">
        <v>0.05</v>
      </c>
      <c r="K160" s="76">
        <v>0.02</v>
      </c>
      <c r="M160" s="131"/>
      <c r="N160" s="131"/>
    </row>
    <row r="161" spans="1:11" ht="24.9" customHeight="1" x14ac:dyDescent="0.3">
      <c r="A161" s="75">
        <v>56</v>
      </c>
      <c r="B161" s="74" t="s">
        <v>101</v>
      </c>
      <c r="C161" s="75">
        <v>49187</v>
      </c>
      <c r="D161" s="76">
        <v>0.14099999999999999</v>
      </c>
      <c r="E161" s="76">
        <v>0.114</v>
      </c>
      <c r="F161" s="76">
        <v>13.882</v>
      </c>
      <c r="G161" s="76">
        <v>0.13600000000000001</v>
      </c>
      <c r="H161" s="76">
        <v>0.123</v>
      </c>
      <c r="I161" s="76">
        <v>13.923</v>
      </c>
      <c r="J161" s="76">
        <v>0.13600000000000001</v>
      </c>
      <c r="K161" s="76">
        <v>0.105</v>
      </c>
    </row>
    <row r="162" spans="1:11" ht="24.9" customHeight="1" x14ac:dyDescent="0.3">
      <c r="A162" s="75">
        <v>60</v>
      </c>
      <c r="B162" s="74" t="s">
        <v>101</v>
      </c>
      <c r="C162" s="124">
        <v>49189</v>
      </c>
      <c r="D162" s="76">
        <v>0.14099999999999999</v>
      </c>
      <c r="E162" s="76">
        <v>0.22</v>
      </c>
      <c r="F162" s="104">
        <v>13.137</v>
      </c>
      <c r="G162" s="76">
        <v>0.16300000000000001</v>
      </c>
      <c r="H162" s="76">
        <v>0.15</v>
      </c>
      <c r="I162" s="104">
        <v>12.115</v>
      </c>
      <c r="J162" s="135">
        <v>8.9999999999999993E-3</v>
      </c>
      <c r="K162" s="76">
        <v>2.1999999999999999E-2</v>
      </c>
    </row>
    <row r="163" spans="1:11" ht="24.9" customHeight="1" x14ac:dyDescent="0.3">
      <c r="A163" s="82">
        <v>69</v>
      </c>
      <c r="B163" s="74" t="s">
        <v>101</v>
      </c>
      <c r="C163" s="75">
        <v>49186</v>
      </c>
      <c r="D163" s="76">
        <v>0.10100000000000001</v>
      </c>
      <c r="E163" s="76">
        <v>0.106</v>
      </c>
      <c r="F163" s="135">
        <v>20.85</v>
      </c>
      <c r="G163" s="76">
        <v>0.13100000000000001</v>
      </c>
      <c r="H163" s="76">
        <v>3.5000000000000003E-2</v>
      </c>
      <c r="I163" s="135">
        <v>20.6</v>
      </c>
      <c r="J163" s="135">
        <v>0.23</v>
      </c>
      <c r="K163" s="83">
        <v>9.0999999999999998E-2</v>
      </c>
    </row>
    <row r="164" spans="1:11" ht="24.9" customHeight="1" x14ac:dyDescent="0.3">
      <c r="A164" s="84">
        <v>129</v>
      </c>
      <c r="B164" s="74" t="s">
        <v>101</v>
      </c>
      <c r="C164" s="75">
        <v>49191</v>
      </c>
      <c r="D164" s="76">
        <v>7.0000000000000007E-2</v>
      </c>
      <c r="E164" s="76">
        <v>7.0000000000000007E-2</v>
      </c>
      <c r="F164" s="76">
        <v>8.7439999999999998</v>
      </c>
      <c r="G164" s="76">
        <v>7.0000000000000007E-2</v>
      </c>
      <c r="H164" s="76">
        <v>6.5000000000000002E-2</v>
      </c>
      <c r="I164" s="76">
        <v>8.1069999999999993</v>
      </c>
      <c r="J164" s="76">
        <v>6.5000000000000002E-2</v>
      </c>
      <c r="K164" s="83">
        <v>7.0000000000000007E-2</v>
      </c>
    </row>
    <row r="165" spans="1:11" ht="24.9" customHeight="1" x14ac:dyDescent="0.3">
      <c r="A165" s="84"/>
      <c r="B165" s="74"/>
      <c r="C165" s="75"/>
      <c r="D165" s="76"/>
      <c r="E165" s="76"/>
      <c r="F165" s="76"/>
      <c r="G165" s="76"/>
      <c r="H165" s="76"/>
      <c r="I165" s="76"/>
      <c r="J165" s="76"/>
      <c r="K165" s="83"/>
    </row>
    <row r="166" spans="1:11" ht="14.4" x14ac:dyDescent="0.3">
      <c r="A166" s="91"/>
      <c r="B166" s="92" t="s">
        <v>105</v>
      </c>
      <c r="C166" s="91"/>
      <c r="D166" s="93">
        <f>AVERAGE(D159:D164)</f>
        <v>9.9333333333333343E-2</v>
      </c>
      <c r="E166" s="93">
        <f>AVERAGE(E158,E160:E161,E160:E162,E160:E164)</f>
        <v>0.15390909090909094</v>
      </c>
      <c r="F166" s="93">
        <f>AVERAGE(F157:F162,F164)</f>
        <v>11.839428571428572</v>
      </c>
      <c r="G166" s="93">
        <f>AVERAGE(G158,G161:G164)</f>
        <v>0.10800000000000001</v>
      </c>
      <c r="H166" s="93">
        <f>AVERAGE(H159,H161:H164)</f>
        <v>8.7100000000000011E-2</v>
      </c>
      <c r="I166" s="93">
        <f>AVERAGE(I157:I162,I164)</f>
        <v>11.808714285714286</v>
      </c>
      <c r="J166" s="93">
        <f>AVERAGE(J159:J161,J164)</f>
        <v>7.2349999999999998E-2</v>
      </c>
      <c r="K166" s="93">
        <f>AVERAGE(K159:K164)</f>
        <v>6.25E-2</v>
      </c>
    </row>
    <row r="167" spans="1:11" ht="14.4" x14ac:dyDescent="0.3">
      <c r="A167" s="91"/>
      <c r="B167" s="92"/>
      <c r="C167" s="91"/>
      <c r="D167" s="93"/>
      <c r="E167" s="93"/>
      <c r="F167" s="93"/>
      <c r="G167" s="93"/>
      <c r="H167" s="93"/>
      <c r="I167" s="93"/>
      <c r="J167" s="93"/>
      <c r="K167" s="93"/>
    </row>
    <row r="168" spans="1:11" ht="14.4" x14ac:dyDescent="0.3">
      <c r="A168" s="91"/>
      <c r="B168" s="92" t="s">
        <v>106</v>
      </c>
      <c r="C168" s="91"/>
      <c r="D168" s="93">
        <f>MEDIAN(D158:D164)</f>
        <v>0.10100000000000001</v>
      </c>
      <c r="E168" s="93">
        <f t="shared" ref="E168:K168" si="22">MEDIAN(E158:E164)</f>
        <v>0.114</v>
      </c>
      <c r="F168" s="93">
        <f t="shared" si="22"/>
        <v>13.112</v>
      </c>
      <c r="G168" s="93">
        <f t="shared" si="22"/>
        <v>0.13100000000000001</v>
      </c>
      <c r="H168" s="93">
        <f t="shared" si="22"/>
        <v>6.5000000000000002E-2</v>
      </c>
      <c r="I168" s="93">
        <f t="shared" si="22"/>
        <v>12.962</v>
      </c>
      <c r="J168" s="93">
        <f t="shared" si="22"/>
        <v>6.5000000000000002E-2</v>
      </c>
      <c r="K168" s="93">
        <f t="shared" si="22"/>
        <v>7.0000000000000007E-2</v>
      </c>
    </row>
    <row r="169" spans="1:11" ht="14.4" x14ac:dyDescent="0.3">
      <c r="A169" s="91"/>
      <c r="B169" s="92"/>
      <c r="C169" s="91"/>
      <c r="D169" s="93"/>
      <c r="E169" s="93"/>
      <c r="F169" s="93"/>
      <c r="G169" s="93"/>
      <c r="H169" s="93"/>
      <c r="I169" s="93"/>
      <c r="J169" s="93"/>
      <c r="K169" s="93"/>
    </row>
    <row r="170" spans="1:11" ht="14.4" x14ac:dyDescent="0.3">
      <c r="A170" s="91"/>
      <c r="B170" s="92" t="s">
        <v>107</v>
      </c>
      <c r="C170" s="91"/>
      <c r="D170" s="93">
        <f>STDEV(D159:D164)</f>
        <v>4.2069783297120286E-2</v>
      </c>
      <c r="E170" s="93">
        <f>STDEV(E158,E160:E164)</f>
        <v>7.1488227469050175E-2</v>
      </c>
      <c r="F170" s="93">
        <f>STDEV(F157:F162,F164)</f>
        <v>1.9169070449679102</v>
      </c>
      <c r="G170" s="93">
        <f>STDEV(G158,G161:G164)</f>
        <v>5.1004901725226384E-2</v>
      </c>
      <c r="H170" s="93">
        <f>STDEV(H159,H161:H164)</f>
        <v>4.7574152646158566E-2</v>
      </c>
      <c r="I170" s="93">
        <f>STDEV(I157:I162,I164)</f>
        <v>2.393869650745815</v>
      </c>
      <c r="J170" s="93">
        <f>STDEV(J159:J161,J164)</f>
        <v>4.3808180362423947E-2</v>
      </c>
      <c r="K170" s="93">
        <f>STDEV(K159:K164)</f>
        <v>3.5047111150564171E-2</v>
      </c>
    </row>
    <row r="171" spans="1:11" ht="14.4" x14ac:dyDescent="0.3">
      <c r="A171" s="91"/>
      <c r="B171" s="92"/>
      <c r="C171" s="91"/>
      <c r="D171" s="93"/>
      <c r="E171" s="93"/>
      <c r="F171" s="93"/>
      <c r="G171" s="93"/>
      <c r="H171" s="93"/>
      <c r="I171" s="93"/>
      <c r="J171" s="93"/>
      <c r="K171" s="93"/>
    </row>
    <row r="172" spans="1:11" ht="14.4" x14ac:dyDescent="0.3">
      <c r="A172" s="91"/>
      <c r="B172" s="92" t="s">
        <v>108</v>
      </c>
      <c r="C172" s="91"/>
      <c r="D172" s="93">
        <f>D170/D166*100</f>
        <v>42.352130836027129</v>
      </c>
      <c r="E172" s="93">
        <f t="shared" ref="E172:K172" si="23">E170/E166*100</f>
        <v>46.448346258685866</v>
      </c>
      <c r="F172" s="93">
        <f t="shared" si="23"/>
        <v>16.190874698073472</v>
      </c>
      <c r="G172" s="93">
        <f t="shared" si="23"/>
        <v>47.226760856691094</v>
      </c>
      <c r="H172" s="93">
        <f t="shared" si="23"/>
        <v>54.620152291800871</v>
      </c>
      <c r="I172" s="93">
        <f t="shared" si="23"/>
        <v>20.272060046721798</v>
      </c>
      <c r="J172" s="93">
        <f t="shared" si="23"/>
        <v>60.550352954283269</v>
      </c>
      <c r="K172" s="93">
        <f t="shared" si="23"/>
        <v>56.075377840902675</v>
      </c>
    </row>
    <row r="173" spans="1:11" ht="14.4" x14ac:dyDescent="0.3">
      <c r="A173" s="91"/>
      <c r="B173" s="92"/>
      <c r="C173" s="91"/>
      <c r="D173" s="93"/>
      <c r="E173" s="93"/>
      <c r="F173" s="93"/>
      <c r="G173" s="93"/>
      <c r="H173" s="93"/>
      <c r="I173" s="93"/>
      <c r="J173" s="93"/>
      <c r="K173" s="93"/>
    </row>
    <row r="174" spans="1:11" ht="14.4" x14ac:dyDescent="0.3">
      <c r="A174" s="91"/>
      <c r="B174" s="92" t="s">
        <v>109</v>
      </c>
      <c r="C174" s="91"/>
      <c r="D174" s="94">
        <f>D166+2*(D170)</f>
        <v>0.18347289992757393</v>
      </c>
      <c r="E174" s="94">
        <f t="shared" ref="E174:K174" si="24">E166+2*(E170)</f>
        <v>0.29688554584719129</v>
      </c>
      <c r="F174" s="94">
        <f t="shared" si="24"/>
        <v>15.673242661364393</v>
      </c>
      <c r="G174" s="94">
        <f t="shared" si="24"/>
        <v>0.21000980345045278</v>
      </c>
      <c r="H174" s="94">
        <f t="shared" si="24"/>
        <v>0.18224830529231714</v>
      </c>
      <c r="I174" s="94">
        <f t="shared" si="24"/>
        <v>16.596453587205914</v>
      </c>
      <c r="J174" s="94">
        <f t="shared" si="24"/>
        <v>0.15996636072484788</v>
      </c>
      <c r="K174" s="94">
        <f t="shared" si="24"/>
        <v>0.13259422230112833</v>
      </c>
    </row>
    <row r="175" spans="1:11" ht="14.4" x14ac:dyDescent="0.3">
      <c r="A175" s="91"/>
      <c r="B175" s="92"/>
      <c r="C175" s="91"/>
      <c r="D175" s="94"/>
      <c r="E175" s="95"/>
      <c r="F175" s="95"/>
      <c r="G175" s="95"/>
      <c r="H175" s="95"/>
      <c r="I175" s="95"/>
      <c r="J175" s="95"/>
      <c r="K175" s="95"/>
    </row>
    <row r="176" spans="1:11" ht="14.4" x14ac:dyDescent="0.3">
      <c r="A176" s="91"/>
      <c r="B176" s="92" t="s">
        <v>110</v>
      </c>
      <c r="C176" s="91"/>
      <c r="D176" s="94">
        <f>D166-2*(D170)</f>
        <v>1.5193766739092771E-2</v>
      </c>
      <c r="E176" s="94">
        <f t="shared" ref="E176:J176" si="25">E166-2*(E170)</f>
        <v>1.093263597099059E-2</v>
      </c>
      <c r="F176" s="94">
        <f t="shared" si="25"/>
        <v>8.005614481492751</v>
      </c>
      <c r="G176" s="94">
        <f t="shared" si="25"/>
        <v>5.9901965495472442E-3</v>
      </c>
      <c r="H176" s="94">
        <f t="shared" si="25"/>
        <v>-8.0483052923171206E-3</v>
      </c>
      <c r="I176" s="94">
        <f t="shared" si="25"/>
        <v>7.0209749842226561</v>
      </c>
      <c r="J176" s="94">
        <f t="shared" si="25"/>
        <v>-1.5266360724847897E-2</v>
      </c>
      <c r="K176" s="94">
        <f>K166-2*(K170)</f>
        <v>-7.5942223011283422E-3</v>
      </c>
    </row>
    <row r="177" spans="1:11" ht="24.9" customHeight="1" x14ac:dyDescent="0.3">
      <c r="A177" s="82">
        <v>87</v>
      </c>
      <c r="B177" s="74" t="s">
        <v>102</v>
      </c>
      <c r="C177" s="89">
        <v>48426</v>
      </c>
      <c r="D177" s="76"/>
      <c r="E177" s="76"/>
      <c r="F177" s="76" t="s">
        <v>44</v>
      </c>
      <c r="G177" s="76"/>
      <c r="H177" s="76"/>
      <c r="I177" s="76" t="s">
        <v>44</v>
      </c>
      <c r="J177" s="76"/>
      <c r="K177" s="83"/>
    </row>
    <row r="178" spans="1:11" ht="24.9" customHeight="1" x14ac:dyDescent="0.3">
      <c r="A178" s="82"/>
      <c r="B178" s="74"/>
      <c r="C178" s="89"/>
      <c r="D178" s="76"/>
      <c r="E178" s="76"/>
      <c r="F178" s="76"/>
      <c r="G178" s="76"/>
      <c r="H178" s="76"/>
      <c r="I178" s="76"/>
      <c r="J178" s="76"/>
      <c r="K178" s="83"/>
    </row>
    <row r="179" spans="1:11" ht="24.9" customHeight="1" x14ac:dyDescent="0.3">
      <c r="A179" s="82">
        <v>64</v>
      </c>
      <c r="B179" s="74" t="s">
        <v>47</v>
      </c>
      <c r="C179" s="89">
        <v>541241</v>
      </c>
      <c r="D179" s="76" t="s">
        <v>43</v>
      </c>
      <c r="E179" s="76" t="s">
        <v>43</v>
      </c>
      <c r="F179" s="76" t="s">
        <v>44</v>
      </c>
      <c r="G179" s="76" t="s">
        <v>43</v>
      </c>
      <c r="H179" s="76" t="s">
        <v>43</v>
      </c>
      <c r="I179" s="76" t="s">
        <v>44</v>
      </c>
      <c r="J179" s="76" t="s">
        <v>43</v>
      </c>
      <c r="K179" s="83" t="s">
        <v>43</v>
      </c>
    </row>
    <row r="180" spans="1:11" ht="24.9" customHeight="1" x14ac:dyDescent="0.3">
      <c r="A180" s="82"/>
      <c r="B180" s="74"/>
      <c r="C180" s="89"/>
      <c r="D180" s="76"/>
      <c r="E180" s="76"/>
      <c r="F180" s="76"/>
      <c r="G180" s="76"/>
      <c r="H180" s="76"/>
      <c r="I180" s="76"/>
      <c r="J180" s="76"/>
      <c r="K180" s="83"/>
    </row>
    <row r="181" spans="1:11" ht="24.9" customHeight="1" x14ac:dyDescent="0.3">
      <c r="A181" s="84">
        <v>18</v>
      </c>
      <c r="B181" s="74" t="s">
        <v>29</v>
      </c>
      <c r="C181" s="75">
        <v>391001</v>
      </c>
      <c r="D181" s="76">
        <v>0.32700000000000001</v>
      </c>
      <c r="E181" s="76">
        <v>0.26200000000000001</v>
      </c>
      <c r="F181" s="76">
        <v>772.11</v>
      </c>
      <c r="G181" s="76">
        <v>0.27</v>
      </c>
      <c r="H181" s="76">
        <v>0.27</v>
      </c>
      <c r="I181" s="76">
        <v>760.33</v>
      </c>
      <c r="J181" s="76">
        <v>0.28100000000000003</v>
      </c>
      <c r="K181" s="83">
        <v>0.29299999999999998</v>
      </c>
    </row>
    <row r="182" spans="1:11" ht="24.9" customHeight="1" x14ac:dyDescent="0.3">
      <c r="A182" s="84">
        <v>18</v>
      </c>
      <c r="B182" s="74" t="s">
        <v>29</v>
      </c>
      <c r="C182" s="75">
        <v>400139</v>
      </c>
      <c r="D182" s="99">
        <v>0.29499999999999998</v>
      </c>
      <c r="E182" s="99">
        <v>0.23599999999999999</v>
      </c>
      <c r="F182" s="76">
        <v>694.9</v>
      </c>
      <c r="G182" s="99">
        <v>0.24299999999999999</v>
      </c>
      <c r="H182" s="99">
        <v>0.24299999999999999</v>
      </c>
      <c r="I182" s="76">
        <v>684.3</v>
      </c>
      <c r="J182" s="99">
        <v>0.253</v>
      </c>
      <c r="K182" s="100">
        <v>0.26400000000000001</v>
      </c>
    </row>
    <row r="183" spans="1:11" ht="24.9" customHeight="1" x14ac:dyDescent="0.3">
      <c r="A183" s="84">
        <v>43</v>
      </c>
      <c r="B183" s="74" t="s">
        <v>29</v>
      </c>
      <c r="C183" s="75">
        <v>391001</v>
      </c>
      <c r="D183" s="76">
        <v>0.29699999999999999</v>
      </c>
      <c r="E183" s="76">
        <v>0.32500000000000001</v>
      </c>
      <c r="F183" s="104">
        <v>776.2</v>
      </c>
      <c r="G183" s="76">
        <v>0.29799999999999999</v>
      </c>
      <c r="H183" s="76">
        <v>0.29499999999999998</v>
      </c>
      <c r="I183" s="104">
        <v>711.9</v>
      </c>
      <c r="J183" s="76">
        <v>0.28299999999999997</v>
      </c>
      <c r="K183" s="76">
        <v>0.66900000000000004</v>
      </c>
    </row>
    <row r="184" spans="1:11" ht="24.9" customHeight="1" x14ac:dyDescent="0.3">
      <c r="A184" s="84">
        <v>95</v>
      </c>
      <c r="B184" s="74" t="s">
        <v>29</v>
      </c>
      <c r="C184" s="75">
        <v>391001</v>
      </c>
      <c r="D184" s="76">
        <v>0.318</v>
      </c>
      <c r="E184" s="76">
        <v>0.29399999999999998</v>
      </c>
      <c r="F184" s="138">
        <v>567.70000000000005</v>
      </c>
      <c r="G184" s="76">
        <v>0.311</v>
      </c>
      <c r="H184" s="76">
        <v>0.30199999999999999</v>
      </c>
      <c r="I184" s="138">
        <v>636.5</v>
      </c>
      <c r="J184" s="76">
        <v>0.28999999999999998</v>
      </c>
      <c r="K184" s="83">
        <v>0.30399999999999999</v>
      </c>
    </row>
    <row r="185" spans="1:11" ht="24.9" customHeight="1" x14ac:dyDescent="0.3">
      <c r="A185" s="84">
        <v>95</v>
      </c>
      <c r="B185" s="74" t="s">
        <v>29</v>
      </c>
      <c r="C185" s="75">
        <v>391001</v>
      </c>
      <c r="D185" s="76"/>
      <c r="E185" s="76"/>
      <c r="F185" s="138">
        <v>559.1</v>
      </c>
      <c r="G185" s="76"/>
      <c r="H185" s="76"/>
      <c r="I185" s="138">
        <v>625.4</v>
      </c>
      <c r="J185" s="76"/>
      <c r="K185" s="76"/>
    </row>
    <row r="186" spans="1:11" ht="24.9" customHeight="1" x14ac:dyDescent="0.3">
      <c r="A186" s="84"/>
      <c r="B186" s="74"/>
      <c r="C186" s="75"/>
      <c r="D186" s="76"/>
      <c r="E186" s="76"/>
      <c r="F186" s="138"/>
      <c r="G186" s="76"/>
      <c r="H186" s="76"/>
      <c r="I186" s="138"/>
      <c r="J186" s="76"/>
      <c r="K186" s="141"/>
    </row>
    <row r="187" spans="1:11" ht="14.4" x14ac:dyDescent="0.3">
      <c r="A187" s="91"/>
      <c r="B187" s="92" t="s">
        <v>105</v>
      </c>
      <c r="C187" s="91"/>
      <c r="D187" s="93">
        <f>AVERAGE(D181:D185)</f>
        <v>0.30925000000000002</v>
      </c>
      <c r="E187" s="93">
        <f t="shared" ref="E187:J187" si="26">AVERAGE(E181:E185)</f>
        <v>0.27925</v>
      </c>
      <c r="F187" s="93">
        <f t="shared" si="26"/>
        <v>674.00199999999995</v>
      </c>
      <c r="G187" s="93">
        <f t="shared" si="26"/>
        <v>0.28049999999999997</v>
      </c>
      <c r="H187" s="93">
        <f t="shared" si="26"/>
        <v>0.27750000000000002</v>
      </c>
      <c r="I187" s="93">
        <f t="shared" si="26"/>
        <v>683.68600000000004</v>
      </c>
      <c r="J187" s="93">
        <f t="shared" si="26"/>
        <v>0.27675</v>
      </c>
      <c r="K187" s="93">
        <f>AVERAGE(K181:K184)</f>
        <v>0.38250000000000001</v>
      </c>
    </row>
    <row r="188" spans="1:11" ht="14.4" x14ac:dyDescent="0.3">
      <c r="A188" s="91"/>
      <c r="B188" s="92"/>
      <c r="C188" s="91"/>
      <c r="D188" s="93"/>
      <c r="E188" s="93"/>
      <c r="F188" s="93"/>
      <c r="G188" s="93"/>
      <c r="H188" s="93"/>
      <c r="I188" s="93"/>
      <c r="J188" s="93"/>
      <c r="K188" s="93"/>
    </row>
    <row r="189" spans="1:11" ht="14.4" x14ac:dyDescent="0.3">
      <c r="A189" s="91"/>
      <c r="B189" s="92" t="s">
        <v>106</v>
      </c>
      <c r="C189" s="91"/>
      <c r="D189" s="93">
        <f>MEDIAN(D179:D185)</f>
        <v>0.3075</v>
      </c>
      <c r="E189" s="93">
        <f t="shared" ref="E189:K189" si="27">MEDIAN(E179:E185)</f>
        <v>0.27800000000000002</v>
      </c>
      <c r="F189" s="93">
        <f t="shared" si="27"/>
        <v>694.9</v>
      </c>
      <c r="G189" s="93">
        <f t="shared" si="27"/>
        <v>0.28400000000000003</v>
      </c>
      <c r="H189" s="93">
        <f t="shared" si="27"/>
        <v>0.28249999999999997</v>
      </c>
      <c r="I189" s="93">
        <f t="shared" si="27"/>
        <v>684.3</v>
      </c>
      <c r="J189" s="93">
        <f t="shared" si="27"/>
        <v>0.28200000000000003</v>
      </c>
      <c r="K189" s="93">
        <f t="shared" si="27"/>
        <v>0.29849999999999999</v>
      </c>
    </row>
    <row r="190" spans="1:11" ht="14.4" x14ac:dyDescent="0.3">
      <c r="A190" s="91"/>
      <c r="B190" s="92"/>
      <c r="C190" s="91"/>
      <c r="D190" s="93"/>
      <c r="E190" s="93"/>
      <c r="F190" s="93"/>
      <c r="G190" s="93"/>
      <c r="H190" s="93"/>
      <c r="I190" s="93"/>
      <c r="J190" s="93"/>
      <c r="K190" s="93"/>
    </row>
    <row r="191" spans="1:11" ht="14.4" x14ac:dyDescent="0.3">
      <c r="A191" s="91"/>
      <c r="B191" s="92" t="s">
        <v>107</v>
      </c>
      <c r="C191" s="91"/>
      <c r="D191" s="93">
        <f>STDEV(D181:D185)</f>
        <v>1.5755951256588744E-2</v>
      </c>
      <c r="E191" s="93">
        <f t="shared" ref="E191:J191" si="28">STDEV(E181:E185)</f>
        <v>3.863827980988125E-2</v>
      </c>
      <c r="F191" s="93">
        <f t="shared" si="28"/>
        <v>106.07653142896453</v>
      </c>
      <c r="G191" s="93">
        <f t="shared" si="28"/>
        <v>3.0293013495964156E-2</v>
      </c>
      <c r="H191" s="93">
        <f t="shared" si="28"/>
        <v>2.6789301347117406E-2</v>
      </c>
      <c r="I191" s="93">
        <f t="shared" si="28"/>
        <v>55.440251442431268</v>
      </c>
      <c r="J191" s="93">
        <f t="shared" si="28"/>
        <v>1.629672768789284E-2</v>
      </c>
      <c r="K191" s="93">
        <f>STDEV(K181:K184)</f>
        <v>0.19174375261443763</v>
      </c>
    </row>
    <row r="192" spans="1:11" ht="14.4" x14ac:dyDescent="0.3">
      <c r="A192" s="91"/>
      <c r="B192" s="92"/>
      <c r="C192" s="91"/>
      <c r="D192" s="93"/>
      <c r="E192" s="93"/>
      <c r="F192" s="93"/>
      <c r="G192" s="93"/>
      <c r="H192" s="93"/>
      <c r="I192" s="93"/>
      <c r="J192" s="93"/>
      <c r="K192" s="93"/>
    </row>
    <row r="193" spans="1:11" ht="14.4" x14ac:dyDescent="0.3">
      <c r="A193" s="91"/>
      <c r="B193" s="92" t="s">
        <v>108</v>
      </c>
      <c r="C193" s="91"/>
      <c r="D193" s="93">
        <f>D191/D187*100</f>
        <v>5.0948912713302317</v>
      </c>
      <c r="E193" s="93">
        <f t="shared" ref="E193:K193" si="29">E191/E187*100</f>
        <v>13.836447559491944</v>
      </c>
      <c r="F193" s="93">
        <f t="shared" si="29"/>
        <v>15.738311077558306</v>
      </c>
      <c r="G193" s="93">
        <f t="shared" si="29"/>
        <v>10.799648305156563</v>
      </c>
      <c r="H193" s="93">
        <f t="shared" si="29"/>
        <v>9.6538022872495155</v>
      </c>
      <c r="I193" s="93">
        <f t="shared" si="29"/>
        <v>8.1090224814361083</v>
      </c>
      <c r="J193" s="93">
        <f t="shared" si="29"/>
        <v>5.8886098239901861</v>
      </c>
      <c r="K193" s="93">
        <f t="shared" si="29"/>
        <v>50.129085650833375</v>
      </c>
    </row>
    <row r="194" spans="1:11" ht="14.4" x14ac:dyDescent="0.3">
      <c r="A194" s="91"/>
      <c r="B194" s="92"/>
      <c r="C194" s="91"/>
      <c r="D194" s="93"/>
      <c r="E194" s="93"/>
      <c r="F194" s="93"/>
      <c r="G194" s="93"/>
      <c r="H194" s="93"/>
      <c r="I194" s="93"/>
      <c r="J194" s="93"/>
      <c r="K194" s="93"/>
    </row>
    <row r="195" spans="1:11" ht="14.4" x14ac:dyDescent="0.3">
      <c r="A195" s="91"/>
      <c r="B195" s="92" t="s">
        <v>109</v>
      </c>
      <c r="C195" s="91"/>
      <c r="D195" s="94">
        <f>D187+2*(D191)</f>
        <v>0.34076190251317751</v>
      </c>
      <c r="E195" s="94">
        <f t="shared" ref="E195:K195" si="30">E187+2*(E191)</f>
        <v>0.35652655961976248</v>
      </c>
      <c r="F195" s="94">
        <f t="shared" si="30"/>
        <v>886.15506285792901</v>
      </c>
      <c r="G195" s="94">
        <f t="shared" si="30"/>
        <v>0.3410860269919283</v>
      </c>
      <c r="H195" s="94">
        <f t="shared" si="30"/>
        <v>0.33107860269423484</v>
      </c>
      <c r="I195" s="94">
        <f t="shared" si="30"/>
        <v>794.56650288486253</v>
      </c>
      <c r="J195" s="94">
        <f t="shared" si="30"/>
        <v>0.30934345537578567</v>
      </c>
      <c r="K195" s="94">
        <f t="shared" si="30"/>
        <v>0.76598750522887527</v>
      </c>
    </row>
    <row r="196" spans="1:11" ht="14.4" x14ac:dyDescent="0.3">
      <c r="A196" s="91"/>
      <c r="B196" s="92"/>
      <c r="C196" s="91"/>
      <c r="D196" s="94"/>
      <c r="E196" s="95"/>
      <c r="F196" s="95"/>
      <c r="G196" s="95"/>
      <c r="H196" s="95"/>
      <c r="I196" s="95"/>
      <c r="J196" s="95"/>
      <c r="K196" s="95"/>
    </row>
    <row r="197" spans="1:11" ht="14.4" x14ac:dyDescent="0.3">
      <c r="A197" s="91"/>
      <c r="B197" s="92" t="s">
        <v>110</v>
      </c>
      <c r="C197" s="91"/>
      <c r="D197" s="94">
        <f>D187-2*(D191)</f>
        <v>0.27773809748682254</v>
      </c>
      <c r="E197" s="94">
        <f t="shared" ref="E197:K197" si="31">E187-2*(E191)</f>
        <v>0.20197344038023751</v>
      </c>
      <c r="F197" s="94">
        <f t="shared" si="31"/>
        <v>461.84893714207089</v>
      </c>
      <c r="G197" s="94">
        <f t="shared" si="31"/>
        <v>0.21991397300807167</v>
      </c>
      <c r="H197" s="94">
        <f t="shared" si="31"/>
        <v>0.22392139730576521</v>
      </c>
      <c r="I197" s="94">
        <f t="shared" si="31"/>
        <v>572.80549711513754</v>
      </c>
      <c r="J197" s="94">
        <f t="shared" si="31"/>
        <v>0.24415654462421432</v>
      </c>
      <c r="K197" s="94">
        <f t="shared" si="31"/>
        <v>-9.8750522887525172E-4</v>
      </c>
    </row>
    <row r="198" spans="1:11" ht="24.9" customHeight="1" x14ac:dyDescent="0.3">
      <c r="A198" s="84">
        <v>40</v>
      </c>
      <c r="B198" s="74" t="s">
        <v>97</v>
      </c>
      <c r="C198" s="75">
        <v>4000020643</v>
      </c>
      <c r="D198" s="76" t="s">
        <v>98</v>
      </c>
      <c r="E198" s="76" t="s">
        <v>98</v>
      </c>
      <c r="F198" s="76" t="s">
        <v>74</v>
      </c>
      <c r="G198" s="76" t="s">
        <v>98</v>
      </c>
      <c r="H198" s="76" t="s">
        <v>98</v>
      </c>
      <c r="I198" s="76" t="s">
        <v>74</v>
      </c>
      <c r="J198" s="76" t="s">
        <v>98</v>
      </c>
      <c r="K198" s="83" t="s">
        <v>98</v>
      </c>
    </row>
    <row r="199" spans="1:11" ht="24.9" customHeight="1" x14ac:dyDescent="0.3">
      <c r="A199" s="84"/>
      <c r="B199" s="74"/>
      <c r="C199" s="75"/>
      <c r="D199" s="76"/>
      <c r="E199" s="76"/>
      <c r="F199" s="76"/>
      <c r="G199" s="76"/>
      <c r="H199" s="76"/>
      <c r="I199" s="76"/>
      <c r="J199" s="76"/>
      <c r="K199" s="83"/>
    </row>
    <row r="200" spans="1:11" ht="24.9" customHeight="1" x14ac:dyDescent="0.3">
      <c r="A200" s="84">
        <v>61</v>
      </c>
      <c r="B200" s="74" t="s">
        <v>93</v>
      </c>
      <c r="C200" s="139" t="s">
        <v>94</v>
      </c>
      <c r="D200" s="87" t="s">
        <v>56</v>
      </c>
      <c r="E200" s="87" t="s">
        <v>56</v>
      </c>
      <c r="F200" s="104" t="s">
        <v>74</v>
      </c>
      <c r="G200" s="76" t="s">
        <v>56</v>
      </c>
      <c r="H200" s="76" t="s">
        <v>56</v>
      </c>
      <c r="I200" s="104" t="s">
        <v>74</v>
      </c>
      <c r="J200" s="76" t="s">
        <v>56</v>
      </c>
      <c r="K200" s="83" t="s">
        <v>56</v>
      </c>
    </row>
    <row r="201" spans="1:11" ht="24.9" customHeight="1" x14ac:dyDescent="0.3">
      <c r="A201" s="84"/>
      <c r="B201" s="74"/>
      <c r="C201" s="75"/>
      <c r="D201" s="76"/>
      <c r="E201" s="76"/>
      <c r="F201" s="76"/>
      <c r="G201" s="76"/>
      <c r="H201" s="76"/>
      <c r="I201" s="76"/>
      <c r="J201" s="76"/>
      <c r="K201" s="83"/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according to ID </vt:lpstr>
      <vt:lpstr>ACCORDING TO ASSAY</vt:lpstr>
      <vt:lpstr>FOR STATISTICS</vt:lpstr>
      <vt:lpstr>'ACCORDING TO ASSAY'!Print_Area</vt:lpstr>
      <vt:lpstr>'according to ID '!Print_Area</vt:lpstr>
      <vt:lpstr>'FOR STATISTICS'!Print_Area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2020-06-13T15:16:23Z</dcterms:modified>
</cp:coreProperties>
</file>