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van\Desktop\"/>
    </mc:Choice>
  </mc:AlternateContent>
  <xr:revisionPtr revIDLastSave="0" documentId="13_ncr:1_{C8DB71FF-0FE9-4BEF-B84F-C1212F348F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mon Size Statement" sheetId="3" r:id="rId1"/>
    <sheet name="Data&gt;" sheetId="1" r:id="rId2"/>
    <sheet name="Data 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E42" i="3"/>
  <c r="F42" i="3"/>
  <c r="G42" i="3"/>
  <c r="H42" i="3"/>
  <c r="I42" i="3"/>
  <c r="J42" i="3"/>
  <c r="K42" i="3"/>
  <c r="L42" i="3"/>
  <c r="D41" i="3"/>
  <c r="E41" i="3"/>
  <c r="F41" i="3"/>
  <c r="G41" i="3"/>
  <c r="H41" i="3"/>
  <c r="I41" i="3"/>
  <c r="J41" i="3"/>
  <c r="K41" i="3"/>
  <c r="L41" i="3"/>
  <c r="D40" i="3"/>
  <c r="E40" i="3"/>
  <c r="F40" i="3"/>
  <c r="G40" i="3"/>
  <c r="H40" i="3"/>
  <c r="I40" i="3"/>
  <c r="J40" i="3"/>
  <c r="K40" i="3"/>
  <c r="L40" i="3"/>
  <c r="D39" i="3"/>
  <c r="E39" i="3"/>
  <c r="F39" i="3"/>
  <c r="G39" i="3"/>
  <c r="H39" i="3"/>
  <c r="I39" i="3"/>
  <c r="J39" i="3"/>
  <c r="K39" i="3"/>
  <c r="L39" i="3"/>
  <c r="D38" i="3"/>
  <c r="E38" i="3"/>
  <c r="F38" i="3"/>
  <c r="G38" i="3"/>
  <c r="H38" i="3"/>
  <c r="I38" i="3"/>
  <c r="J38" i="3"/>
  <c r="K38" i="3"/>
  <c r="L38" i="3"/>
  <c r="D37" i="3"/>
  <c r="E37" i="3"/>
  <c r="F37" i="3"/>
  <c r="G37" i="3"/>
  <c r="H37" i="3"/>
  <c r="I37" i="3"/>
  <c r="J37" i="3"/>
  <c r="K37" i="3"/>
  <c r="L37" i="3"/>
  <c r="D36" i="3"/>
  <c r="E36" i="3"/>
  <c r="F36" i="3"/>
  <c r="G36" i="3"/>
  <c r="H36" i="3"/>
  <c r="I36" i="3"/>
  <c r="J36" i="3"/>
  <c r="K36" i="3"/>
  <c r="L36" i="3"/>
  <c r="D35" i="3"/>
  <c r="E35" i="3"/>
  <c r="F35" i="3"/>
  <c r="G35" i="3"/>
  <c r="H35" i="3"/>
  <c r="I35" i="3"/>
  <c r="J35" i="3"/>
  <c r="K35" i="3"/>
  <c r="L35" i="3"/>
  <c r="C41" i="3"/>
  <c r="C42" i="3"/>
  <c r="C40" i="3"/>
  <c r="C39" i="3"/>
  <c r="C38" i="3"/>
  <c r="C37" i="3"/>
  <c r="C36" i="3"/>
  <c r="C35" i="3"/>
  <c r="C74" i="2"/>
  <c r="D74" i="2"/>
  <c r="E74" i="2"/>
  <c r="F74" i="2"/>
  <c r="G74" i="2"/>
  <c r="H74" i="2"/>
  <c r="I74" i="2"/>
  <c r="J74" i="2"/>
  <c r="K74" i="2"/>
  <c r="B75" i="2"/>
  <c r="B74" i="2"/>
  <c r="C75" i="2"/>
  <c r="D75" i="2"/>
  <c r="E75" i="2"/>
  <c r="F75" i="2"/>
  <c r="G75" i="2"/>
  <c r="H75" i="2"/>
  <c r="I75" i="2"/>
  <c r="J75" i="2"/>
  <c r="K75" i="2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D30" i="3"/>
  <c r="E30" i="3"/>
  <c r="F30" i="3"/>
  <c r="G30" i="3"/>
  <c r="H30" i="3"/>
  <c r="I30" i="3"/>
  <c r="J30" i="3"/>
  <c r="K30" i="3"/>
  <c r="L30" i="3"/>
  <c r="C30" i="3"/>
  <c r="D29" i="3"/>
  <c r="E29" i="3"/>
  <c r="F29" i="3"/>
  <c r="G29" i="3"/>
  <c r="H29" i="3"/>
  <c r="I29" i="3"/>
  <c r="J29" i="3"/>
  <c r="K29" i="3"/>
  <c r="L29" i="3"/>
  <c r="C29" i="3"/>
  <c r="D27" i="3"/>
  <c r="E27" i="3"/>
  <c r="F27" i="3"/>
  <c r="G27" i="3"/>
  <c r="H27" i="3"/>
  <c r="I27" i="3"/>
  <c r="J27" i="3"/>
  <c r="K27" i="3"/>
  <c r="L27" i="3"/>
  <c r="C27" i="3"/>
  <c r="C6" i="3"/>
  <c r="D6" i="3"/>
  <c r="E6" i="3"/>
  <c r="F6" i="3"/>
  <c r="G6" i="3"/>
  <c r="H6" i="3"/>
  <c r="I6" i="3"/>
  <c r="J6" i="3"/>
  <c r="K6" i="3"/>
  <c r="L6" i="3"/>
  <c r="B31" i="3"/>
  <c r="B32" i="3"/>
  <c r="B33" i="3"/>
  <c r="B36" i="3"/>
  <c r="B37" i="3"/>
  <c r="B38" i="3"/>
  <c r="B39" i="3"/>
  <c r="B40" i="3"/>
  <c r="B41" i="3"/>
  <c r="B42" i="3"/>
  <c r="B30" i="3"/>
  <c r="B25" i="3"/>
  <c r="G11" i="3"/>
  <c r="F23" i="3"/>
  <c r="G23" i="3"/>
  <c r="J23" i="3"/>
  <c r="K23" i="3"/>
  <c r="C23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D8" i="3"/>
  <c r="E8" i="3"/>
  <c r="F8" i="3"/>
  <c r="G8" i="3"/>
  <c r="H8" i="3"/>
  <c r="I8" i="3"/>
  <c r="J8" i="3"/>
  <c r="K8" i="3"/>
  <c r="L8" i="3"/>
  <c r="C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4" i="3"/>
  <c r="B33" i="2"/>
  <c r="K33" i="2"/>
  <c r="L23" i="3" s="1"/>
  <c r="C33" i="2"/>
  <c r="D23" i="3" s="1"/>
  <c r="D33" i="2"/>
  <c r="E23" i="3" s="1"/>
  <c r="E33" i="2"/>
  <c r="F33" i="2"/>
  <c r="G33" i="2"/>
  <c r="H23" i="3" s="1"/>
  <c r="H33" i="2"/>
  <c r="I23" i="3" s="1"/>
  <c r="I33" i="2"/>
  <c r="J33" i="2"/>
  <c r="B6" i="2"/>
  <c r="E1" i="2"/>
</calcChain>
</file>

<file path=xl/sharedStrings.xml><?xml version="1.0" encoding="utf-8"?>
<sst xmlns="http://schemas.openxmlformats.org/spreadsheetml/2006/main" count="72" uniqueCount="60">
  <si>
    <t>COMPANY NAME</t>
  </si>
  <si>
    <t>TATA CONSULTANCY SERVICES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</si>
  <si>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</si>
  <si>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</si>
  <si>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</si>
  <si>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</si>
  <si>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</si>
  <si>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</si>
  <si>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</si>
  <si>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</si>
  <si>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</si>
  <si>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</si>
  <si>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</si>
  <si>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</si>
  <si>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</si>
  <si>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</si>
  <si>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</si>
  <si>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</si>
  <si>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</si>
  <si>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</si>
  <si>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</si>
  <si>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</si>
  <si>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</si>
  <si>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</si>
  <si>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</si>
  <si>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</si>
  <si>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</si>
  <si>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</si>
  <si>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</si>
  <si>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</si>
  <si>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</si>
  <si>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</si>
  <si>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</si>
  <si>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</si>
  <si>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</si>
  <si>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</si>
  <si>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</si>
  <si>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</si>
  <si>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</si>
  <si>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</si>
  <si>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</si>
  <si>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</si>
  <si>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</si>
  <si>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</si>
  <si>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</si>
  <si>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</si>
  <si>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</si>
  <si>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</si>
  <si>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</si>
  <si>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</si>
  <si>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</si>
  <si>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</si>
  <si>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</si>
  <si>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EBITDA</t>
  </si>
  <si>
    <t>Particulars</t>
  </si>
  <si>
    <t>Profit before Tax</t>
  </si>
  <si>
    <t>Selling and Admin</t>
  </si>
  <si>
    <t>Net Profit</t>
  </si>
  <si>
    <t>Total Liabilities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</si>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</sst>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mmm\-yy;@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206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3" fontId="4" fillId="0" borderId="0" xfId="1" applyFont="1" applyBorder="1"/>
    <xf numFmtId="43" fontId="3" fillId="0" borderId="0" xfId="4" applyNumberFormat="1" applyBorder="1" applyAlignment="1" applyProtection="1">
      <alignment horizontal="center"/>
    </xf>
    <xf numFmtId="43" fontId="0" fillId="0" borderId="0" xfId="1" applyFont="1" applyBorder="1"/>
    <xf numFmtId="43" fontId="5" fillId="2" borderId="0" xfId="3" applyNumberFormat="1" applyFont="1" applyBorder="1" applyAlignment="1">
      <alignment horizontal="center"/>
    </xf>
    <xf numFmtId="164" fontId="5" fillId="3" borderId="0" xfId="1" applyNumberFormat="1" applyFont="1" applyFill="1" applyBorder="1"/>
    <xf numFmtId="164" fontId="5" fillId="3" borderId="0" xfId="0" applyNumberFormat="1" applyFont="1" applyFill="1" applyAlignment="1">
      <alignment horizontal="center"/>
    </xf>
    <xf numFmtId="164" fontId="6" fillId="0" borderId="0" xfId="1" applyNumberFormat="1" applyFont="1" applyFill="1" applyBorder="1"/>
    <xf numFmtId="43" fontId="1" fillId="0" borderId="0" xfId="1" applyFont="1" applyBorder="1"/>
    <xf numFmtId="165" fontId="0" fillId="0" borderId="0" xfId="1" applyNumberFormat="1" applyFont="1" applyBorder="1"/>
    <xf numFmtId="0" fontId="5" fillId="4" borderId="0" xfId="0" applyFont="1" applyFill="1" applyAlignment="1">
      <alignment horizontal="center"/>
    </xf>
    <xf numFmtId="0" fontId="0" fillId="0" borderId="0" xfId="0" applyBorder="1"/>
    <xf numFmtId="43" fontId="0" fillId="0" borderId="0" xfId="0" applyNumberFormat="1"/>
    <xf numFmtId="10" fontId="0" fillId="0" borderId="0" xfId="2" applyNumberFormat="1" applyFont="1"/>
    <xf numFmtId="43" fontId="4" fillId="0" borderId="0" xfId="0" applyNumberFormat="1" applyFont="1"/>
    <xf numFmtId="10" fontId="4" fillId="0" borderId="0" xfId="2" applyNumberFormat="1" applyFont="1"/>
    <xf numFmtId="0" fontId="4" fillId="5" borderId="1" xfId="0" applyFont="1" applyFill="1" applyBorder="1" applyAlignment="1">
      <alignment horizontal="left"/>
    </xf>
    <xf numFmtId="17" fontId="4" fillId="5" borderId="1" xfId="0" applyNumberFormat="1" applyFont="1" applyFill="1" applyBorder="1" applyAlignment="1">
      <alignment horizontal="right"/>
    </xf>
    <xf numFmtId="43" fontId="0" fillId="0" borderId="0" xfId="0" applyNumberFormat="1" applyAlignment="1">
      <alignment horizontal="left"/>
    </xf>
    <xf numFmtId="43" fontId="4" fillId="0" borderId="0" xfId="0" applyNumberFormat="1" applyFont="1" applyAlignment="1">
      <alignment horizontal="left"/>
    </xf>
  </cellXfs>
  <cellStyles count="5">
    <cellStyle name="Accent6" xfId="3" builtinId="49"/>
    <cellStyle name="Comma" xfId="1" builtinId="3"/>
    <cellStyle name="Hyperlink" xfId="4" builtinId="8"/>
    <cellStyle name="Normal" xfId="0" builtinId="0"/>
    <cellStyle name="Percent" xfId="2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1333500</xdr:colOff>
      <xdr:row>2</xdr:row>
      <xdr:rowOff>53086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97FE7-310C-F928-CD9B-24DDEAC9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0"/>
          <a:ext cx="1333500" cy="421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BA7C-0C16-49C5-AEF4-1071C4F315F2}">
  <dimension ref="B4:L53"/>
  <sheetViews>
    <sheetView showGridLines="0" tabSelected="1" zoomScale="85" zoomScaleNormal="85" workbookViewId="0">
      <selection activeCell="M43" sqref="A1:M43"/>
    </sheetView>
  </sheetViews>
  <sheetFormatPr defaultRowHeight="14.5" x14ac:dyDescent="0.35"/>
  <cols>
    <col min="1" max="1" width="1.81640625" customWidth="1"/>
    <col min="2" max="2" width="22.26953125" bestFit="1" customWidth="1"/>
    <col min="3" max="12" width="9.54296875" bestFit="1" customWidth="1"/>
  </cols>
  <sheetData>
    <row r="4" spans="2:12" x14ac:dyDescent="0.35">
      <c r="B4" s="10" t="str">
        <f>"Common Size Income Statement"&amp;""&amp;"- "&amp;'Data Sheet'!$B$1</f>
        <v>Common Size Income Statement- TATA CONSULTANCY SERVICES LTD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6" spans="2:12" s="11" customFormat="1" x14ac:dyDescent="0.35">
      <c r="B6" s="16" t="s">
        <v>54</v>
      </c>
      <c r="C6" s="17">
        <f>'Data Sheet'!B16</f>
        <v>42094</v>
      </c>
      <c r="D6" s="17">
        <f>'Data Sheet'!C16</f>
        <v>42460</v>
      </c>
      <c r="E6" s="17">
        <f>'Data Sheet'!D16</f>
        <v>42825</v>
      </c>
      <c r="F6" s="17">
        <f>'Data Sheet'!E16</f>
        <v>43190</v>
      </c>
      <c r="G6" s="17">
        <f>'Data Sheet'!F16</f>
        <v>43555</v>
      </c>
      <c r="H6" s="17">
        <f>'Data Sheet'!G16</f>
        <v>43921</v>
      </c>
      <c r="I6" s="17">
        <f>'Data Sheet'!H16</f>
        <v>44286</v>
      </c>
      <c r="J6" s="17">
        <f>'Data Sheet'!I16</f>
        <v>44651</v>
      </c>
      <c r="K6" s="17">
        <f>'Data Sheet'!J16</f>
        <v>45016</v>
      </c>
      <c r="L6" s="17">
        <f>'Data Sheet'!K16</f>
        <v>45382</v>
      </c>
    </row>
    <row r="8" spans="2:12" x14ac:dyDescent="0.35">
      <c r="B8" s="14" t="str">
        <f>'Data Sheet'!A17</f>
        <v>Sales</v>
      </c>
      <c r="C8" s="15">
        <f>'Data Sheet'!B17/'Data Sheet'!B$17</f>
        <v>1</v>
      </c>
      <c r="D8" s="15">
        <f>'Data Sheet'!C17/'Data Sheet'!C$17</f>
        <v>1</v>
      </c>
      <c r="E8" s="15">
        <f>'Data Sheet'!D17/'Data Sheet'!D$17</f>
        <v>1</v>
      </c>
      <c r="F8" s="15">
        <f>'Data Sheet'!E17/'Data Sheet'!E$17</f>
        <v>1</v>
      </c>
      <c r="G8" s="15">
        <f>'Data Sheet'!F17/'Data Sheet'!F$17</f>
        <v>1</v>
      </c>
      <c r="H8" s="15">
        <f>'Data Sheet'!G17/'Data Sheet'!G$17</f>
        <v>1</v>
      </c>
      <c r="I8" s="15">
        <f>'Data Sheet'!H17/'Data Sheet'!H$17</f>
        <v>1</v>
      </c>
      <c r="J8" s="15">
        <f>'Data Sheet'!I17/'Data Sheet'!I$17</f>
        <v>1</v>
      </c>
      <c r="K8" s="15">
        <f>'Data Sheet'!J17/'Data Sheet'!J$17</f>
        <v>1</v>
      </c>
      <c r="L8" s="15">
        <f>'Data Sheet'!K17/'Data Sheet'!K$17</f>
        <v>1</v>
      </c>
    </row>
    <row r="9" spans="2:12" x14ac:dyDescent="0.35">
      <c r="B9" s="12" t="str">
        <f>'Data Sheet'!A18</f>
        <v>Raw Material Cost</v>
      </c>
      <c r="C9" s="13">
        <f>'Data Sheet'!B18/'Data Sheet'!B$17</f>
        <v>0</v>
      </c>
      <c r="D9" s="13">
        <f>'Data Sheet'!C18/'Data Sheet'!C$17</f>
        <v>0</v>
      </c>
      <c r="E9" s="13">
        <f>'Data Sheet'!D18/'Data Sheet'!D$17</f>
        <v>7.9683976739060411E-4</v>
      </c>
      <c r="F9" s="13">
        <f>'Data Sheet'!E18/'Data Sheet'!E$17</f>
        <v>6.9859630881206132E-4</v>
      </c>
      <c r="G9" s="13">
        <f>'Data Sheet'!F18/'Data Sheet'!F$17</f>
        <v>2.7310651836982722E-4</v>
      </c>
      <c r="H9" s="13">
        <f>'Data Sheet'!G18/'Data Sheet'!G$17</f>
        <v>1.1468693652078064E-4</v>
      </c>
      <c r="I9" s="13">
        <f>'Data Sheet'!H18/'Data Sheet'!H$17</f>
        <v>8.5273820328060575E-5</v>
      </c>
      <c r="J9" s="13">
        <f>'Data Sheet'!I18/'Data Sheet'!I$17</f>
        <v>1.5123543707041314E-4</v>
      </c>
      <c r="K9" s="13">
        <f>'Data Sheet'!J18/'Data Sheet'!J$17</f>
        <v>1.6411038863114194E-4</v>
      </c>
      <c r="L9" s="13">
        <f>'Data Sheet'!K18/'Data Sheet'!K$17</f>
        <v>1.7435126799035256E-4</v>
      </c>
    </row>
    <row r="10" spans="2:12" x14ac:dyDescent="0.35">
      <c r="B10" s="12" t="str">
        <f>'Data Sheet'!A19</f>
        <v>Change in Inventory</v>
      </c>
      <c r="C10" s="13">
        <f>'Data Sheet'!B19/'Data Sheet'!B$17</f>
        <v>0</v>
      </c>
      <c r="D10" s="13">
        <f>'Data Sheet'!C19/'Data Sheet'!C$17</f>
        <v>0</v>
      </c>
      <c r="E10" s="13">
        <f>'Data Sheet'!D19/'Data Sheet'!D$17</f>
        <v>8.4770188020277028E-6</v>
      </c>
      <c r="F10" s="13">
        <f>'Data Sheet'!E19/'Data Sheet'!E$17</f>
        <v>0</v>
      </c>
      <c r="G10" s="13">
        <f>'Data Sheet'!F19/'Data Sheet'!F$17</f>
        <v>0</v>
      </c>
      <c r="H10" s="13">
        <f>'Data Sheet'!G19/'Data Sheet'!G$17</f>
        <v>0</v>
      </c>
      <c r="I10" s="13">
        <f>'Data Sheet'!H19/'Data Sheet'!H$17</f>
        <v>0</v>
      </c>
      <c r="J10" s="13">
        <f>'Data Sheet'!I19/'Data Sheet'!I$17</f>
        <v>0</v>
      </c>
      <c r="K10" s="13">
        <f>'Data Sheet'!J19/'Data Sheet'!J$17</f>
        <v>0</v>
      </c>
      <c r="L10" s="13">
        <f>'Data Sheet'!K19/'Data Sheet'!K$17</f>
        <v>0</v>
      </c>
    </row>
    <row r="11" spans="2:12" x14ac:dyDescent="0.35">
      <c r="B11" s="12" t="str">
        <f>'Data Sheet'!A20</f>
        <v>Power and Fuel</v>
      </c>
      <c r="C11" s="13">
        <f>'Data Sheet'!B20/'Data Sheet'!B$17</f>
        <v>6.0631763386199515E-3</v>
      </c>
      <c r="D11" s="13">
        <f>'Data Sheet'!C20/'Data Sheet'!C$17</f>
        <v>0</v>
      </c>
      <c r="E11" s="13">
        <f>'Data Sheet'!D20/'Data Sheet'!D$17</f>
        <v>0</v>
      </c>
      <c r="F11" s="13">
        <f>'Data Sheet'!E20/'Data Sheet'!E$17</f>
        <v>0</v>
      </c>
      <c r="G11" s="13">
        <f>'Data Sheet'!F20/'Data Sheet'!F$17</f>
        <v>0</v>
      </c>
      <c r="H11" s="13">
        <f>'Data Sheet'!G20/'Data Sheet'!G$17</f>
        <v>0</v>
      </c>
      <c r="I11" s="13">
        <f>'Data Sheet'!H20/'Data Sheet'!H$17</f>
        <v>0</v>
      </c>
      <c r="J11" s="13">
        <f>'Data Sheet'!I20/'Data Sheet'!I$17</f>
        <v>0</v>
      </c>
      <c r="K11" s="13">
        <f>'Data Sheet'!J20/'Data Sheet'!J$17</f>
        <v>0</v>
      </c>
      <c r="L11" s="13">
        <f>'Data Sheet'!K20/'Data Sheet'!K$17</f>
        <v>0</v>
      </c>
    </row>
    <row r="12" spans="2:12" x14ac:dyDescent="0.35">
      <c r="B12" s="12" t="str">
        <f>'Data Sheet'!A21</f>
        <v>Other Mfr. Exp</v>
      </c>
      <c r="C12" s="13">
        <f>'Data Sheet'!B21/'Data Sheet'!B$17</f>
        <v>0.25870408176957227</v>
      </c>
      <c r="D12" s="13">
        <f>'Data Sheet'!C21/'Data Sheet'!C$17</f>
        <v>2.3664009719639931E-2</v>
      </c>
      <c r="E12" s="13">
        <f>'Data Sheet'!D21/'Data Sheet'!D$17</f>
        <v>2.3015106047505212E-2</v>
      </c>
      <c r="F12" s="13">
        <f>'Data Sheet'!E21/'Data Sheet'!E$17</f>
        <v>2.12340785027294E-2</v>
      </c>
      <c r="G12" s="13">
        <f>'Data Sheet'!F21/'Data Sheet'!F$17</f>
        <v>1.5225688399117867E-2</v>
      </c>
      <c r="H12" s="13">
        <f>'Data Sheet'!G21/'Data Sheet'!G$17</f>
        <v>1.2023013845261837E-2</v>
      </c>
      <c r="I12" s="13">
        <f>'Data Sheet'!H21/'Data Sheet'!H$17</f>
        <v>8.8197494167879791E-3</v>
      </c>
      <c r="J12" s="13">
        <f>'Data Sheet'!I21/'Data Sheet'!I$17</f>
        <v>5.9138270909602931E-3</v>
      </c>
      <c r="K12" s="13">
        <f>'Data Sheet'!J21/'Data Sheet'!J$17</f>
        <v>8.1789069361033976E-3</v>
      </c>
      <c r="L12" s="13">
        <f>'Data Sheet'!K21/'Data Sheet'!K$17</f>
        <v>1.5193467639159295E-2</v>
      </c>
    </row>
    <row r="13" spans="2:12" x14ac:dyDescent="0.35">
      <c r="B13" s="12" t="str">
        <f>'Data Sheet'!A22</f>
        <v>Employee Cost</v>
      </c>
      <c r="C13" s="13">
        <f>'Data Sheet'!B22/'Data Sheet'!B$17</f>
        <v>0.40889382082593884</v>
      </c>
      <c r="D13" s="13">
        <f>'Data Sheet'!C22/'Data Sheet'!C$17</f>
        <v>0.50943430959262193</v>
      </c>
      <c r="E13" s="13">
        <f>'Data Sheet'!D22/'Data Sheet'!D$17</f>
        <v>0.52236237559974907</v>
      </c>
      <c r="F13" s="13">
        <f>'Data Sheet'!E22/'Data Sheet'!E$17</f>
        <v>0.53934884325448407</v>
      </c>
      <c r="G13" s="13">
        <f>'Data Sheet'!F22/'Data Sheet'!F$17</f>
        <v>0.53423731590913748</v>
      </c>
      <c r="H13" s="13">
        <f>'Data Sheet'!G22/'Data Sheet'!G$17</f>
        <v>0.54764286487967428</v>
      </c>
      <c r="I13" s="13">
        <f>'Data Sheet'!H22/'Data Sheet'!H$17</f>
        <v>0.55923789568575377</v>
      </c>
      <c r="J13" s="13">
        <f>'Data Sheet'!I22/'Data Sheet'!I$17</f>
        <v>0.56089573098866252</v>
      </c>
      <c r="K13" s="13">
        <f>'Data Sheet'!J22/'Data Sheet'!J$17</f>
        <v>0.56561310754109417</v>
      </c>
      <c r="L13" s="13">
        <f>'Data Sheet'!K22/'Data Sheet'!K$17</f>
        <v>0.5817147032084784</v>
      </c>
    </row>
    <row r="14" spans="2:12" x14ac:dyDescent="0.35">
      <c r="B14" s="12" t="str">
        <f>'Data Sheet'!A23</f>
        <v>Selling and Admin</v>
      </c>
      <c r="C14" s="13">
        <f>'Data Sheet'!B23/'Data Sheet'!B$17</f>
        <v>5.1160394559190164E-2</v>
      </c>
      <c r="D14" s="13">
        <f>'Data Sheet'!C23/'Data Sheet'!C$17</f>
        <v>0.1434843436481785</v>
      </c>
      <c r="E14" s="13">
        <f>'Data Sheet'!D23/'Data Sheet'!D$17</f>
        <v>0.13895529220283812</v>
      </c>
      <c r="F14" s="13">
        <f>'Data Sheet'!E23/'Data Sheet'!E$17</f>
        <v>0.13653496230829218</v>
      </c>
      <c r="G14" s="13">
        <f>'Data Sheet'!F23/'Data Sheet'!F$17</f>
        <v>0.13919556475014166</v>
      </c>
      <c r="H14" s="13">
        <f>'Data Sheet'!G23/'Data Sheet'!G$17</f>
        <v>0.13078770810900356</v>
      </c>
      <c r="I14" s="13">
        <f>'Data Sheet'!H23/'Data Sheet'!H$17</f>
        <v>0.11159906686076612</v>
      </c>
      <c r="J14" s="13">
        <f>'Data Sheet'!I23/'Data Sheet'!I$17</f>
        <v>0.1209205544604024</v>
      </c>
      <c r="K14" s="13">
        <f>'Data Sheet'!J23/'Data Sheet'!J$17</f>
        <v>0.12824118017546504</v>
      </c>
      <c r="L14" s="13">
        <f>'Data Sheet'!K23/'Data Sheet'!K$17</f>
        <v>0.10025613031511917</v>
      </c>
    </row>
    <row r="15" spans="2:12" x14ac:dyDescent="0.35">
      <c r="B15" s="12" t="str">
        <f>'Data Sheet'!A24</f>
        <v>Other Expenses</v>
      </c>
      <c r="C15" s="13">
        <f>'Data Sheet'!B24/'Data Sheet'!B$17</f>
        <v>1.6519030800411755E-2</v>
      </c>
      <c r="D15" s="13">
        <f>'Data Sheet'!C24/'Data Sheet'!C$17</f>
        <v>4.105995618798667E-2</v>
      </c>
      <c r="E15" s="13">
        <f>'Data Sheet'!D24/'Data Sheet'!D$17</f>
        <v>4.0977908889001914E-2</v>
      </c>
      <c r="F15" s="13">
        <f>'Data Sheet'!E24/'Data Sheet'!E$17</f>
        <v>3.8049129191577852E-2</v>
      </c>
      <c r="G15" s="13">
        <f>'Data Sheet'!F24/'Data Sheet'!F$17</f>
        <v>4.1334671555273345E-2</v>
      </c>
      <c r="H15" s="13">
        <f>'Data Sheet'!G24/'Data Sheet'!G$17</f>
        <v>4.1134381232119988E-2</v>
      </c>
      <c r="I15" s="13">
        <f>'Data Sheet'!H24/'Data Sheet'!H$17</f>
        <v>3.6746925574227818E-2</v>
      </c>
      <c r="J15" s="13">
        <f>'Data Sheet'!I24/'Data Sheet'!I$17</f>
        <v>3.5425597379976428E-2</v>
      </c>
      <c r="K15" s="13">
        <f>'Data Sheet'!J24/'Data Sheet'!J$17</f>
        <v>3.4964383610251136E-2</v>
      </c>
      <c r="L15" s="13">
        <f>'Data Sheet'!K24/'Data Sheet'!K$17</f>
        <v>3.5754463600021588E-2</v>
      </c>
    </row>
    <row r="16" spans="2:12" x14ac:dyDescent="0.35">
      <c r="B16" s="12" t="str">
        <f>'Data Sheet'!A25</f>
        <v>Other Income</v>
      </c>
      <c r="C16" s="13">
        <f>'Data Sheet'!B25/'Data Sheet'!B$17</f>
        <v>3.9299762140748054E-2</v>
      </c>
      <c r="D16" s="13">
        <f>'Data Sheet'!C25/'Data Sheet'!C$17</f>
        <v>2.8385766618191189E-2</v>
      </c>
      <c r="E16" s="13">
        <f>'Data Sheet'!D25/'Data Sheet'!D$17</f>
        <v>3.5781496363358936E-2</v>
      </c>
      <c r="F16" s="13">
        <f>'Data Sheet'!E25/'Data Sheet'!E$17</f>
        <v>2.9584741356901482E-2</v>
      </c>
      <c r="G16" s="13">
        <f>'Data Sheet'!F25/'Data Sheet'!F$17</f>
        <v>2.9434055017308124E-2</v>
      </c>
      <c r="H16" s="13">
        <f>'Data Sheet'!G25/'Data Sheet'!G$17</f>
        <v>2.9257911805745815E-2</v>
      </c>
      <c r="I16" s="13">
        <f>'Data Sheet'!H25/'Data Sheet'!H$17</f>
        <v>1.1670331410611717E-2</v>
      </c>
      <c r="J16" s="13">
        <f>'Data Sheet'!I25/'Data Sheet'!I$17</f>
        <v>2.0953930556859308E-2</v>
      </c>
      <c r="K16" s="13">
        <f>'Data Sheet'!J25/'Data Sheet'!J$17</f>
        <v>1.5297749469967798E-2</v>
      </c>
      <c r="L16" s="13">
        <f>'Data Sheet'!K25/'Data Sheet'!K$17</f>
        <v>1.4379828388537649E-2</v>
      </c>
    </row>
    <row r="17" spans="2:12" x14ac:dyDescent="0.35">
      <c r="B17" s="12" t="str">
        <f>'Data Sheet'!A26</f>
        <v>Depreciation</v>
      </c>
      <c r="C17" s="13">
        <f>'Data Sheet'!B26/'Data Sheet'!B$17</f>
        <v>1.900391142334034E-2</v>
      </c>
      <c r="D17" s="13">
        <f>'Data Sheet'!C26/'Data Sheet'!C$17</f>
        <v>1.7377538059385526E-2</v>
      </c>
      <c r="E17" s="13">
        <f>'Data Sheet'!D26/'Data Sheet'!D$17</f>
        <v>1.6843836359629046E-2</v>
      </c>
      <c r="F17" s="13">
        <f>'Data Sheet'!E26/'Data Sheet'!E$17</f>
        <v>1.6360150766831297E-2</v>
      </c>
      <c r="G17" s="13">
        <f>'Data Sheet'!F26/'Data Sheet'!F$17</f>
        <v>1.4037675044209118E-2</v>
      </c>
      <c r="H17" s="13">
        <f>'Data Sheet'!G26/'Data Sheet'!G$17</f>
        <v>2.248501105454638E-2</v>
      </c>
      <c r="I17" s="13">
        <f>'Data Sheet'!H26/'Data Sheet'!H$17</f>
        <v>2.4759862830969016E-2</v>
      </c>
      <c r="J17" s="13">
        <f>'Data Sheet'!I26/'Data Sheet'!I$17</f>
        <v>2.4009929388695932E-2</v>
      </c>
      <c r="K17" s="13">
        <f>'Data Sheet'!J26/'Data Sheet'!J$17</f>
        <v>2.2274658694745805E-2</v>
      </c>
      <c r="L17" s="13">
        <f>'Data Sheet'!K26/'Data Sheet'!K$17</f>
        <v>2.0693835022188273E-2</v>
      </c>
    </row>
    <row r="18" spans="2:12" x14ac:dyDescent="0.35">
      <c r="B18" s="12" t="str">
        <f>'Data Sheet'!A27</f>
        <v>Interest</v>
      </c>
      <c r="C18" s="13">
        <f>'Data Sheet'!B27/'Data Sheet'!B$17</f>
        <v>1.1008108852541738E-3</v>
      </c>
      <c r="D18" s="13">
        <f>'Data Sheet'!C27/'Data Sheet'!C$17</f>
        <v>3.0373874786002246E-4</v>
      </c>
      <c r="E18" s="13">
        <f>'Data Sheet'!D27/'Data Sheet'!D$17</f>
        <v>2.7126460166488649E-4</v>
      </c>
      <c r="F18" s="13">
        <f>'Data Sheet'!E27/'Data Sheet'!E$17</f>
        <v>4.224070704445022E-4</v>
      </c>
      <c r="G18" s="13">
        <f>'Data Sheet'!F27/'Data Sheet'!F$17</f>
        <v>1.3518772659306445E-3</v>
      </c>
      <c r="H18" s="13">
        <f>'Data Sheet'!G27/'Data Sheet'!G$17</f>
        <v>5.8872627414000723E-3</v>
      </c>
      <c r="I18" s="13">
        <f>'Data Sheet'!H27/'Data Sheet'!H$17</f>
        <v>3.879958824926756E-3</v>
      </c>
      <c r="J18" s="13">
        <f>'Data Sheet'!I27/'Data Sheet'!I$17</f>
        <v>4.0885718159725483E-3</v>
      </c>
      <c r="K18" s="13">
        <f>'Data Sheet'!J27/'Data Sheet'!J$17</f>
        <v>3.4551889930718805E-3</v>
      </c>
      <c r="L18" s="13">
        <f>'Data Sheet'!K27/'Data Sheet'!K$17</f>
        <v>3.2296496784879592E-3</v>
      </c>
    </row>
    <row r="19" spans="2:12" x14ac:dyDescent="0.35">
      <c r="B19" s="12" t="str">
        <f>'Data Sheet'!A28</f>
        <v>Profit before Tax</v>
      </c>
      <c r="C19" s="13">
        <f>'Data Sheet'!B28/'Data Sheet'!B$17</f>
        <v>0.27785453553842054</v>
      </c>
      <c r="D19" s="13">
        <f>'Data Sheet'!C28/'Data Sheet'!C$17</f>
        <v>0.29306187066251865</v>
      </c>
      <c r="E19" s="13">
        <f>'Data Sheet'!D28/'Data Sheet'!D$17</f>
        <v>0.2925673499143821</v>
      </c>
      <c r="F19" s="13">
        <f>'Data Sheet'!E28/'Data Sheet'!E$17</f>
        <v>0.27693657395373017</v>
      </c>
      <c r="G19" s="13">
        <f>'Data Sheet'!F28/'Data Sheet'!F$17</f>
        <v>0.2837781555751282</v>
      </c>
      <c r="H19" s="13">
        <f>'Data Sheet'!G28/'Data Sheet'!G$17</f>
        <v>0.26918298300721888</v>
      </c>
      <c r="I19" s="13">
        <f>'Data Sheet'!H28/'Data Sheet'!H$17</f>
        <v>0.26654159839685215</v>
      </c>
      <c r="J19" s="13">
        <f>'Data Sheet'!I28/'Data Sheet'!I$17</f>
        <v>0.26954848399511877</v>
      </c>
      <c r="K19" s="13">
        <f>'Data Sheet'!J28/'Data Sheet'!J$17</f>
        <v>0.25240621313060524</v>
      </c>
      <c r="L19" s="13">
        <f>'Data Sheet'!K28/'Data Sheet'!K$17</f>
        <v>0.25736322765709257</v>
      </c>
    </row>
    <row r="20" spans="2:12" x14ac:dyDescent="0.35">
      <c r="B20" s="12" t="str">
        <f>'Data Sheet'!A29</f>
        <v>Tax</v>
      </c>
      <c r="C20" s="13">
        <f>'Data Sheet'!B29/'Data Sheet'!B$17</f>
        <v>6.5915423196226966E-2</v>
      </c>
      <c r="D20" s="13">
        <f>'Data Sheet'!C29/'Data Sheet'!C$17</f>
        <v>6.9049942013511778E-2</v>
      </c>
      <c r="E20" s="13">
        <f>'Data Sheet'!D29/'Data Sheet'!D$17</f>
        <v>6.9138565349337947E-2</v>
      </c>
      <c r="F20" s="13">
        <f>'Data Sheet'!E29/'Data Sheet'!E$17</f>
        <v>6.6707824278658692E-2</v>
      </c>
      <c r="G20" s="13">
        <f>'Data Sheet'!F29/'Data Sheet'!F$17</f>
        <v>6.8283457255416041E-2</v>
      </c>
      <c r="H20" s="13">
        <f>'Data Sheet'!G29/'Data Sheet'!G$17</f>
        <v>6.2447036935565053E-2</v>
      </c>
      <c r="I20" s="13">
        <f>'Data Sheet'!H29/'Data Sheet'!H$17</f>
        <v>6.8206874288115879E-2</v>
      </c>
      <c r="J20" s="13">
        <f>'Data Sheet'!I29/'Data Sheet'!I$17</f>
        <v>6.9036369515107901E-2</v>
      </c>
      <c r="K20" s="13">
        <f>'Data Sheet'!J29/'Data Sheet'!J$17</f>
        <v>6.4774813934302622E-2</v>
      </c>
      <c r="L20" s="13">
        <f>'Data Sheet'!K29/'Data Sheet'!K$17</f>
        <v>6.5996106155014889E-2</v>
      </c>
    </row>
    <row r="21" spans="2:12" x14ac:dyDescent="0.35">
      <c r="B21" s="12" t="str">
        <f>'Data Sheet'!A30</f>
        <v>Net Profit</v>
      </c>
      <c r="C21" s="13">
        <f>'Data Sheet'!B30/'Data Sheet'!B$17</f>
        <v>0.20974657683103182</v>
      </c>
      <c r="D21" s="13">
        <f>'Data Sheet'!C30/'Data Sheet'!C$17</f>
        <v>0.22338604274432561</v>
      </c>
      <c r="E21" s="13">
        <f>'Data Sheet'!D30/'Data Sheet'!D$17</f>
        <v>0.22285234728650627</v>
      </c>
      <c r="F21" s="13">
        <f>'Data Sheet'!E30/'Data Sheet'!E$17</f>
        <v>0.20979009617884065</v>
      </c>
      <c r="G21" s="13">
        <f>'Data Sheet'!F30/'Data Sheet'!F$17</f>
        <v>0.21488020865338003</v>
      </c>
      <c r="H21" s="13">
        <f>'Data Sheet'!G30/'Data Sheet'!G$17</f>
        <v>0.20605419594900254</v>
      </c>
      <c r="I21" s="13">
        <f>'Data Sheet'!H30/'Data Sheet'!H$17</f>
        <v>0.19753071380278603</v>
      </c>
      <c r="J21" s="13">
        <f>'Data Sheet'!I30/'Data Sheet'!I$17</f>
        <v>0.19987588264130082</v>
      </c>
      <c r="K21" s="13">
        <f>'Data Sheet'!J30/'Data Sheet'!J$17</f>
        <v>0.18693947431450647</v>
      </c>
      <c r="L21" s="13">
        <f>'Data Sheet'!K30/'Data Sheet'!K$17</f>
        <v>0.19057423835478823</v>
      </c>
    </row>
    <row r="22" spans="2:12" x14ac:dyDescent="0.35">
      <c r="B22" s="12" t="str">
        <f>'Data Sheet'!A31</f>
        <v>Dividend Amount</v>
      </c>
      <c r="C22" s="13">
        <f>'Data Sheet'!B31/'Data Sheet'!B$17</f>
        <v>0.16348642306827973</v>
      </c>
      <c r="D22" s="13">
        <f>'Data Sheet'!C31/'Data Sheet'!C$17</f>
        <v>7.8875430296559468E-2</v>
      </c>
      <c r="E22" s="13">
        <f>'Data Sheet'!D31/'Data Sheet'!D$17</f>
        <v>7.8488717087974502E-2</v>
      </c>
      <c r="F22" s="13">
        <f>'Data Sheet'!E31/'Data Sheet'!E$17</f>
        <v>7.7576683129711457E-2</v>
      </c>
      <c r="G22" s="13">
        <f>'Data Sheet'!F31/'Data Sheet'!F$17</f>
        <v>7.6811208291513902E-2</v>
      </c>
      <c r="H22" s="13">
        <f>'Data Sheet'!G31/'Data Sheet'!G$17</f>
        <v>0.17441971595868722</v>
      </c>
      <c r="I22" s="13">
        <f>'Data Sheet'!H31/'Data Sheet'!H$17</f>
        <v>8.5639279558037976E-2</v>
      </c>
      <c r="J22" s="13">
        <f>'Data Sheet'!I31/'Data Sheet'!I$17</f>
        <v>8.2073907193591783E-2</v>
      </c>
      <c r="K22" s="13">
        <f>'Data Sheet'!J31/'Data Sheet'!J$17</f>
        <v>0.18668665560769634</v>
      </c>
      <c r="L22" s="13">
        <f>'Data Sheet'!K31/'Data Sheet'!K$17</f>
        <v>0.10970015733126326</v>
      </c>
    </row>
    <row r="23" spans="2:12" x14ac:dyDescent="0.35">
      <c r="B23" s="14" t="str">
        <f>'Data Sheet'!A33</f>
        <v>EBITDA</v>
      </c>
      <c r="C23" s="15">
        <f>'Data Sheet'!B33/'Data Sheet'!B$17</f>
        <v>0.29576672233585327</v>
      </c>
      <c r="D23" s="15">
        <f>'Data Sheet'!C33/'Data Sheet'!C$17</f>
        <v>0.3101172615650829</v>
      </c>
      <c r="E23" s="15">
        <f>'Data Sheet'!D33/'Data Sheet'!D$17</f>
        <v>0.30910601359713819</v>
      </c>
      <c r="F23" s="15">
        <f>'Data Sheet'!E33/'Data Sheet'!E$17</f>
        <v>0.29328047829477516</v>
      </c>
      <c r="G23" s="15">
        <f>'Data Sheet'!F33/'Data Sheet'!F$17</f>
        <v>0.29855321821893582</v>
      </c>
      <c r="H23" s="15">
        <f>'Data Sheet'!G33/'Data Sheet'!G$17</f>
        <v>0.29687350668051404</v>
      </c>
      <c r="I23" s="15">
        <f>'Data Sheet'!H33/'Data Sheet'!H$17</f>
        <v>0.29437740974679766</v>
      </c>
      <c r="J23" s="15">
        <f>'Data Sheet'!I33/'Data Sheet'!I$17</f>
        <v>0.29701075336107724</v>
      </c>
      <c r="K23" s="15">
        <f>'Data Sheet'!J33/'Data Sheet'!J$17</f>
        <v>0.27744413593662676</v>
      </c>
      <c r="L23" s="15">
        <f>'Data Sheet'!K33/'Data Sheet'!K$17</f>
        <v>0.28049382921047933</v>
      </c>
    </row>
    <row r="24" spans="2:12" x14ac:dyDescent="0.35">
      <c r="B24" s="12"/>
    </row>
    <row r="25" spans="2:12" x14ac:dyDescent="0.35">
      <c r="B25" s="10" t="str">
        <f>"Common Size Balance Sheet"&amp;""&amp;"- "&amp;'Data Sheet'!$B$1</f>
        <v>Common Size Balance Sheet- TATA CONSULTANCY SERVICES LTD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2:12" x14ac:dyDescent="0.35">
      <c r="B26" s="12"/>
    </row>
    <row r="27" spans="2:12" x14ac:dyDescent="0.35">
      <c r="B27" s="16" t="s">
        <v>54</v>
      </c>
      <c r="C27" s="17">
        <f>'Data Sheet'!B56</f>
        <v>42094</v>
      </c>
      <c r="D27" s="17">
        <f>'Data Sheet'!C56</f>
        <v>42460</v>
      </c>
      <c r="E27" s="17">
        <f>'Data Sheet'!D56</f>
        <v>42825</v>
      </c>
      <c r="F27" s="17">
        <f>'Data Sheet'!E56</f>
        <v>43190</v>
      </c>
      <c r="G27" s="17">
        <f>'Data Sheet'!F56</f>
        <v>43555</v>
      </c>
      <c r="H27" s="17">
        <f>'Data Sheet'!G56</f>
        <v>43921</v>
      </c>
      <c r="I27" s="17">
        <f>'Data Sheet'!H56</f>
        <v>44286</v>
      </c>
      <c r="J27" s="17">
        <f>'Data Sheet'!I56</f>
        <v>44651</v>
      </c>
      <c r="K27" s="17">
        <f>'Data Sheet'!J56</f>
        <v>45016</v>
      </c>
      <c r="L27" s="17">
        <f>'Data Sheet'!K56</f>
        <v>45382</v>
      </c>
    </row>
    <row r="29" spans="2:12" x14ac:dyDescent="0.35">
      <c r="B29" s="19" t="s">
        <v>58</v>
      </c>
      <c r="C29" s="15">
        <f>'Data Sheet'!B61/'Data Sheet'!B$61</f>
        <v>1</v>
      </c>
      <c r="D29" s="15">
        <f>'Data Sheet'!C61/'Data Sheet'!C$61</f>
        <v>1</v>
      </c>
      <c r="E29" s="15">
        <f>'Data Sheet'!D61/'Data Sheet'!D$61</f>
        <v>1</v>
      </c>
      <c r="F29" s="15">
        <f>'Data Sheet'!E61/'Data Sheet'!E$61</f>
        <v>1</v>
      </c>
      <c r="G29" s="15">
        <f>'Data Sheet'!F61/'Data Sheet'!F$61</f>
        <v>1</v>
      </c>
      <c r="H29" s="15">
        <f>'Data Sheet'!G61/'Data Sheet'!G$61</f>
        <v>1</v>
      </c>
      <c r="I29" s="15">
        <f>'Data Sheet'!H61/'Data Sheet'!H$61</f>
        <v>1</v>
      </c>
      <c r="J29" s="15">
        <f>'Data Sheet'!I61/'Data Sheet'!I$61</f>
        <v>1</v>
      </c>
      <c r="K29" s="15">
        <f>'Data Sheet'!J61/'Data Sheet'!J$61</f>
        <v>1</v>
      </c>
      <c r="L29" s="15">
        <f>'Data Sheet'!K61/'Data Sheet'!K$61</f>
        <v>1</v>
      </c>
    </row>
    <row r="30" spans="2:12" x14ac:dyDescent="0.35">
      <c r="B30" s="18" t="str">
        <f>'Data Sheet'!A57</f>
        <v>Equity Share Capital</v>
      </c>
      <c r="C30" s="13">
        <f>'Data Sheet'!B57/'Data Sheet'!B$61</f>
        <v>2.6715160495551431E-3</v>
      </c>
      <c r="D30" s="13">
        <f>'Data Sheet'!C57/'Data Sheet'!C$61</f>
        <v>2.2312579991165577E-3</v>
      </c>
      <c r="E30" s="13">
        <f>'Data Sheet'!D57/'Data Sheet'!D$61</f>
        <v>1.9250877038687422E-3</v>
      </c>
      <c r="F30" s="13">
        <f>'Data Sheet'!E57/'Data Sheet'!E$61</f>
        <v>1.8168673781937864E-3</v>
      </c>
      <c r="G30" s="13">
        <f>'Data Sheet'!F57/'Data Sheet'!F$61</f>
        <v>3.2923328153396372E-3</v>
      </c>
      <c r="H30" s="13">
        <f>'Data Sheet'!G57/'Data Sheet'!G$61</f>
        <v>3.121878121878122E-3</v>
      </c>
      <c r="I30" s="13">
        <f>'Data Sheet'!H57/'Data Sheet'!H$61</f>
        <v>2.8463290048618378E-3</v>
      </c>
      <c r="J30" s="13">
        <f>'Data Sheet'!I57/'Data Sheet'!I$61</f>
        <v>2.5971445601884703E-3</v>
      </c>
      <c r="K30" s="13">
        <f>'Data Sheet'!J57/'Data Sheet'!J$61</f>
        <v>2.5619666944329722E-3</v>
      </c>
      <c r="L30" s="13">
        <f>'Data Sheet'!K57/'Data Sheet'!K$61</f>
        <v>2.4884513858337001E-3</v>
      </c>
    </row>
    <row r="31" spans="2:12" x14ac:dyDescent="0.35">
      <c r="B31" s="18" t="str">
        <f>'Data Sheet'!A58</f>
        <v>Reserves</v>
      </c>
      <c r="C31" s="13">
        <f>'Data Sheet'!B58/'Data Sheet'!B$61</f>
        <v>0.68794763954023797</v>
      </c>
      <c r="D31" s="13">
        <f>'Data Sheet'!C58/'Data Sheet'!C$61</f>
        <v>0.80274320145881228</v>
      </c>
      <c r="E31" s="13">
        <f>'Data Sheet'!D58/'Data Sheet'!D$61</f>
        <v>0.8405597412369421</v>
      </c>
      <c r="F31" s="13">
        <f>'Data Sheet'!E58/'Data Sheet'!E$61</f>
        <v>0.80795426440652174</v>
      </c>
      <c r="G31" s="13">
        <f>'Data Sheet'!F58/'Data Sheet'!F$61</f>
        <v>0.78200366985364478</v>
      </c>
      <c r="H31" s="13">
        <f>'Data Sheet'!G58/'Data Sheet'!G$61</f>
        <v>0.69722777222777221</v>
      </c>
      <c r="I31" s="13">
        <f>'Data Sheet'!H58/'Data Sheet'!H$61</f>
        <v>0.66206381931195768</v>
      </c>
      <c r="J31" s="13">
        <f>'Data Sheet'!I58/'Data Sheet'!I$61</f>
        <v>0.62993528426669698</v>
      </c>
      <c r="K31" s="13">
        <f>'Data Sheet'!J58/'Data Sheet'!J$61</f>
        <v>0.63039780482853724</v>
      </c>
      <c r="L31" s="13">
        <f>'Data Sheet'!K58/'Data Sheet'!K$61</f>
        <v>0.61954877914650242</v>
      </c>
    </row>
    <row r="32" spans="2:12" x14ac:dyDescent="0.35">
      <c r="B32" s="18" t="str">
        <f>'Data Sheet'!A59</f>
        <v>Borrowings</v>
      </c>
      <c r="C32" s="13">
        <f>'Data Sheet'!B59/'Data Sheet'!B$61</f>
        <v>4.8787526978397644E-3</v>
      </c>
      <c r="D32" s="13">
        <f>'Data Sheet'!C59/'Data Sheet'!C$61</f>
        <v>2.7749147704749068E-3</v>
      </c>
      <c r="E32" s="13">
        <f>'Data Sheet'!D59/'Data Sheet'!D$61</f>
        <v>2.8241134335942461E-3</v>
      </c>
      <c r="F32" s="13">
        <f>'Data Sheet'!E59/'Data Sheet'!E$61</f>
        <v>2.3495614786066244E-3</v>
      </c>
      <c r="G32" s="13">
        <f>'Data Sheet'!F59/'Data Sheet'!F$61</f>
        <v>5.4433235880281994E-4</v>
      </c>
      <c r="H32" s="13">
        <f>'Data Sheet'!G59/'Data Sheet'!G$61</f>
        <v>6.8048618048618045E-2</v>
      </c>
      <c r="I32" s="13">
        <f>'Data Sheet'!H59/'Data Sheet'!H$61</f>
        <v>5.9965228629454123E-2</v>
      </c>
      <c r="J32" s="13">
        <f>'Data Sheet'!I59/'Data Sheet'!I$61</f>
        <v>5.5476710851238967E-2</v>
      </c>
      <c r="K32" s="13">
        <f>'Data Sheet'!J59/'Data Sheet'!J$61</f>
        <v>5.3815300401094786E-2</v>
      </c>
      <c r="L32" s="13">
        <f>'Data Sheet'!K59/'Data Sheet'!K$61</f>
        <v>5.5137758468983722E-2</v>
      </c>
    </row>
    <row r="33" spans="2:12" x14ac:dyDescent="0.35">
      <c r="B33" s="18" t="str">
        <f>'Data Sheet'!A60</f>
        <v>Other Liabilities</v>
      </c>
      <c r="C33" s="13">
        <f>'Data Sheet'!B60/'Data Sheet'!B$61</f>
        <v>0.3045020917123672</v>
      </c>
      <c r="D33" s="13">
        <f>'Data Sheet'!C60/'Data Sheet'!C$61</f>
        <v>0.19225062577159621</v>
      </c>
      <c r="E33" s="13">
        <f>'Data Sheet'!D60/'Data Sheet'!D$61</f>
        <v>0.15469105762559487</v>
      </c>
      <c r="F33" s="13">
        <f>'Data Sheet'!E60/'Data Sheet'!E$61</f>
        <v>0.18787930673667788</v>
      </c>
      <c r="G33" s="13">
        <f>'Data Sheet'!F60/'Data Sheet'!F$61</f>
        <v>0.2141596649722127</v>
      </c>
      <c r="H33" s="13">
        <f>'Data Sheet'!G60/'Data Sheet'!G$61</f>
        <v>0.23160173160173161</v>
      </c>
      <c r="I33" s="13">
        <f>'Data Sheet'!H60/'Data Sheet'!H$61</f>
        <v>0.27512462305372637</v>
      </c>
      <c r="J33" s="13">
        <f>'Data Sheet'!I60/'Data Sheet'!I$61</f>
        <v>0.31199086032187562</v>
      </c>
      <c r="K33" s="13">
        <f>'Data Sheet'!J60/'Data Sheet'!J$61</f>
        <v>0.31322492807593499</v>
      </c>
      <c r="L33" s="13">
        <f>'Data Sheet'!K60/'Data Sheet'!K$61</f>
        <v>0.32282501099868016</v>
      </c>
    </row>
    <row r="34" spans="2:12" x14ac:dyDescent="0.35">
      <c r="B34" s="18"/>
    </row>
    <row r="35" spans="2:12" x14ac:dyDescent="0.35">
      <c r="B35" s="19" t="s">
        <v>59</v>
      </c>
      <c r="C35" s="15">
        <f>'Data Sheet'!B75/'Data Sheet'!B$75</f>
        <v>1</v>
      </c>
      <c r="D35" s="15">
        <f>'Data Sheet'!C75/'Data Sheet'!C$75</f>
        <v>1</v>
      </c>
      <c r="E35" s="15">
        <f>'Data Sheet'!D75/'Data Sheet'!D$75</f>
        <v>1</v>
      </c>
      <c r="F35" s="15">
        <f>'Data Sheet'!E75/'Data Sheet'!E$75</f>
        <v>1</v>
      </c>
      <c r="G35" s="15">
        <f>'Data Sheet'!F75/'Data Sheet'!F$75</f>
        <v>1</v>
      </c>
      <c r="H35" s="15">
        <f>'Data Sheet'!G75/'Data Sheet'!G$75</f>
        <v>1</v>
      </c>
      <c r="I35" s="15">
        <f>'Data Sheet'!H75/'Data Sheet'!H$75</f>
        <v>1</v>
      </c>
      <c r="J35" s="15">
        <f>'Data Sheet'!I75/'Data Sheet'!I$75</f>
        <v>1</v>
      </c>
      <c r="K35" s="15">
        <f>'Data Sheet'!J75/'Data Sheet'!J$75</f>
        <v>1</v>
      </c>
      <c r="L35" s="15">
        <f>'Data Sheet'!K75/'Data Sheet'!K$75</f>
        <v>1</v>
      </c>
    </row>
    <row r="36" spans="2:12" x14ac:dyDescent="0.35">
      <c r="B36" s="18" t="str">
        <f>'Data Sheet'!A62</f>
        <v>Net Block</v>
      </c>
      <c r="C36" s="13">
        <f>'Data Sheet'!B62/'Data Sheet'!B$75</f>
        <v>0.15873568153597375</v>
      </c>
      <c r="D36" s="13">
        <f>'Data Sheet'!C62/'Data Sheet'!C$75</f>
        <v>0.13335447554110838</v>
      </c>
      <c r="E36" s="13">
        <f>'Data Sheet'!D62/'Data Sheet'!D$75</f>
        <v>0.1143423919947622</v>
      </c>
      <c r="F36" s="13">
        <f>'Data Sheet'!E62/'Data Sheet'!E$75</f>
        <v>0.1138919011471948</v>
      </c>
      <c r="G36" s="13">
        <f>'Data Sheet'!F62/'Data Sheet'!F$75</f>
        <v>0.1079007208013977</v>
      </c>
      <c r="H36" s="13">
        <f>'Data Sheet'!G62/'Data Sheet'!G$75</f>
        <v>0.17422577422577423</v>
      </c>
      <c r="I36" s="13">
        <f>'Data Sheet'!H62/'Data Sheet'!H$75</f>
        <v>0.16170995138162347</v>
      </c>
      <c r="J36" s="13">
        <f>'Data Sheet'!I62/'Data Sheet'!I$75</f>
        <v>0.1511311061281258</v>
      </c>
      <c r="K36" s="13">
        <f>'Data Sheet'!J62/'Data Sheet'!J$75</f>
        <v>0.14360313315926893</v>
      </c>
      <c r="L36" s="13">
        <f>'Data Sheet'!K62/'Data Sheet'!K$75</f>
        <v>0.13476132864056314</v>
      </c>
    </row>
    <row r="37" spans="2:12" x14ac:dyDescent="0.35">
      <c r="B37" s="18" t="str">
        <f>'Data Sheet'!A63</f>
        <v>Capital Work in Progress</v>
      </c>
      <c r="C37" s="13">
        <f>'Data Sheet'!B63/'Data Sheet'!B$75</f>
        <v>3.7731157676049731E-2</v>
      </c>
      <c r="D37" s="13">
        <f>'Data Sheet'!C63/'Data Sheet'!C$75</f>
        <v>1.8914725170175894E-2</v>
      </c>
      <c r="E37" s="13">
        <f>'Data Sheet'!D63/'Data Sheet'!D$75</f>
        <v>1.5058680972902192E-2</v>
      </c>
      <c r="F37" s="13">
        <f>'Data Sheet'!E63/'Data Sheet'!E$75</f>
        <v>1.215684036299298E-2</v>
      </c>
      <c r="G37" s="13">
        <f>'Data Sheet'!F63/'Data Sheet'!F$75</f>
        <v>8.4547106697921877E-3</v>
      </c>
      <c r="H37" s="13">
        <f>'Data Sheet'!G63/'Data Sheet'!G$75</f>
        <v>7.5424575424575422E-3</v>
      </c>
      <c r="I37" s="13">
        <f>'Data Sheet'!H63/'Data Sheet'!H$75</f>
        <v>7.1235152932488154E-3</v>
      </c>
      <c r="J37" s="13">
        <f>'Data Sheet'!I63/'Data Sheet'!I$75</f>
        <v>8.5507081831341716E-3</v>
      </c>
      <c r="K37" s="13">
        <f>'Data Sheet'!J63/'Data Sheet'!J$75</f>
        <v>8.6378877074598029E-3</v>
      </c>
      <c r="L37" s="13">
        <f>'Data Sheet'!K63/'Data Sheet'!K$75</f>
        <v>1.0751209854817421E-2</v>
      </c>
    </row>
    <row r="38" spans="2:12" x14ac:dyDescent="0.35">
      <c r="B38" s="18" t="str">
        <f>'Data Sheet'!A64</f>
        <v>Investments</v>
      </c>
      <c r="C38" s="13">
        <f>'Data Sheet'!B64/'Data Sheet'!B$75</f>
        <v>2.2665400218664141E-2</v>
      </c>
      <c r="D38" s="13">
        <f>'Data Sheet'!C64/'Data Sheet'!C$75</f>
        <v>0.25848614241542173</v>
      </c>
      <c r="E38" s="13">
        <f>'Data Sheet'!D64/'Data Sheet'!D$75</f>
        <v>0.41022934928126803</v>
      </c>
      <c r="F38" s="13">
        <f>'Data Sheet'!E64/'Data Sheet'!E$75</f>
        <v>0.34252230656545479</v>
      </c>
      <c r="G38" s="13">
        <f>'Data Sheet'!F64/'Data Sheet'!F$75</f>
        <v>0.25750432393043082</v>
      </c>
      <c r="H38" s="13">
        <f>'Data Sheet'!G64/'Data Sheet'!G$75</f>
        <v>0.21941391941391941</v>
      </c>
      <c r="I38" s="13">
        <f>'Data Sheet'!H64/'Data Sheet'!H$75</f>
        <v>0.2259600590805588</v>
      </c>
      <c r="J38" s="13">
        <f>'Data Sheet'!I64/'Data Sheet'!I$75</f>
        <v>0.2163222729982118</v>
      </c>
      <c r="K38" s="13">
        <f>'Data Sheet'!J64/'Data Sheet'!J$75</f>
        <v>0.26013761821096326</v>
      </c>
      <c r="L38" s="13">
        <f>'Data Sheet'!K64/'Data Sheet'!K$75</f>
        <v>0.2183375494940607</v>
      </c>
    </row>
    <row r="39" spans="2:12" x14ac:dyDescent="0.35">
      <c r="B39" s="18" t="str">
        <f>'Data Sheet'!A65</f>
        <v>Other Assets</v>
      </c>
      <c r="C39" s="13">
        <f>'Data Sheet'!B74/'Data Sheet'!B$75</f>
        <v>0.24880070247492014</v>
      </c>
      <c r="D39" s="13">
        <f>'Data Sheet'!C74/'Data Sheet'!C$75</f>
        <v>0.23952611251429931</v>
      </c>
      <c r="E39" s="13">
        <f>'Data Sheet'!D74/'Data Sheet'!D$75</f>
        <v>0.19860651011892547</v>
      </c>
      <c r="F39" s="13">
        <f>'Data Sheet'!E74/'Data Sheet'!E$75</f>
        <v>0.22579571181249167</v>
      </c>
      <c r="G39" s="13">
        <f>'Data Sheet'!F74/'Data Sheet'!F$75</f>
        <v>0.27316704857727325</v>
      </c>
      <c r="H39" s="13">
        <f>'Data Sheet'!G74/'Data Sheet'!G$75</f>
        <v>0.26412753912753911</v>
      </c>
      <c r="I39" s="13">
        <f>'Data Sheet'!H74/'Data Sheet'!H$75</f>
        <v>0.30198781463474678</v>
      </c>
      <c r="J39" s="13">
        <f>'Data Sheet'!I74/'Data Sheet'!I$75</f>
        <v>0.19787261218812977</v>
      </c>
      <c r="K39" s="13">
        <f>'Data Sheet'!J74/'Data Sheet'!J$75</f>
        <v>0.1605289131241294</v>
      </c>
      <c r="L39" s="13">
        <f>'Data Sheet'!K74/'Data Sheet'!K$75</f>
        <v>0.1763294654641443</v>
      </c>
    </row>
    <row r="40" spans="2:12" x14ac:dyDescent="0.35">
      <c r="B40" s="18" t="str">
        <f>'Data Sheet'!A67</f>
        <v>Receivables</v>
      </c>
      <c r="C40" s="13">
        <f>'Data Sheet'!B67/'Data Sheet'!B$75</f>
        <v>0.27875777163345605</v>
      </c>
      <c r="D40" s="13">
        <f>'Data Sheet'!C67/'Data Sheet'!C$75</f>
        <v>0.27265519701894869</v>
      </c>
      <c r="E40" s="13">
        <f>'Data Sheet'!D67/'Data Sheet'!D$75</f>
        <v>0.22101374923045353</v>
      </c>
      <c r="F40" s="13">
        <f>'Data Sheet'!E67/'Data Sheet'!E$75</f>
        <v>0.23726765976066816</v>
      </c>
      <c r="G40" s="13">
        <f>'Data Sheet'!F67/'Data Sheet'!F$75</f>
        <v>0.24008568844874056</v>
      </c>
      <c r="H40" s="13">
        <f>'Data Sheet'!G67/'Data Sheet'!G$75</f>
        <v>0.25417915417915415</v>
      </c>
      <c r="I40" s="13">
        <f>'Data Sheet'!H67/'Data Sheet'!H$75</f>
        <v>0.23139116253307895</v>
      </c>
      <c r="J40" s="13">
        <f>'Data Sheet'!I67/'Data Sheet'!I$75</f>
        <v>0.29668473787289601</v>
      </c>
      <c r="K40" s="13">
        <f>'Data Sheet'!J67/'Data Sheet'!J$75</f>
        <v>0.34967345424509483</v>
      </c>
      <c r="L40" s="13">
        <f>'Data Sheet'!K67/'Data Sheet'!K$75</f>
        <v>0.36829767927848656</v>
      </c>
    </row>
    <row r="41" spans="2:12" x14ac:dyDescent="0.35">
      <c r="B41" s="18" t="str">
        <f>'Data Sheet'!A68</f>
        <v>Inventory</v>
      </c>
      <c r="C41" s="13">
        <f>'Data Sheet'!B68/'Data Sheet'!B$75</f>
        <v>2.1918243179839254E-4</v>
      </c>
      <c r="D41" s="13">
        <f>'Data Sheet'!C68/'Data Sheet'!C$75</f>
        <v>1.8121892378611637E-4</v>
      </c>
      <c r="E41" s="13">
        <f>'Data Sheet'!D68/'Data Sheet'!D$75</f>
        <v>2.0521239482864764E-4</v>
      </c>
      <c r="F41" s="13">
        <f>'Data Sheet'!E68/'Data Sheet'!E$75</f>
        <v>2.4732226090596048E-4</v>
      </c>
      <c r="G41" s="13">
        <f>'Data Sheet'!F68/'Data Sheet'!F$75</f>
        <v>8.7795541742390323E-5</v>
      </c>
      <c r="H41" s="13">
        <f>'Data Sheet'!G68/'Data Sheet'!G$75</f>
        <v>4.1625041625041625E-5</v>
      </c>
      <c r="I41" s="13">
        <f>'Data Sheet'!H68/'Data Sheet'!H$75</f>
        <v>6.154224875376947E-5</v>
      </c>
      <c r="J41" s="13">
        <f>'Data Sheet'!I68/'Data Sheet'!I$75</f>
        <v>1.4192046776986177E-4</v>
      </c>
      <c r="K41" s="13">
        <f>'Data Sheet'!J68/'Data Sheet'!J$75</f>
        <v>1.9599745203312358E-4</v>
      </c>
      <c r="L41" s="13">
        <f>'Data Sheet'!K68/'Data Sheet'!K$75</f>
        <v>1.9247690277166739E-4</v>
      </c>
    </row>
    <row r="42" spans="2:12" x14ac:dyDescent="0.35">
      <c r="B42" s="18" t="str">
        <f>'Data Sheet'!A69</f>
        <v>Cash &amp; Bank</v>
      </c>
      <c r="C42" s="13">
        <f>'Data Sheet'!B69/'Data Sheet'!B$75</f>
        <v>0.25309010402913779</v>
      </c>
      <c r="D42" s="13">
        <f>'Data Sheet'!C69/'Data Sheet'!C$75</f>
        <v>7.6882128416259868E-2</v>
      </c>
      <c r="E42" s="13">
        <f>'Data Sheet'!D69/'Data Sheet'!D$75</f>
        <v>4.054410600685996E-2</v>
      </c>
      <c r="F42" s="13">
        <f>'Data Sheet'!E69/'Data Sheet'!E$75</f>
        <v>6.811825809029165E-2</v>
      </c>
      <c r="G42" s="13">
        <f>'Data Sheet'!F69/'Data Sheet'!F$75</f>
        <v>0.11279971203062308</v>
      </c>
      <c r="H42" s="13">
        <f>'Data Sheet'!G69/'Data Sheet'!G$75</f>
        <v>8.0469530469530468E-2</v>
      </c>
      <c r="I42" s="13">
        <f>'Data Sheet'!H69/'Data Sheet'!H$75</f>
        <v>7.176595482798942E-2</v>
      </c>
      <c r="J42" s="13">
        <f>'Data Sheet'!I69/'Data Sheet'!I$75</f>
        <v>0.12929664216173256</v>
      </c>
      <c r="K42" s="13">
        <f>'Data Sheet'!J69/'Data Sheet'!J$75</f>
        <v>7.7222996101050684E-2</v>
      </c>
      <c r="L42" s="13">
        <f>'Data Sheet'!K69/'Data Sheet'!K$75</f>
        <v>9.1330290365156178E-2</v>
      </c>
    </row>
    <row r="43" spans="2:12" x14ac:dyDescent="0.35">
      <c r="B43" s="12"/>
    </row>
    <row r="44" spans="2:12" x14ac:dyDescent="0.35">
      <c r="B44" s="12"/>
    </row>
    <row r="45" spans="2:12" x14ac:dyDescent="0.35">
      <c r="B45" s="12"/>
    </row>
    <row r="46" spans="2:12" x14ac:dyDescent="0.35">
      <c r="B46" s="12"/>
    </row>
    <row r="47" spans="2:12" x14ac:dyDescent="0.35">
      <c r="B47" s="12"/>
    </row>
    <row r="48" spans="2:12" x14ac:dyDescent="0.35">
      <c r="B48" s="12"/>
    </row>
    <row r="49" spans="2:2" x14ac:dyDescent="0.35">
      <c r="B49" s="12"/>
    </row>
    <row r="50" spans="2:2" x14ac:dyDescent="0.35">
      <c r="B50" s="12"/>
    </row>
    <row r="51" spans="2:2" x14ac:dyDescent="0.35">
      <c r="B51" s="12"/>
    </row>
    <row r="52" spans="2:2" x14ac:dyDescent="0.35">
      <c r="B52" s="12"/>
    </row>
    <row r="53" spans="2:2" x14ac:dyDescent="0.35">
      <c r="B53" s="12"/>
    </row>
  </sheetData>
  <mergeCells count="2">
    <mergeCell ref="B4:L4"/>
    <mergeCell ref="B25:L25"/>
  </mergeCells>
  <pageMargins left="0.25" right="0.25" top="0.75" bottom="0.75" header="0.3" footer="0.3"/>
  <pageSetup paperSize="9" orientation="landscape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5FC-150E-4B92-9BBD-D7833EA57E47}">
  <dimension ref="A1:K94"/>
  <sheetViews>
    <sheetView topLeftCell="A59" workbookViewId="0">
      <selection activeCell="H68" sqref="H68"/>
    </sheetView>
  </sheetViews>
  <sheetFormatPr defaultColWidth="8.81640625" defaultRowHeight="14.5" x14ac:dyDescent="0.35"/>
  <cols>
    <col min="1" max="1" width="27.6328125" style="3" bestFit="1" customWidth="1"/>
    <col min="2" max="11" width="13.453125" style="3" bestFit="1" customWidth="1"/>
    <col min="12" max="16384" width="8.81640625" style="3"/>
  </cols>
  <sheetData>
    <row r="1" spans="1:11" s="1" customFormat="1" x14ac:dyDescent="0.35">
      <c r="A1" s="1" t="s">
        <v>0</v>
      </c>
      <c r="B1" s="1" t="s">
        <v>1</v>
      </c>
      <c r="E1" s="2" t="str">
        <f>IF(B2&lt;&gt;B3, "A NEW VERSION OF THE WORKSHEET IS AVAILABLE", "")</f>
        <v/>
      </c>
      <c r="F1" s="2"/>
      <c r="G1" s="2"/>
      <c r="H1" s="2"/>
      <c r="I1" s="2"/>
      <c r="J1" s="2"/>
      <c r="K1" s="2"/>
    </row>
    <row r="2" spans="1:11" x14ac:dyDescent="0.35">
      <c r="A2" s="1" t="s">
        <v>2</v>
      </c>
      <c r="B2" s="3">
        <v>2.1</v>
      </c>
      <c r="E2" s="4" t="s">
        <v>3</v>
      </c>
      <c r="F2" s="4"/>
      <c r="G2" s="4"/>
      <c r="H2" s="4"/>
      <c r="I2" s="4"/>
      <c r="J2" s="4"/>
      <c r="K2" s="4"/>
    </row>
    <row r="3" spans="1:11" x14ac:dyDescent="0.35">
      <c r="A3" s="1" t="s">
        <v>4</v>
      </c>
      <c r="B3" s="3">
        <v>2.1</v>
      </c>
    </row>
    <row r="4" spans="1:11" x14ac:dyDescent="0.35">
      <c r="A4" s="1"/>
    </row>
    <row r="5" spans="1:11" x14ac:dyDescent="0.35">
      <c r="A5" s="1" t="s">
        <v>5</v>
      </c>
    </row>
    <row r="6" spans="1:11" x14ac:dyDescent="0.35">
      <c r="A6" s="3" t="s">
        <v>6</v>
      </c>
      <c r="B6" s="3">
        <f>IF(B9&gt;0, B9/B8, 0)</f>
        <v>361.80875242465822</v>
      </c>
    </row>
    <row r="7" spans="1:11" x14ac:dyDescent="0.35">
      <c r="A7" s="3" t="s">
        <v>7</v>
      </c>
      <c r="B7">
        <v>1</v>
      </c>
    </row>
    <row r="8" spans="1:11" x14ac:dyDescent="0.35">
      <c r="A8" s="3" t="s">
        <v>8</v>
      </c>
      <c r="B8">
        <v>4227.3999999999996</v>
      </c>
    </row>
    <row r="9" spans="1:11" x14ac:dyDescent="0.35">
      <c r="A9" s="3" t="s">
        <v>9</v>
      </c>
      <c r="B9">
        <v>1529510.32</v>
      </c>
    </row>
    <row r="15" spans="1:11" x14ac:dyDescent="0.35">
      <c r="A15" s="1" t="s">
        <v>10</v>
      </c>
    </row>
    <row r="16" spans="1:11" s="7" customFormat="1" x14ac:dyDescent="0.35">
      <c r="A16" s="5" t="s">
        <v>11</v>
      </c>
      <c r="B16" s="6">
        <v>42094</v>
      </c>
      <c r="C16" s="6">
        <v>42460</v>
      </c>
      <c r="D16" s="6">
        <v>42825</v>
      </c>
      <c r="E16" s="6">
        <v>43190</v>
      </c>
      <c r="F16" s="6">
        <v>43555</v>
      </c>
      <c r="G16" s="6">
        <v>43921</v>
      </c>
      <c r="H16" s="6">
        <v>44286</v>
      </c>
      <c r="I16" s="6">
        <v>44651</v>
      </c>
      <c r="J16" s="6">
        <v>45016</v>
      </c>
      <c r="K16" s="6">
        <v>45382</v>
      </c>
    </row>
    <row r="17" spans="1:11" s="8" customFormat="1" x14ac:dyDescent="0.35">
      <c r="A17" s="8" t="s">
        <v>12</v>
      </c>
      <c r="B17">
        <v>94648.41</v>
      </c>
      <c r="C17">
        <v>108646</v>
      </c>
      <c r="D17">
        <v>117966</v>
      </c>
      <c r="E17">
        <v>123104</v>
      </c>
      <c r="F17">
        <v>146463</v>
      </c>
      <c r="G17">
        <v>156949</v>
      </c>
      <c r="H17">
        <v>164177</v>
      </c>
      <c r="I17">
        <v>191754</v>
      </c>
      <c r="J17">
        <v>225458</v>
      </c>
      <c r="K17">
        <v>240893</v>
      </c>
    </row>
    <row r="18" spans="1:11" s="8" customFormat="1" x14ac:dyDescent="0.35">
      <c r="A18" s="3" t="s">
        <v>13</v>
      </c>
      <c r="D18">
        <v>94</v>
      </c>
      <c r="E18">
        <v>86</v>
      </c>
      <c r="F18">
        <v>40</v>
      </c>
      <c r="G18">
        <v>18</v>
      </c>
      <c r="H18">
        <v>14</v>
      </c>
      <c r="I18">
        <v>29</v>
      </c>
      <c r="J18">
        <v>37</v>
      </c>
      <c r="K18">
        <v>42</v>
      </c>
    </row>
    <row r="19" spans="1:11" s="8" customFormat="1" x14ac:dyDescent="0.35">
      <c r="A19" s="3" t="s">
        <v>14</v>
      </c>
      <c r="D19">
        <v>1</v>
      </c>
    </row>
    <row r="20" spans="1:11" s="8" customFormat="1" x14ac:dyDescent="0.35">
      <c r="A20" s="3" t="s">
        <v>15</v>
      </c>
      <c r="B20">
        <v>573.87</v>
      </c>
    </row>
    <row r="21" spans="1:11" s="8" customFormat="1" x14ac:dyDescent="0.35">
      <c r="A21" s="3" t="s">
        <v>16</v>
      </c>
      <c r="B21">
        <v>24485.93</v>
      </c>
      <c r="C21">
        <v>2571</v>
      </c>
      <c r="D21">
        <v>2715</v>
      </c>
      <c r="E21">
        <v>2614</v>
      </c>
      <c r="F21">
        <v>2230</v>
      </c>
      <c r="G21">
        <v>1887</v>
      </c>
      <c r="H21">
        <v>1448</v>
      </c>
      <c r="I21">
        <v>1134</v>
      </c>
      <c r="J21">
        <v>1844</v>
      </c>
      <c r="K21">
        <v>3660</v>
      </c>
    </row>
    <row r="22" spans="1:11" s="8" customFormat="1" x14ac:dyDescent="0.35">
      <c r="A22" s="3" t="s">
        <v>17</v>
      </c>
      <c r="B22">
        <v>38701.15</v>
      </c>
      <c r="C22">
        <v>55348</v>
      </c>
      <c r="D22">
        <v>61621</v>
      </c>
      <c r="E22">
        <v>66396</v>
      </c>
      <c r="F22">
        <v>78246</v>
      </c>
      <c r="G22">
        <v>85952</v>
      </c>
      <c r="H22">
        <v>91814</v>
      </c>
      <c r="I22">
        <v>107554</v>
      </c>
      <c r="J22">
        <v>127522</v>
      </c>
      <c r="K22">
        <v>140131</v>
      </c>
    </row>
    <row r="23" spans="1:11" s="8" customFormat="1" x14ac:dyDescent="0.35">
      <c r="A23" s="3" t="s">
        <v>56</v>
      </c>
      <c r="B23">
        <v>4842.25</v>
      </c>
      <c r="C23">
        <v>15589</v>
      </c>
      <c r="D23">
        <v>16392</v>
      </c>
      <c r="E23">
        <v>16808</v>
      </c>
      <c r="F23">
        <v>20387</v>
      </c>
      <c r="G23">
        <v>20527</v>
      </c>
      <c r="H23">
        <v>18322</v>
      </c>
      <c r="I23">
        <v>23187</v>
      </c>
      <c r="J23">
        <v>28913</v>
      </c>
      <c r="K23">
        <v>24151</v>
      </c>
    </row>
    <row r="24" spans="1:11" s="8" customFormat="1" x14ac:dyDescent="0.35">
      <c r="A24" s="3" t="s">
        <v>18</v>
      </c>
      <c r="B24">
        <v>1563.5</v>
      </c>
      <c r="C24">
        <v>4461</v>
      </c>
      <c r="D24">
        <v>4834</v>
      </c>
      <c r="E24">
        <v>4684</v>
      </c>
      <c r="F24">
        <v>6054</v>
      </c>
      <c r="G24">
        <v>6456</v>
      </c>
      <c r="H24">
        <v>6033</v>
      </c>
      <c r="I24">
        <v>6793</v>
      </c>
      <c r="J24">
        <v>7883</v>
      </c>
      <c r="K24">
        <v>8613</v>
      </c>
    </row>
    <row r="25" spans="1:11" s="8" customFormat="1" x14ac:dyDescent="0.35">
      <c r="A25" s="8" t="s">
        <v>19</v>
      </c>
      <c r="B25">
        <v>3719.66</v>
      </c>
      <c r="C25">
        <v>3084</v>
      </c>
      <c r="D25">
        <v>4221</v>
      </c>
      <c r="E25">
        <v>3642</v>
      </c>
      <c r="F25">
        <v>4311</v>
      </c>
      <c r="G25">
        <v>4592</v>
      </c>
      <c r="H25">
        <v>1916</v>
      </c>
      <c r="I25">
        <v>4018</v>
      </c>
      <c r="J25">
        <v>3449</v>
      </c>
      <c r="K25">
        <v>3464</v>
      </c>
    </row>
    <row r="26" spans="1:11" s="8" customFormat="1" x14ac:dyDescent="0.35">
      <c r="A26" s="8" t="s">
        <v>20</v>
      </c>
      <c r="B26">
        <v>1798.69</v>
      </c>
      <c r="C26">
        <v>1888</v>
      </c>
      <c r="D26">
        <v>1987</v>
      </c>
      <c r="E26">
        <v>2014</v>
      </c>
      <c r="F26">
        <v>2056</v>
      </c>
      <c r="G26">
        <v>3529</v>
      </c>
      <c r="H26">
        <v>4065</v>
      </c>
      <c r="I26">
        <v>4604</v>
      </c>
      <c r="J26">
        <v>5022</v>
      </c>
      <c r="K26">
        <v>4985</v>
      </c>
    </row>
    <row r="27" spans="1:11" s="8" customFormat="1" x14ac:dyDescent="0.35">
      <c r="A27" s="8" t="s">
        <v>21</v>
      </c>
      <c r="B27">
        <v>104.19</v>
      </c>
      <c r="C27">
        <v>33</v>
      </c>
      <c r="D27">
        <v>32</v>
      </c>
      <c r="E27">
        <v>52</v>
      </c>
      <c r="F27">
        <v>198</v>
      </c>
      <c r="G27">
        <v>924</v>
      </c>
      <c r="H27">
        <v>637</v>
      </c>
      <c r="I27">
        <v>784</v>
      </c>
      <c r="J27">
        <v>779</v>
      </c>
      <c r="K27">
        <v>778</v>
      </c>
    </row>
    <row r="28" spans="1:11" s="8" customFormat="1" x14ac:dyDescent="0.35">
      <c r="A28" s="8" t="s">
        <v>55</v>
      </c>
      <c r="B28">
        <v>26298.49</v>
      </c>
      <c r="C28">
        <v>31840</v>
      </c>
      <c r="D28">
        <v>34513</v>
      </c>
      <c r="E28">
        <v>34092</v>
      </c>
      <c r="F28">
        <v>41563</v>
      </c>
      <c r="G28">
        <v>42248</v>
      </c>
      <c r="H28">
        <v>43760</v>
      </c>
      <c r="I28">
        <v>51687</v>
      </c>
      <c r="J28">
        <v>56907</v>
      </c>
      <c r="K28">
        <v>61997</v>
      </c>
    </row>
    <row r="29" spans="1:11" s="8" customFormat="1" x14ac:dyDescent="0.35">
      <c r="A29" s="8" t="s">
        <v>23</v>
      </c>
      <c r="B29">
        <v>6238.79</v>
      </c>
      <c r="C29">
        <v>7502</v>
      </c>
      <c r="D29">
        <v>8156</v>
      </c>
      <c r="E29">
        <v>8212</v>
      </c>
      <c r="F29">
        <v>10001</v>
      </c>
      <c r="G29">
        <v>9801</v>
      </c>
      <c r="H29">
        <v>11198</v>
      </c>
      <c r="I29">
        <v>13238</v>
      </c>
      <c r="J29">
        <v>14604</v>
      </c>
      <c r="K29">
        <v>15898</v>
      </c>
    </row>
    <row r="30" spans="1:11" s="8" customFormat="1" x14ac:dyDescent="0.35">
      <c r="A30" s="8" t="s">
        <v>57</v>
      </c>
      <c r="B30">
        <v>19852.18</v>
      </c>
      <c r="C30">
        <v>24270</v>
      </c>
      <c r="D30">
        <v>26289</v>
      </c>
      <c r="E30">
        <v>25826</v>
      </c>
      <c r="F30">
        <v>31472</v>
      </c>
      <c r="G30">
        <v>32340</v>
      </c>
      <c r="H30">
        <v>32430</v>
      </c>
      <c r="I30">
        <v>38327</v>
      </c>
      <c r="J30">
        <v>42147</v>
      </c>
      <c r="K30">
        <v>45908</v>
      </c>
    </row>
    <row r="31" spans="1:11" s="8" customFormat="1" x14ac:dyDescent="0.35">
      <c r="A31" s="8" t="s">
        <v>25</v>
      </c>
      <c r="B31">
        <v>15473.73</v>
      </c>
      <c r="C31">
        <v>8569.5</v>
      </c>
      <c r="D31">
        <v>9259</v>
      </c>
      <c r="E31">
        <v>9550</v>
      </c>
      <c r="F31">
        <v>11250</v>
      </c>
      <c r="G31">
        <v>27375</v>
      </c>
      <c r="H31">
        <v>14060</v>
      </c>
      <c r="I31">
        <v>15738</v>
      </c>
      <c r="J31">
        <v>42090</v>
      </c>
      <c r="K31">
        <v>26426</v>
      </c>
    </row>
    <row r="32" spans="1:11" s="8" customFormat="1" x14ac:dyDescent="0.35"/>
    <row r="33" spans="1:11" x14ac:dyDescent="0.35">
      <c r="A33" s="8" t="s">
        <v>53</v>
      </c>
      <c r="B33" s="3">
        <f>B30+B26+B27+B29</f>
        <v>27993.85</v>
      </c>
      <c r="C33" s="3">
        <f t="shared" ref="C33:J33" si="0">C30+C26+C27+C29</f>
        <v>33693</v>
      </c>
      <c r="D33" s="3">
        <f t="shared" si="0"/>
        <v>36464</v>
      </c>
      <c r="E33" s="3">
        <f t="shared" si="0"/>
        <v>36104</v>
      </c>
      <c r="F33" s="3">
        <f t="shared" si="0"/>
        <v>43727</v>
      </c>
      <c r="G33" s="3">
        <f t="shared" si="0"/>
        <v>46594</v>
      </c>
      <c r="H33" s="3">
        <f t="shared" si="0"/>
        <v>48330</v>
      </c>
      <c r="I33" s="3">
        <f t="shared" si="0"/>
        <v>56953</v>
      </c>
      <c r="J33" s="3">
        <f t="shared" si="0"/>
        <v>62552</v>
      </c>
      <c r="K33" s="3">
        <f>K30+K26+K27+K29</f>
        <v>67569</v>
      </c>
    </row>
    <row r="34" spans="1:11" x14ac:dyDescent="0.35">
      <c r="A34" s="8"/>
    </row>
    <row r="35" spans="1:11" x14ac:dyDescent="0.35">
      <c r="A35" s="8"/>
    </row>
    <row r="36" spans="1:11" x14ac:dyDescent="0.35">
      <c r="A36" s="8"/>
    </row>
    <row r="37" spans="1:11" x14ac:dyDescent="0.35">
      <c r="A37" s="8"/>
    </row>
    <row r="38" spans="1:11" x14ac:dyDescent="0.35">
      <c r="A38" s="8"/>
    </row>
    <row r="39" spans="1:11" x14ac:dyDescent="0.35">
      <c r="A39" s="8"/>
    </row>
    <row r="40" spans="1:11" x14ac:dyDescent="0.35">
      <c r="A40" s="1" t="s">
        <v>26</v>
      </c>
    </row>
    <row r="41" spans="1:11" s="7" customFormat="1" x14ac:dyDescent="0.35">
      <c r="A41" s="5" t="s">
        <v>11</v>
      </c>
      <c r="B41" s="6">
        <v>44742</v>
      </c>
      <c r="C41" s="6">
        <v>44834</v>
      </c>
      <c r="D41" s="6">
        <v>44926</v>
      </c>
      <c r="E41" s="6">
        <v>45016</v>
      </c>
      <c r="F41" s="6">
        <v>45107</v>
      </c>
      <c r="G41" s="6">
        <v>45199</v>
      </c>
      <c r="H41" s="6">
        <v>45291</v>
      </c>
      <c r="I41" s="6">
        <v>45382</v>
      </c>
      <c r="J41" s="6">
        <v>45473</v>
      </c>
      <c r="K41" s="6">
        <v>45565</v>
      </c>
    </row>
    <row r="42" spans="1:11" s="8" customFormat="1" x14ac:dyDescent="0.35">
      <c r="A42" s="8" t="s">
        <v>12</v>
      </c>
      <c r="B42">
        <v>52758</v>
      </c>
      <c r="C42">
        <v>55309</v>
      </c>
      <c r="D42">
        <v>58229</v>
      </c>
      <c r="E42">
        <v>59162</v>
      </c>
      <c r="F42">
        <v>59381</v>
      </c>
      <c r="G42">
        <v>59692</v>
      </c>
      <c r="H42">
        <v>60583</v>
      </c>
      <c r="I42">
        <v>61237</v>
      </c>
      <c r="J42">
        <v>62613</v>
      </c>
      <c r="K42">
        <v>64259</v>
      </c>
    </row>
    <row r="43" spans="1:11" s="8" customFormat="1" x14ac:dyDescent="0.35">
      <c r="A43" s="8" t="s">
        <v>27</v>
      </c>
      <c r="B43">
        <v>39342</v>
      </c>
      <c r="C43">
        <v>40793</v>
      </c>
      <c r="D43">
        <v>42676</v>
      </c>
      <c r="E43">
        <v>43388</v>
      </c>
      <c r="F43">
        <v>44383</v>
      </c>
      <c r="G43">
        <v>43946</v>
      </c>
      <c r="H43">
        <v>44195</v>
      </c>
      <c r="I43">
        <v>44073</v>
      </c>
      <c r="J43">
        <v>45951</v>
      </c>
      <c r="K43">
        <v>47528</v>
      </c>
    </row>
    <row r="44" spans="1:11" s="8" customFormat="1" x14ac:dyDescent="0.35">
      <c r="A44" s="8" t="s">
        <v>19</v>
      </c>
      <c r="B44">
        <v>789</v>
      </c>
      <c r="C44">
        <v>965</v>
      </c>
      <c r="D44">
        <v>520</v>
      </c>
      <c r="E44">
        <v>1175</v>
      </c>
      <c r="F44">
        <v>1397</v>
      </c>
      <c r="G44">
        <v>1006</v>
      </c>
      <c r="H44">
        <v>-96</v>
      </c>
      <c r="I44">
        <v>1157</v>
      </c>
      <c r="J44">
        <v>962</v>
      </c>
      <c r="K44">
        <v>729</v>
      </c>
    </row>
    <row r="45" spans="1:11" s="8" customFormat="1" x14ac:dyDescent="0.35">
      <c r="A45" s="8" t="s">
        <v>20</v>
      </c>
      <c r="B45">
        <v>1230</v>
      </c>
      <c r="C45">
        <v>1237</v>
      </c>
      <c r="D45">
        <v>1269</v>
      </c>
      <c r="E45">
        <v>1286</v>
      </c>
      <c r="F45">
        <v>1243</v>
      </c>
      <c r="G45">
        <v>1263</v>
      </c>
      <c r="H45">
        <v>1233</v>
      </c>
      <c r="I45">
        <v>1246</v>
      </c>
      <c r="J45">
        <v>1220</v>
      </c>
      <c r="K45">
        <v>1266</v>
      </c>
    </row>
    <row r="46" spans="1:11" s="8" customFormat="1" x14ac:dyDescent="0.35">
      <c r="A46" s="8" t="s">
        <v>21</v>
      </c>
      <c r="B46">
        <v>199</v>
      </c>
      <c r="C46">
        <v>148</v>
      </c>
      <c r="D46">
        <v>160</v>
      </c>
      <c r="E46">
        <v>272</v>
      </c>
      <c r="F46">
        <v>163</v>
      </c>
      <c r="G46">
        <v>159</v>
      </c>
      <c r="H46">
        <v>230</v>
      </c>
      <c r="I46">
        <v>226</v>
      </c>
      <c r="J46">
        <v>173</v>
      </c>
      <c r="K46">
        <v>162</v>
      </c>
    </row>
    <row r="47" spans="1:11" s="8" customFormat="1" x14ac:dyDescent="0.35">
      <c r="A47" s="8" t="s">
        <v>22</v>
      </c>
      <c r="B47">
        <v>12776</v>
      </c>
      <c r="C47">
        <v>14096</v>
      </c>
      <c r="D47">
        <v>14644</v>
      </c>
      <c r="E47">
        <v>15391</v>
      </c>
      <c r="F47">
        <v>14989</v>
      </c>
      <c r="G47">
        <v>15330</v>
      </c>
      <c r="H47">
        <v>14829</v>
      </c>
      <c r="I47">
        <v>16849</v>
      </c>
      <c r="J47">
        <v>16231</v>
      </c>
      <c r="K47">
        <v>16032</v>
      </c>
    </row>
    <row r="48" spans="1:11" s="8" customFormat="1" x14ac:dyDescent="0.35">
      <c r="A48" s="8" t="s">
        <v>23</v>
      </c>
      <c r="B48">
        <v>3257</v>
      </c>
      <c r="C48">
        <v>3631</v>
      </c>
      <c r="D48">
        <v>3761</v>
      </c>
      <c r="E48">
        <v>3955</v>
      </c>
      <c r="F48">
        <v>3869</v>
      </c>
      <c r="G48">
        <v>3950</v>
      </c>
      <c r="H48">
        <v>3732</v>
      </c>
      <c r="I48">
        <v>4347</v>
      </c>
      <c r="J48">
        <v>4126</v>
      </c>
      <c r="K48">
        <v>4077</v>
      </c>
    </row>
    <row r="49" spans="1:11" s="8" customFormat="1" x14ac:dyDescent="0.35">
      <c r="A49" s="8" t="s">
        <v>24</v>
      </c>
      <c r="B49">
        <v>9478</v>
      </c>
      <c r="C49">
        <v>10431</v>
      </c>
      <c r="D49">
        <v>10846</v>
      </c>
      <c r="E49">
        <v>11392</v>
      </c>
      <c r="F49">
        <v>11074</v>
      </c>
      <c r="G49">
        <v>11342</v>
      </c>
      <c r="H49">
        <v>11058</v>
      </c>
      <c r="I49">
        <v>12434</v>
      </c>
      <c r="J49">
        <v>12040</v>
      </c>
      <c r="K49">
        <v>11909</v>
      </c>
    </row>
    <row r="50" spans="1:11" x14ac:dyDescent="0.35">
      <c r="A50" s="8" t="s">
        <v>28</v>
      </c>
      <c r="B50">
        <v>13416</v>
      </c>
      <c r="C50">
        <v>14516</v>
      </c>
      <c r="D50">
        <v>15553</v>
      </c>
      <c r="E50">
        <v>15774</v>
      </c>
      <c r="F50">
        <v>14998</v>
      </c>
      <c r="G50">
        <v>15746</v>
      </c>
      <c r="H50">
        <v>16388</v>
      </c>
      <c r="I50">
        <v>17164</v>
      </c>
      <c r="J50">
        <v>16662</v>
      </c>
      <c r="K50">
        <v>16731</v>
      </c>
    </row>
    <row r="51" spans="1:11" x14ac:dyDescent="0.35">
      <c r="A51" s="8"/>
    </row>
    <row r="52" spans="1:11" x14ac:dyDescent="0.35">
      <c r="A52" s="8"/>
    </row>
    <row r="53" spans="1:11" x14ac:dyDescent="0.35">
      <c r="A53" s="8"/>
    </row>
    <row r="54" spans="1:11" x14ac:dyDescent="0.35">
      <c r="A54" s="8"/>
    </row>
    <row r="55" spans="1:11" x14ac:dyDescent="0.35">
      <c r="A55" s="1" t="s">
        <v>29</v>
      </c>
    </row>
    <row r="56" spans="1:11" s="7" customFormat="1" x14ac:dyDescent="0.35">
      <c r="A56" s="5" t="s">
        <v>11</v>
      </c>
      <c r="B56" s="6">
        <v>42094</v>
      </c>
      <c r="C56" s="6">
        <v>42460</v>
      </c>
      <c r="D56" s="6">
        <v>42825</v>
      </c>
      <c r="E56" s="6">
        <v>43190</v>
      </c>
      <c r="F56" s="6">
        <v>43555</v>
      </c>
      <c r="G56" s="6">
        <v>43921</v>
      </c>
      <c r="H56" s="6">
        <v>44286</v>
      </c>
      <c r="I56" s="6">
        <v>44651</v>
      </c>
      <c r="J56" s="6">
        <v>45016</v>
      </c>
      <c r="K56" s="6">
        <v>45382</v>
      </c>
    </row>
    <row r="57" spans="1:11" x14ac:dyDescent="0.35">
      <c r="A57" s="8" t="s">
        <v>30</v>
      </c>
      <c r="B57">
        <v>195.87</v>
      </c>
      <c r="C57">
        <v>197</v>
      </c>
      <c r="D57">
        <v>197</v>
      </c>
      <c r="E57">
        <v>191</v>
      </c>
      <c r="F57">
        <v>375</v>
      </c>
      <c r="G57">
        <v>375</v>
      </c>
      <c r="H57">
        <v>370</v>
      </c>
      <c r="I57">
        <v>366</v>
      </c>
      <c r="J57">
        <v>366</v>
      </c>
      <c r="K57">
        <v>362</v>
      </c>
    </row>
    <row r="58" spans="1:11" x14ac:dyDescent="0.35">
      <c r="A58" s="8" t="s">
        <v>31</v>
      </c>
      <c r="B58">
        <v>50438.89</v>
      </c>
      <c r="C58">
        <v>70875</v>
      </c>
      <c r="D58">
        <v>86017</v>
      </c>
      <c r="E58">
        <v>84937</v>
      </c>
      <c r="F58">
        <v>89071</v>
      </c>
      <c r="G58">
        <v>83751</v>
      </c>
      <c r="H58">
        <v>86063</v>
      </c>
      <c r="I58">
        <v>88773</v>
      </c>
      <c r="J58">
        <v>90058</v>
      </c>
      <c r="K58">
        <v>90127</v>
      </c>
    </row>
    <row r="59" spans="1:11" x14ac:dyDescent="0.35">
      <c r="A59" s="8" t="s">
        <v>32</v>
      </c>
      <c r="B59">
        <v>357.7</v>
      </c>
      <c r="C59">
        <v>245</v>
      </c>
      <c r="D59">
        <v>289</v>
      </c>
      <c r="E59">
        <v>247</v>
      </c>
      <c r="F59">
        <v>62</v>
      </c>
      <c r="G59">
        <v>8174</v>
      </c>
      <c r="H59">
        <v>7795</v>
      </c>
      <c r="I59">
        <v>7818</v>
      </c>
      <c r="J59">
        <v>7688</v>
      </c>
      <c r="K59">
        <v>8021</v>
      </c>
    </row>
    <row r="60" spans="1:11" x14ac:dyDescent="0.35">
      <c r="A60" s="8" t="s">
        <v>33</v>
      </c>
      <c r="B60">
        <v>22325.46</v>
      </c>
      <c r="C60">
        <v>16974</v>
      </c>
      <c r="D60">
        <v>15830</v>
      </c>
      <c r="E60">
        <v>19751</v>
      </c>
      <c r="F60">
        <v>24393</v>
      </c>
      <c r="G60">
        <v>27820</v>
      </c>
      <c r="H60">
        <v>35764</v>
      </c>
      <c r="I60">
        <v>43967</v>
      </c>
      <c r="J60">
        <v>44747</v>
      </c>
      <c r="K60">
        <v>46962</v>
      </c>
    </row>
    <row r="61" spans="1:11" s="1" customFormat="1" x14ac:dyDescent="0.35">
      <c r="A61" s="1" t="s">
        <v>34</v>
      </c>
      <c r="B61">
        <v>73317.919999999998</v>
      </c>
      <c r="C61">
        <v>88291</v>
      </c>
      <c r="D61">
        <v>102333</v>
      </c>
      <c r="E61">
        <v>105126</v>
      </c>
      <c r="F61">
        <v>113901</v>
      </c>
      <c r="G61">
        <v>120120</v>
      </c>
      <c r="H61">
        <v>129992</v>
      </c>
      <c r="I61">
        <v>140924</v>
      </c>
      <c r="J61">
        <v>142859</v>
      </c>
      <c r="K61">
        <v>145472</v>
      </c>
    </row>
    <row r="62" spans="1:11" x14ac:dyDescent="0.35">
      <c r="A62" s="8" t="s">
        <v>35</v>
      </c>
      <c r="B62">
        <v>11638.17</v>
      </c>
      <c r="C62">
        <v>11774</v>
      </c>
      <c r="D62">
        <v>11701</v>
      </c>
      <c r="E62">
        <v>11973</v>
      </c>
      <c r="F62">
        <v>12290</v>
      </c>
      <c r="G62">
        <v>20928</v>
      </c>
      <c r="H62">
        <v>21021</v>
      </c>
      <c r="I62">
        <v>21298</v>
      </c>
      <c r="J62">
        <v>20515</v>
      </c>
      <c r="K62">
        <v>19604</v>
      </c>
    </row>
    <row r="63" spans="1:11" x14ac:dyDescent="0.35">
      <c r="A63" s="8" t="s">
        <v>36</v>
      </c>
      <c r="B63">
        <v>2766.37</v>
      </c>
      <c r="C63">
        <v>1670</v>
      </c>
      <c r="D63">
        <v>1541</v>
      </c>
      <c r="E63">
        <v>1278</v>
      </c>
      <c r="F63">
        <v>963</v>
      </c>
      <c r="G63">
        <v>906</v>
      </c>
      <c r="H63">
        <v>926</v>
      </c>
      <c r="I63">
        <v>1205</v>
      </c>
      <c r="J63">
        <v>1234</v>
      </c>
      <c r="K63">
        <v>1564</v>
      </c>
    </row>
    <row r="64" spans="1:11" x14ac:dyDescent="0.35">
      <c r="A64" s="8" t="s">
        <v>37</v>
      </c>
      <c r="B64">
        <v>1661.78</v>
      </c>
      <c r="C64">
        <v>22822</v>
      </c>
      <c r="D64">
        <v>41980</v>
      </c>
      <c r="E64">
        <v>36008</v>
      </c>
      <c r="F64">
        <v>29330</v>
      </c>
      <c r="G64">
        <v>26356</v>
      </c>
      <c r="H64">
        <v>29373</v>
      </c>
      <c r="I64">
        <v>30485</v>
      </c>
      <c r="J64">
        <v>37163</v>
      </c>
      <c r="K64">
        <v>31762</v>
      </c>
    </row>
    <row r="65" spans="1:11" x14ac:dyDescent="0.35">
      <c r="A65" s="8" t="s">
        <v>38</v>
      </c>
      <c r="B65">
        <v>57251.6</v>
      </c>
      <c r="C65">
        <v>52025</v>
      </c>
      <c r="D65">
        <v>47111</v>
      </c>
      <c r="E65">
        <v>55867</v>
      </c>
      <c r="F65">
        <v>71318</v>
      </c>
      <c r="G65">
        <v>71930</v>
      </c>
      <c r="H65">
        <v>78672</v>
      </c>
      <c r="I65">
        <v>87936</v>
      </c>
      <c r="J65">
        <v>83947</v>
      </c>
      <c r="K65">
        <v>92542</v>
      </c>
    </row>
    <row r="66" spans="1:11" s="1" customFormat="1" x14ac:dyDescent="0.35">
      <c r="A66" s="1" t="s">
        <v>34</v>
      </c>
      <c r="B66">
        <v>73317.919999999998</v>
      </c>
      <c r="C66">
        <v>88291</v>
      </c>
      <c r="D66">
        <v>102333</v>
      </c>
      <c r="E66">
        <v>105126</v>
      </c>
      <c r="F66">
        <v>113901</v>
      </c>
      <c r="G66">
        <v>120120</v>
      </c>
      <c r="H66">
        <v>129992</v>
      </c>
      <c r="I66">
        <v>140924</v>
      </c>
      <c r="J66">
        <v>142859</v>
      </c>
      <c r="K66">
        <v>145472</v>
      </c>
    </row>
    <row r="67" spans="1:11" s="8" customFormat="1" x14ac:dyDescent="0.35">
      <c r="A67" s="8" t="s">
        <v>39</v>
      </c>
      <c r="B67">
        <v>20437.939999999999</v>
      </c>
      <c r="C67">
        <v>24073</v>
      </c>
      <c r="D67">
        <v>22617</v>
      </c>
      <c r="E67">
        <v>24943</v>
      </c>
      <c r="F67">
        <v>27346</v>
      </c>
      <c r="G67">
        <v>30532</v>
      </c>
      <c r="H67">
        <v>30079</v>
      </c>
      <c r="I67">
        <v>41810</v>
      </c>
      <c r="J67">
        <v>49954</v>
      </c>
      <c r="K67">
        <v>53577</v>
      </c>
    </row>
    <row r="68" spans="1:11" x14ac:dyDescent="0.35">
      <c r="A68" s="8" t="s">
        <v>40</v>
      </c>
      <c r="B68">
        <v>16.07</v>
      </c>
      <c r="C68">
        <v>16</v>
      </c>
      <c r="D68">
        <v>21</v>
      </c>
      <c r="E68">
        <v>26</v>
      </c>
      <c r="F68">
        <v>10</v>
      </c>
      <c r="G68">
        <v>5</v>
      </c>
      <c r="H68">
        <v>8</v>
      </c>
      <c r="I68">
        <v>20</v>
      </c>
      <c r="J68">
        <v>28</v>
      </c>
      <c r="K68">
        <v>28</v>
      </c>
    </row>
    <row r="69" spans="1:11" x14ac:dyDescent="0.35">
      <c r="A69" s="3" t="s">
        <v>41</v>
      </c>
      <c r="B69">
        <v>18556.04</v>
      </c>
      <c r="C69">
        <v>6788</v>
      </c>
      <c r="D69">
        <v>4149</v>
      </c>
      <c r="E69">
        <v>7161</v>
      </c>
      <c r="F69">
        <v>12848</v>
      </c>
      <c r="G69">
        <v>9666</v>
      </c>
      <c r="H69">
        <v>9329</v>
      </c>
      <c r="I69">
        <v>18221</v>
      </c>
      <c r="J69">
        <v>11032</v>
      </c>
      <c r="K69">
        <v>13286</v>
      </c>
    </row>
    <row r="70" spans="1:11" x14ac:dyDescent="0.35">
      <c r="A70" s="3" t="s">
        <v>42</v>
      </c>
      <c r="B70">
        <v>1958727979</v>
      </c>
      <c r="C70">
        <v>1970427941</v>
      </c>
      <c r="D70">
        <v>1970427941</v>
      </c>
      <c r="E70">
        <v>1914287591</v>
      </c>
      <c r="F70">
        <v>3752384706</v>
      </c>
      <c r="G70">
        <v>3752384706</v>
      </c>
      <c r="H70">
        <v>3699051373</v>
      </c>
      <c r="I70">
        <v>3659051373</v>
      </c>
      <c r="J70">
        <v>3659051373</v>
      </c>
      <c r="K70">
        <v>3618087518</v>
      </c>
    </row>
    <row r="71" spans="1:11" x14ac:dyDescent="0.35">
      <c r="A71" s="3" t="s">
        <v>43</v>
      </c>
    </row>
    <row r="72" spans="1:11" x14ac:dyDescent="0.35">
      <c r="A72" s="3" t="s">
        <v>44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 x14ac:dyDescent="0.35">
      <c r="B73"/>
      <c r="C73"/>
      <c r="D73"/>
      <c r="E73"/>
      <c r="F73"/>
      <c r="G73"/>
      <c r="H73"/>
      <c r="I73"/>
      <c r="J73"/>
      <c r="K73"/>
    </row>
    <row r="74" spans="1:11" x14ac:dyDescent="0.35">
      <c r="A74" s="3" t="s">
        <v>38</v>
      </c>
      <c r="B74" s="3">
        <f>B65-SUM(B67:B69)</f>
        <v>18241.549999999996</v>
      </c>
      <c r="C74" s="3">
        <f t="shared" ref="C74:K74" si="1">C65-SUM(C67:C69)</f>
        <v>21148</v>
      </c>
      <c r="D74" s="3">
        <f t="shared" si="1"/>
        <v>20324</v>
      </c>
      <c r="E74" s="3">
        <f t="shared" si="1"/>
        <v>23737</v>
      </c>
      <c r="F74" s="3">
        <f t="shared" si="1"/>
        <v>31114</v>
      </c>
      <c r="G74" s="3">
        <f t="shared" si="1"/>
        <v>31727</v>
      </c>
      <c r="H74" s="3">
        <f t="shared" si="1"/>
        <v>39256</v>
      </c>
      <c r="I74" s="3">
        <f t="shared" si="1"/>
        <v>27885</v>
      </c>
      <c r="J74" s="3">
        <f t="shared" si="1"/>
        <v>22933</v>
      </c>
      <c r="K74" s="3">
        <f t="shared" si="1"/>
        <v>25651</v>
      </c>
    </row>
    <row r="75" spans="1:11" x14ac:dyDescent="0.35">
      <c r="A75" s="8" t="s">
        <v>59</v>
      </c>
      <c r="B75" s="3">
        <f>B61</f>
        <v>73317.919999999998</v>
      </c>
      <c r="C75" s="3">
        <f t="shared" ref="C75:K75" si="2">C61</f>
        <v>88291</v>
      </c>
      <c r="D75" s="3">
        <f t="shared" si="2"/>
        <v>102333</v>
      </c>
      <c r="E75" s="3">
        <f t="shared" si="2"/>
        <v>105126</v>
      </c>
      <c r="F75" s="3">
        <f t="shared" si="2"/>
        <v>113901</v>
      </c>
      <c r="G75" s="3">
        <f t="shared" si="2"/>
        <v>120120</v>
      </c>
      <c r="H75" s="3">
        <f t="shared" si="2"/>
        <v>129992</v>
      </c>
      <c r="I75" s="3">
        <f t="shared" si="2"/>
        <v>140924</v>
      </c>
      <c r="J75" s="3">
        <f t="shared" si="2"/>
        <v>142859</v>
      </c>
      <c r="K75" s="3">
        <f t="shared" si="2"/>
        <v>145472</v>
      </c>
    </row>
    <row r="76" spans="1:11" x14ac:dyDescent="0.35">
      <c r="A76" s="8"/>
    </row>
    <row r="77" spans="1:11" x14ac:dyDescent="0.35">
      <c r="A77" s="8"/>
    </row>
    <row r="78" spans="1:11" x14ac:dyDescent="0.35">
      <c r="A78" s="8"/>
    </row>
    <row r="79" spans="1:11" x14ac:dyDescent="0.35">
      <c r="A79" s="8"/>
    </row>
    <row r="80" spans="1:11" x14ac:dyDescent="0.35">
      <c r="A80" s="8"/>
    </row>
    <row r="81" spans="1:11" x14ac:dyDescent="0.35">
      <c r="A81" s="1" t="s">
        <v>45</v>
      </c>
    </row>
    <row r="82" spans="1:11" s="7" customFormat="1" x14ac:dyDescent="0.35">
      <c r="A82" s="5" t="s">
        <v>11</v>
      </c>
      <c r="B82" s="6">
        <v>42094</v>
      </c>
      <c r="C82" s="6">
        <v>42460</v>
      </c>
      <c r="D82" s="6">
        <v>42825</v>
      </c>
      <c r="E82" s="6">
        <v>43190</v>
      </c>
      <c r="F82" s="6">
        <v>43555</v>
      </c>
      <c r="G82" s="6">
        <v>43921</v>
      </c>
      <c r="H82" s="6">
        <v>44286</v>
      </c>
      <c r="I82" s="6">
        <v>44651</v>
      </c>
      <c r="J82" s="6">
        <v>45016</v>
      </c>
      <c r="K82" s="6">
        <v>45382</v>
      </c>
    </row>
    <row r="83" spans="1:11" s="1" customFormat="1" x14ac:dyDescent="0.35">
      <c r="A83" s="8" t="s">
        <v>46</v>
      </c>
      <c r="B83">
        <v>19368.78</v>
      </c>
      <c r="C83">
        <v>19109</v>
      </c>
      <c r="D83">
        <v>25223</v>
      </c>
      <c r="E83">
        <v>25067</v>
      </c>
      <c r="F83">
        <v>28593</v>
      </c>
      <c r="G83">
        <v>32369</v>
      </c>
      <c r="H83">
        <v>38802</v>
      </c>
      <c r="I83">
        <v>39949</v>
      </c>
      <c r="J83">
        <v>41965</v>
      </c>
      <c r="K83">
        <v>44338</v>
      </c>
    </row>
    <row r="84" spans="1:11" s="8" customFormat="1" x14ac:dyDescent="0.35">
      <c r="A84" s="8" t="s">
        <v>47</v>
      </c>
      <c r="B84">
        <v>-1807.14</v>
      </c>
      <c r="C84">
        <v>-5010</v>
      </c>
      <c r="D84">
        <v>-16895</v>
      </c>
      <c r="E84">
        <v>3104</v>
      </c>
      <c r="F84">
        <v>1645</v>
      </c>
      <c r="G84">
        <v>8968</v>
      </c>
      <c r="H84">
        <v>-7956</v>
      </c>
      <c r="I84">
        <v>-738</v>
      </c>
      <c r="J84">
        <v>548</v>
      </c>
      <c r="K84">
        <v>6091</v>
      </c>
    </row>
    <row r="85" spans="1:11" s="8" customFormat="1" x14ac:dyDescent="0.35">
      <c r="A85" s="8" t="s">
        <v>48</v>
      </c>
      <c r="B85">
        <v>-17167.61</v>
      </c>
      <c r="C85">
        <v>-9666</v>
      </c>
      <c r="D85">
        <v>-11026</v>
      </c>
      <c r="E85">
        <v>-26885</v>
      </c>
      <c r="F85">
        <v>-27897</v>
      </c>
      <c r="G85">
        <v>-39915</v>
      </c>
      <c r="H85">
        <v>-32634</v>
      </c>
      <c r="I85">
        <v>-33581</v>
      </c>
      <c r="J85">
        <v>-47878</v>
      </c>
      <c r="K85">
        <v>-48536</v>
      </c>
    </row>
    <row r="86" spans="1:11" s="1" customFormat="1" x14ac:dyDescent="0.35">
      <c r="A86" s="8" t="s">
        <v>49</v>
      </c>
      <c r="B86">
        <v>394.03</v>
      </c>
      <c r="C86">
        <v>4433</v>
      </c>
      <c r="D86">
        <v>-2698</v>
      </c>
      <c r="E86">
        <v>1286</v>
      </c>
      <c r="F86">
        <v>2341</v>
      </c>
      <c r="G86">
        <v>1422</v>
      </c>
      <c r="H86">
        <v>-1788</v>
      </c>
      <c r="I86">
        <v>5630</v>
      </c>
      <c r="J86">
        <v>-5365</v>
      </c>
      <c r="K86">
        <v>1893</v>
      </c>
    </row>
    <row r="87" spans="1:11" x14ac:dyDescent="0.35">
      <c r="A87" s="8"/>
    </row>
    <row r="88" spans="1:11" x14ac:dyDescent="0.35">
      <c r="A88" s="8"/>
    </row>
    <row r="89" spans="1:11" x14ac:dyDescent="0.35">
      <c r="A89" s="8"/>
    </row>
    <row r="90" spans="1:11" x14ac:dyDescent="0.35">
      <c r="A90" s="8"/>
    </row>
    <row r="91" spans="1:11" s="1" customFormat="1" x14ac:dyDescent="0.35">
      <c r="A91" s="1" t="s">
        <v>50</v>
      </c>
      <c r="B91">
        <v>1276.98</v>
      </c>
      <c r="C91">
        <v>1260.1500000000001</v>
      </c>
      <c r="D91">
        <v>1215.9000000000001</v>
      </c>
      <c r="E91">
        <v>1424.58</v>
      </c>
      <c r="F91">
        <v>2001.65</v>
      </c>
      <c r="G91">
        <v>1826.1</v>
      </c>
      <c r="H91">
        <v>3177.85</v>
      </c>
      <c r="I91">
        <v>3739.95</v>
      </c>
      <c r="J91">
        <v>3205.9</v>
      </c>
      <c r="K91">
        <v>3876.3</v>
      </c>
    </row>
    <row r="93" spans="1:11" s="1" customFormat="1" x14ac:dyDescent="0.35">
      <c r="A93" s="1" t="s">
        <v>51</v>
      </c>
    </row>
    <row r="94" spans="1:11" x14ac:dyDescent="0.35">
      <c r="A94" s="3" t="s">
        <v>52</v>
      </c>
      <c r="B94" s="9">
        <v>391.75</v>
      </c>
      <c r="C94" s="9">
        <v>394.09</v>
      </c>
      <c r="D94" s="9">
        <v>394.09</v>
      </c>
      <c r="E94" s="9">
        <v>382.86</v>
      </c>
      <c r="F94" s="9">
        <v>375.24</v>
      </c>
      <c r="G94" s="9">
        <v>375.24</v>
      </c>
      <c r="H94" s="9">
        <v>369.91</v>
      </c>
      <c r="I94" s="9">
        <v>365.91</v>
      </c>
      <c r="J94" s="9">
        <v>365.91</v>
      </c>
      <c r="K94" s="9">
        <v>361.81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9ABE0BD-902A-497B-9AF2-1E32ED5762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 Size Statement</vt:lpstr>
      <vt:lpstr>Data&gt;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Kavan Shah</dc:creator>
  <cp:lastModifiedBy>Shah K (FCI)</cp:lastModifiedBy>
  <cp:lastPrinted>2024-10-11T00:22:34Z</cp:lastPrinted>
  <dcterms:created xsi:type="dcterms:W3CDTF">2015-06-05T18:17:20Z</dcterms:created>
  <dcterms:modified xsi:type="dcterms:W3CDTF">2024-10-11T00:22:44Z</dcterms:modified>
</cp:coreProperties>
</file>