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kavan\Desktop\"/>
    </mc:Choice>
  </mc:AlternateContent>
  <xr:revisionPtr revIDLastSave="0" documentId="13_ncr:1_{9F5BF053-4919-4FD1-9B74-ABE992D30471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Guide" sheetId="2" r:id="rId1"/>
    <sheet name="Tesco I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3" i="1" l="1"/>
  <c r="H23" i="1" s="1"/>
  <c r="I23" i="1" s="1"/>
  <c r="J23" i="1" s="1"/>
  <c r="F8" i="1"/>
  <c r="B43" i="1"/>
  <c r="B29" i="1"/>
  <c r="B21" i="1"/>
  <c r="B7" i="1"/>
  <c r="E55" i="1"/>
  <c r="D55" i="1"/>
  <c r="E53" i="1"/>
  <c r="D53" i="1"/>
  <c r="E52" i="1"/>
  <c r="D52" i="1"/>
  <c r="J50" i="1"/>
  <c r="I50" i="1"/>
  <c r="H50" i="1"/>
  <c r="G50" i="1"/>
  <c r="F50" i="1"/>
  <c r="E50" i="1"/>
  <c r="D50" i="1"/>
  <c r="J49" i="1"/>
  <c r="I49" i="1"/>
  <c r="H49" i="1"/>
  <c r="G49" i="1"/>
  <c r="F49" i="1"/>
  <c r="E49" i="1"/>
  <c r="D49" i="1"/>
  <c r="E46" i="1"/>
  <c r="D46" i="1"/>
  <c r="E45" i="1"/>
  <c r="D45" i="1"/>
  <c r="E40" i="1"/>
  <c r="D40" i="1"/>
  <c r="E38" i="1"/>
  <c r="D38" i="1"/>
  <c r="E37" i="1"/>
  <c r="D37" i="1"/>
  <c r="E35" i="1"/>
  <c r="D35" i="1"/>
  <c r="E34" i="1"/>
  <c r="D34" i="1"/>
  <c r="E31" i="1"/>
  <c r="D31" i="1"/>
  <c r="E30" i="1"/>
  <c r="D30" i="1"/>
  <c r="G27" i="1"/>
  <c r="H27" i="1" s="1"/>
  <c r="I27" i="1" s="1"/>
  <c r="J27" i="1" s="1"/>
  <c r="G26" i="1"/>
  <c r="H26" i="1" s="1"/>
  <c r="E26" i="1"/>
  <c r="D26" i="1"/>
  <c r="G25" i="1"/>
  <c r="H25" i="1" s="1"/>
  <c r="I25" i="1" s="1"/>
  <c r="J25" i="1" s="1"/>
  <c r="E25" i="1"/>
  <c r="D25" i="1"/>
  <c r="G24" i="1"/>
  <c r="H24" i="1" s="1"/>
  <c r="E23" i="1"/>
  <c r="D23" i="1"/>
  <c r="J22" i="1"/>
  <c r="G22" i="1"/>
  <c r="H22" i="1" s="1"/>
  <c r="E22" i="1"/>
  <c r="F16" i="1"/>
  <c r="F11" i="1"/>
  <c r="F48" i="1" s="1"/>
  <c r="E11" i="1"/>
  <c r="E24" i="1" s="1"/>
  <c r="D11" i="1"/>
  <c r="D48" i="1" s="1"/>
  <c r="E10" i="1"/>
  <c r="E47" i="1" s="1"/>
  <c r="D10" i="1"/>
  <c r="D32" i="1" s="1"/>
  <c r="E5" i="1"/>
  <c r="F5" i="1" s="1"/>
  <c r="G5" i="1" s="1"/>
  <c r="H5" i="1" s="1"/>
  <c r="I5" i="1" s="1"/>
  <c r="J5" i="1" s="1"/>
  <c r="G11" i="1" l="1"/>
  <c r="G48" i="1" s="1"/>
  <c r="D14" i="1"/>
  <c r="D36" i="1" s="1"/>
  <c r="D24" i="1"/>
  <c r="I26" i="1"/>
  <c r="H16" i="1"/>
  <c r="F15" i="1"/>
  <c r="F34" i="1"/>
  <c r="F30" i="1"/>
  <c r="F45" i="1"/>
  <c r="F35" i="1"/>
  <c r="F9" i="1"/>
  <c r="G8" i="1"/>
  <c r="G33" i="1" s="1"/>
  <c r="I24" i="1"/>
  <c r="H11" i="1"/>
  <c r="F53" i="1"/>
  <c r="F38" i="1"/>
  <c r="E14" i="1"/>
  <c r="G16" i="1"/>
  <c r="D33" i="1"/>
  <c r="E33" i="1"/>
  <c r="D47" i="1"/>
  <c r="E48" i="1"/>
  <c r="E32" i="1"/>
  <c r="F33" i="1"/>
  <c r="D51" i="1" l="1"/>
  <c r="D17" i="1"/>
  <c r="D19" i="1" s="1"/>
  <c r="J24" i="1"/>
  <c r="J11" i="1" s="1"/>
  <c r="I11" i="1"/>
  <c r="H53" i="1"/>
  <c r="G53" i="1"/>
  <c r="G38" i="1"/>
  <c r="G45" i="1"/>
  <c r="G34" i="1"/>
  <c r="G30" i="1"/>
  <c r="G35" i="1"/>
  <c r="G9" i="1"/>
  <c r="G10" i="1" s="1"/>
  <c r="H8" i="1"/>
  <c r="H33" i="1" s="1"/>
  <c r="G15" i="1"/>
  <c r="J26" i="1"/>
  <c r="J16" i="1" s="1"/>
  <c r="I16" i="1"/>
  <c r="E51" i="1"/>
  <c r="E36" i="1"/>
  <c r="E17" i="1"/>
  <c r="F46" i="1"/>
  <c r="F31" i="1"/>
  <c r="F10" i="1"/>
  <c r="D39" i="1"/>
  <c r="H48" i="1"/>
  <c r="F52" i="1"/>
  <c r="F37" i="1"/>
  <c r="D54" i="1" l="1"/>
  <c r="D56" i="1"/>
  <c r="D41" i="1"/>
  <c r="G14" i="1"/>
  <c r="G47" i="1"/>
  <c r="G32" i="1"/>
  <c r="J48" i="1"/>
  <c r="I53" i="1"/>
  <c r="H35" i="1"/>
  <c r="H9" i="1"/>
  <c r="H10" i="1" s="1"/>
  <c r="I8" i="1"/>
  <c r="I38" i="1" s="1"/>
  <c r="H15" i="1"/>
  <c r="H45" i="1"/>
  <c r="H34" i="1"/>
  <c r="H30" i="1"/>
  <c r="H38" i="1"/>
  <c r="E19" i="1"/>
  <c r="E54" i="1"/>
  <c r="E39" i="1"/>
  <c r="J53" i="1"/>
  <c r="G46" i="1"/>
  <c r="G31" i="1"/>
  <c r="F14" i="1"/>
  <c r="F47" i="1"/>
  <c r="F32" i="1"/>
  <c r="G52" i="1"/>
  <c r="G37" i="1"/>
  <c r="I48" i="1"/>
  <c r="I33" i="1" l="1"/>
  <c r="H47" i="1"/>
  <c r="H32" i="1"/>
  <c r="H14" i="1"/>
  <c r="I15" i="1"/>
  <c r="I45" i="1"/>
  <c r="I34" i="1"/>
  <c r="I30" i="1"/>
  <c r="I35" i="1"/>
  <c r="I9" i="1"/>
  <c r="I10" i="1" s="1"/>
  <c r="J8" i="1"/>
  <c r="E56" i="1"/>
  <c r="E41" i="1"/>
  <c r="H46" i="1"/>
  <c r="H31" i="1"/>
  <c r="G51" i="1"/>
  <c r="G36" i="1"/>
  <c r="G17" i="1"/>
  <c r="F17" i="1"/>
  <c r="F51" i="1"/>
  <c r="F36" i="1"/>
  <c r="H52" i="1"/>
  <c r="H37" i="1"/>
  <c r="I47" i="1" l="1"/>
  <c r="I32" i="1"/>
  <c r="I14" i="1"/>
  <c r="J15" i="1"/>
  <c r="J45" i="1"/>
  <c r="J30" i="1"/>
  <c r="J34" i="1"/>
  <c r="J35" i="1"/>
  <c r="J9" i="1"/>
  <c r="J33" i="1"/>
  <c r="J38" i="1"/>
  <c r="I37" i="1"/>
  <c r="I52" i="1"/>
  <c r="F54" i="1"/>
  <c r="F39" i="1"/>
  <c r="F18" i="1"/>
  <c r="F19" i="1" s="1"/>
  <c r="H36" i="1"/>
  <c r="H51" i="1"/>
  <c r="H17" i="1"/>
  <c r="G39" i="1"/>
  <c r="G54" i="1"/>
  <c r="G18" i="1"/>
  <c r="G19" i="1" s="1"/>
  <c r="I46" i="1"/>
  <c r="I31" i="1"/>
  <c r="G56" i="1" l="1"/>
  <c r="G41" i="1"/>
  <c r="H54" i="1"/>
  <c r="H39" i="1"/>
  <c r="H18" i="1"/>
  <c r="J46" i="1"/>
  <c r="J31" i="1"/>
  <c r="G55" i="1"/>
  <c r="G40" i="1"/>
  <c r="J52" i="1"/>
  <c r="J37" i="1"/>
  <c r="F56" i="1"/>
  <c r="F41" i="1"/>
  <c r="I51" i="1"/>
  <c r="I36" i="1"/>
  <c r="I17" i="1"/>
  <c r="F55" i="1"/>
  <c r="F40" i="1"/>
  <c r="J10" i="1"/>
  <c r="I18" i="1" l="1"/>
  <c r="I54" i="1"/>
  <c r="I39" i="1"/>
  <c r="H55" i="1"/>
  <c r="H40" i="1"/>
  <c r="J14" i="1"/>
  <c r="J47" i="1"/>
  <c r="J32" i="1"/>
  <c r="H19" i="1"/>
  <c r="I55" i="1" l="1"/>
  <c r="I40" i="1"/>
  <c r="J17" i="1"/>
  <c r="J51" i="1"/>
  <c r="J36" i="1"/>
  <c r="H56" i="1"/>
  <c r="H41" i="1"/>
  <c r="I19" i="1"/>
  <c r="I41" i="1" l="1"/>
  <c r="I56" i="1"/>
  <c r="J54" i="1"/>
  <c r="J39" i="1"/>
  <c r="J18" i="1"/>
  <c r="J19" i="1" s="1"/>
  <c r="J56" i="1" l="1"/>
  <c r="J41" i="1"/>
  <c r="J55" i="1"/>
  <c r="J40" i="1"/>
</calcChain>
</file>

<file path=xl/sharedStrings.xml><?xml version="1.0" encoding="utf-8"?>
<sst xmlns="http://schemas.openxmlformats.org/spreadsheetml/2006/main" count="58" uniqueCount="29">
  <si>
    <t>#</t>
  </si>
  <si>
    <t>Revenue</t>
  </si>
  <si>
    <t>COGS</t>
  </si>
  <si>
    <t>Gross Profit</t>
  </si>
  <si>
    <t>Selling &amp; Admin Exp</t>
  </si>
  <si>
    <t>EBITDA</t>
  </si>
  <si>
    <t>Depreciation</t>
  </si>
  <si>
    <t>Interest</t>
  </si>
  <si>
    <t>EBT</t>
  </si>
  <si>
    <t>Taxes</t>
  </si>
  <si>
    <t>Net Income</t>
  </si>
  <si>
    <t>Tesco PLC</t>
  </si>
  <si>
    <t>GBP (Millions)</t>
  </si>
  <si>
    <t>Revenue Growth</t>
  </si>
  <si>
    <t>COGS % of Revenue</t>
  </si>
  <si>
    <t>S&amp;G Expenses</t>
  </si>
  <si>
    <t>Depreciation % Sales</t>
  </si>
  <si>
    <t>Admin Exp</t>
  </si>
  <si>
    <t>Finance Income</t>
  </si>
  <si>
    <t>N/A</t>
  </si>
  <si>
    <t xml:space="preserve"> </t>
  </si>
  <si>
    <t xml:space="preserve">Change </t>
  </si>
  <si>
    <t>The Tax Rate is kept 30% for simplified calculations. The effective tax rate can be a bit above or below the one in the model.</t>
  </si>
  <si>
    <t>All statements and analyses are collapesable and can be collapsed or expanded using the plus/minus button in the row bar.</t>
  </si>
  <si>
    <t>The # in the A column can be used to effortlessly navigate through the document.</t>
  </si>
  <si>
    <t>The name of the company on top of the Income Statement and Balance Sheet is variable. Changing that would change the name in the subsequent items.</t>
  </si>
  <si>
    <t>The Admin exp and Finance Income in the Income Statement forecast are kept 0 and the Selling and Admin exp are kept constant at a rough average of 2000.</t>
  </si>
  <si>
    <t>You can only access blue font cells also known as the input cells. All formula cells are protected to avoid any mistakes.</t>
  </si>
  <si>
    <t>The Password to unprotect the sheets is 123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</si>
</sst>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&quot;A&quot;"/>
    <numFmt numFmtId="165" formatCode="0&quot;E&quot;"/>
    <numFmt numFmtId="166" formatCode="#,##0.0;\(#,##0.0\)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double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8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 vertical="center" wrapText="1"/>
    </xf>
    <xf numFmtId="164" fontId="1" fillId="2" borderId="0" xfId="0" applyNumberFormat="1" applyFont="1" applyFill="1" applyProtection="1"/>
    <xf numFmtId="0" fontId="4" fillId="3" borderId="0" xfId="0" applyFont="1" applyFill="1" applyProtection="1"/>
    <xf numFmtId="166" fontId="4" fillId="0" borderId="0" xfId="0" applyNumberFormat="1" applyFont="1" applyAlignment="1" applyProtection="1">
      <alignment horizontal="right"/>
    </xf>
    <xf numFmtId="166" fontId="0" fillId="0" borderId="0" xfId="0" applyNumberFormat="1" applyAlignment="1" applyProtection="1">
      <alignment horizontal="right"/>
    </xf>
    <xf numFmtId="166" fontId="0" fillId="0" borderId="1" xfId="0" applyNumberFormat="1" applyBorder="1" applyAlignment="1" applyProtection="1">
      <alignment horizontal="right"/>
    </xf>
    <xf numFmtId="2" fontId="0" fillId="0" borderId="0" xfId="1" applyNumberFormat="1" applyFont="1" applyAlignment="1" applyProtection="1">
      <alignment horizontal="right"/>
    </xf>
    <xf numFmtId="166" fontId="4" fillId="0" borderId="2" xfId="0" applyNumberFormat="1" applyFont="1" applyBorder="1" applyAlignment="1" applyProtection="1">
      <alignment horizontal="right"/>
    </xf>
    <xf numFmtId="10" fontId="0" fillId="0" borderId="0" xfId="1" applyNumberFormat="1" applyFont="1" applyAlignment="1" applyProtection="1">
      <alignment horizontal="right"/>
    </xf>
    <xf numFmtId="10" fontId="4" fillId="0" borderId="0" xfId="1" applyNumberFormat="1" applyFont="1" applyProtection="1"/>
    <xf numFmtId="10" fontId="0" fillId="0" borderId="0" xfId="1" applyNumberFormat="1" applyFont="1" applyProtection="1"/>
    <xf numFmtId="10" fontId="0" fillId="0" borderId="1" xfId="1" applyNumberFormat="1" applyFont="1" applyBorder="1" applyProtection="1"/>
    <xf numFmtId="10" fontId="4" fillId="0" borderId="2" xfId="1" applyNumberFormat="1" applyFont="1" applyBorder="1" applyProtection="1"/>
    <xf numFmtId="0" fontId="4" fillId="0" borderId="0" xfId="0" applyFont="1" applyProtection="1">
      <protection locked="0"/>
    </xf>
    <xf numFmtId="0" fontId="1" fillId="2" borderId="0" xfId="0" applyFont="1" applyFill="1" applyProtection="1">
      <protection locked="0"/>
    </xf>
    <xf numFmtId="164" fontId="1" fillId="2" borderId="0" xfId="0" applyNumberFormat="1" applyFont="1" applyFill="1" applyProtection="1">
      <protection locked="0"/>
    </xf>
    <xf numFmtId="0" fontId="0" fillId="0" borderId="0" xfId="0" applyProtection="1">
      <protection locked="0"/>
    </xf>
    <xf numFmtId="166" fontId="5" fillId="0" borderId="0" xfId="0" applyNumberFormat="1" applyFont="1" applyAlignment="1" applyProtection="1">
      <alignment horizontal="right"/>
      <protection locked="0"/>
    </xf>
    <xf numFmtId="166" fontId="3" fillId="0" borderId="0" xfId="0" applyNumberFormat="1" applyFont="1" applyAlignment="1" applyProtection="1">
      <alignment horizontal="right"/>
      <protection locked="0"/>
    </xf>
    <xf numFmtId="166" fontId="0" fillId="0" borderId="0" xfId="0" applyNumberFormat="1" applyAlignment="1" applyProtection="1">
      <alignment horizontal="right"/>
      <protection locked="0"/>
    </xf>
    <xf numFmtId="2" fontId="3" fillId="0" borderId="0" xfId="1" applyNumberFormat="1" applyFont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1" xfId="0" applyBorder="1" applyAlignment="1" applyProtection="1">
      <alignment horizontal="left"/>
      <protection locked="0"/>
    </xf>
    <xf numFmtId="0" fontId="4" fillId="0" borderId="2" xfId="0" applyFont="1" applyBorder="1" applyAlignment="1" applyProtection="1">
      <alignment horizontal="left"/>
      <protection locked="0"/>
    </xf>
    <xf numFmtId="10" fontId="3" fillId="0" borderId="0" xfId="1" applyNumberFormat="1" applyFont="1" applyAlignment="1" applyProtection="1">
      <alignment horizontal="right"/>
      <protection locked="0"/>
    </xf>
    <xf numFmtId="0" fontId="0" fillId="0" borderId="1" xfId="0" applyBorder="1" applyProtection="1">
      <protection locked="0"/>
    </xf>
    <xf numFmtId="0" fontId="4" fillId="0" borderId="2" xfId="0" applyFont="1" applyBorder="1" applyProtection="1">
      <protection locked="0"/>
    </xf>
    <xf numFmtId="10" fontId="3" fillId="0" borderId="0" xfId="1" applyNumberFormat="1" applyFont="1" applyProtection="1">
      <protection locked="0"/>
    </xf>
    <xf numFmtId="0" fontId="1" fillId="4" borderId="0" xfId="0" applyFont="1" applyFill="1" applyProtection="1">
      <protection locked="0"/>
    </xf>
    <xf numFmtId="164" fontId="1" fillId="4" borderId="0" xfId="0" applyNumberFormat="1" applyFont="1" applyFill="1" applyProtection="1">
      <protection locked="0"/>
    </xf>
    <xf numFmtId="165" fontId="1" fillId="4" borderId="0" xfId="0" applyNumberFormat="1" applyFont="1" applyFill="1" applyProtection="1">
      <protection locked="0"/>
    </xf>
    <xf numFmtId="0" fontId="0" fillId="4" borderId="0" xfId="0" applyFill="1" applyProtection="1">
      <protection locked="0"/>
    </xf>
    <xf numFmtId="0" fontId="4" fillId="3" borderId="0" xfId="0" applyFont="1" applyFill="1" applyProtection="1">
      <protection locked="0"/>
    </xf>
    <xf numFmtId="0" fontId="0" fillId="3" borderId="0" xfId="0" applyFill="1" applyProtection="1">
      <protection locked="0"/>
    </xf>
    <xf numFmtId="0" fontId="1" fillId="5" borderId="0" xfId="0" applyFont="1" applyFill="1" applyAlignment="1">
      <alignment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</xdr:col>
      <xdr:colOff>1607594</xdr:colOff>
      <xdr:row>2</xdr:row>
      <xdr:rowOff>139700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78FECD3-1D50-9128-BB04-7921A1EC8F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000" y="0"/>
          <a:ext cx="1607594" cy="508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9AADB-9253-48F7-82D7-CA47AB058F12}">
  <dimension ref="A1:B13"/>
  <sheetViews>
    <sheetView showGridLines="0" tabSelected="1" workbookViewId="0">
      <selection activeCell="B16" sqref="B16"/>
    </sheetView>
  </sheetViews>
  <sheetFormatPr defaultRowHeight="14.5" x14ac:dyDescent="0.35"/>
  <cols>
    <col min="1" max="1" width="1.81640625" style="1" bestFit="1" customWidth="1"/>
    <col min="2" max="2" width="132.81640625" style="1" bestFit="1" customWidth="1"/>
    <col min="3" max="16384" width="8.7265625" style="1"/>
  </cols>
  <sheetData>
    <row r="1" spans="1:2" ht="14.5" customHeight="1" x14ac:dyDescent="0.35">
      <c r="A1" s="2"/>
      <c r="B1" s="1" t="s">
        <v>22</v>
      </c>
    </row>
    <row r="2" spans="1:2" ht="14.5" customHeight="1" x14ac:dyDescent="0.35">
      <c r="A2" s="2"/>
    </row>
    <row r="3" spans="1:2" ht="14.5" customHeight="1" x14ac:dyDescent="0.35">
      <c r="A3" s="2"/>
      <c r="B3" s="1" t="s">
        <v>26</v>
      </c>
    </row>
    <row r="4" spans="1:2" x14ac:dyDescent="0.35">
      <c r="A4" s="2"/>
    </row>
    <row r="5" spans="1:2" x14ac:dyDescent="0.35">
      <c r="A5" s="2"/>
      <c r="B5" s="1" t="s">
        <v>25</v>
      </c>
    </row>
    <row r="7" spans="1:2" x14ac:dyDescent="0.35">
      <c r="B7" s="1" t="s">
        <v>24</v>
      </c>
    </row>
    <row r="9" spans="1:2" x14ac:dyDescent="0.35">
      <c r="B9" s="1" t="s">
        <v>23</v>
      </c>
    </row>
    <row r="11" spans="1:2" x14ac:dyDescent="0.35">
      <c r="B11" s="1" t="s">
        <v>27</v>
      </c>
    </row>
    <row r="13" spans="1:2" x14ac:dyDescent="0.35">
      <c r="B13" s="37" t="s">
        <v>28</v>
      </c>
    </row>
  </sheetData>
  <sheetProtection sheet="1" objects="1" scenarios="1" selectLockedCells="1" selectUn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K57"/>
  <sheetViews>
    <sheetView showGridLines="0" zoomScaleNormal="10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4" sqref="B4"/>
    </sheetView>
  </sheetViews>
  <sheetFormatPr defaultRowHeight="14.5" outlineLevelRow="2" x14ac:dyDescent="0.35"/>
  <cols>
    <col min="1" max="1" width="1.81640625" style="18" customWidth="1"/>
    <col min="2" max="2" width="30.36328125" style="18" customWidth="1"/>
    <col min="3" max="3" width="12.6328125" style="18" customWidth="1"/>
    <col min="4" max="9" width="10.6328125" style="18" customWidth="1"/>
    <col min="10" max="10" width="9.26953125" style="18" bestFit="1" customWidth="1"/>
    <col min="11" max="16384" width="8.7265625" style="18"/>
  </cols>
  <sheetData>
    <row r="4" spans="1:11" x14ac:dyDescent="0.35">
      <c r="B4" s="15" t="s">
        <v>11</v>
      </c>
    </row>
    <row r="5" spans="1:11" x14ac:dyDescent="0.35">
      <c r="B5" s="16" t="s">
        <v>12</v>
      </c>
      <c r="C5" s="16"/>
      <c r="D5" s="17">
        <v>2022</v>
      </c>
      <c r="E5" s="3">
        <f t="shared" ref="E5:J5" si="0">D5+1</f>
        <v>2023</v>
      </c>
      <c r="F5" s="3">
        <f t="shared" si="0"/>
        <v>2024</v>
      </c>
      <c r="G5" s="3">
        <f t="shared" si="0"/>
        <v>2025</v>
      </c>
      <c r="H5" s="3">
        <f t="shared" si="0"/>
        <v>2026</v>
      </c>
      <c r="I5" s="3">
        <f t="shared" si="0"/>
        <v>2027</v>
      </c>
      <c r="J5" s="3">
        <f t="shared" si="0"/>
        <v>2028</v>
      </c>
    </row>
    <row r="6" spans="1:11" x14ac:dyDescent="0.35">
      <c r="B6" s="31"/>
      <c r="C6" s="31"/>
      <c r="D6" s="32"/>
      <c r="E6" s="32"/>
      <c r="F6" s="32"/>
      <c r="G6" s="33"/>
      <c r="H6" s="33"/>
      <c r="I6" s="33"/>
      <c r="J6" s="33"/>
      <c r="K6" s="34"/>
    </row>
    <row r="7" spans="1:11" x14ac:dyDescent="0.35">
      <c r="A7" s="18" t="s">
        <v>0</v>
      </c>
      <c r="B7" s="4" t="str">
        <f>"Income Statement"&amp;" - "&amp;B4</f>
        <v>Income Statement - Tesco PLC</v>
      </c>
      <c r="C7" s="36"/>
      <c r="D7" s="36"/>
      <c r="E7" s="36"/>
      <c r="F7" s="36"/>
      <c r="G7" s="36"/>
      <c r="H7" s="36"/>
      <c r="I7" s="36"/>
      <c r="J7" s="36"/>
    </row>
    <row r="8" spans="1:11" outlineLevel="1" x14ac:dyDescent="0.35">
      <c r="B8" s="23" t="s">
        <v>1</v>
      </c>
      <c r="C8" s="15"/>
      <c r="D8" s="19">
        <v>61344</v>
      </c>
      <c r="E8" s="19">
        <v>65762</v>
      </c>
      <c r="F8" s="5">
        <f>E8*(1+F22)</f>
        <v>70365.340000000011</v>
      </c>
      <c r="G8" s="5">
        <f>F8*(1+G22)</f>
        <v>75290.913800000009</v>
      </c>
      <c r="H8" s="5">
        <f>G8*(1+H22)</f>
        <v>80561.277766000014</v>
      </c>
      <c r="I8" s="5">
        <f>H8*(1+I22)</f>
        <v>87811.792764940023</v>
      </c>
      <c r="J8" s="5">
        <f>I8*(1+J22)</f>
        <v>95714.854113784633</v>
      </c>
    </row>
    <row r="9" spans="1:11" outlineLevel="1" x14ac:dyDescent="0.35">
      <c r="B9" s="24" t="s">
        <v>2</v>
      </c>
      <c r="D9" s="20">
        <v>56750</v>
      </c>
      <c r="E9" s="20">
        <v>62034</v>
      </c>
      <c r="F9" s="6">
        <f>F8*F23</f>
        <v>65439.766200000013</v>
      </c>
      <c r="G9" s="6">
        <f>G8*G23</f>
        <v>70020.549834000019</v>
      </c>
      <c r="H9" s="6">
        <f>H8*H23</f>
        <v>74921.988322380013</v>
      </c>
      <c r="I9" s="6">
        <f>I8*I23</f>
        <v>81664.967271394227</v>
      </c>
      <c r="J9" s="6">
        <f>J8*J23</f>
        <v>89014.814325819709</v>
      </c>
    </row>
    <row r="10" spans="1:11" outlineLevel="1" x14ac:dyDescent="0.35">
      <c r="B10" s="25" t="s">
        <v>3</v>
      </c>
      <c r="C10" s="28"/>
      <c r="D10" s="7">
        <f t="shared" ref="D10:J10" si="1">D8-D9</f>
        <v>4594</v>
      </c>
      <c r="E10" s="7">
        <f t="shared" si="1"/>
        <v>3728</v>
      </c>
      <c r="F10" s="7">
        <f t="shared" si="1"/>
        <v>4925.5737999999983</v>
      </c>
      <c r="G10" s="7">
        <f t="shared" si="1"/>
        <v>5270.3639659999899</v>
      </c>
      <c r="H10" s="7">
        <f t="shared" si="1"/>
        <v>5639.2894436200004</v>
      </c>
      <c r="I10" s="7">
        <f t="shared" si="1"/>
        <v>6146.8254935457953</v>
      </c>
      <c r="J10" s="7">
        <f t="shared" si="1"/>
        <v>6700.0397879649245</v>
      </c>
    </row>
    <row r="11" spans="1:11" outlineLevel="1" x14ac:dyDescent="0.35">
      <c r="B11" s="24" t="s">
        <v>4</v>
      </c>
      <c r="D11" s="6">
        <f>SUM(D12:D13)</f>
        <v>2082</v>
      </c>
      <c r="E11" s="6">
        <f>SUM(E12:E13)</f>
        <v>2221</v>
      </c>
      <c r="F11" s="6">
        <f>F24</f>
        <v>2000</v>
      </c>
      <c r="G11" s="6">
        <f>G24</f>
        <v>2000</v>
      </c>
      <c r="H11" s="6">
        <f>H24</f>
        <v>2000</v>
      </c>
      <c r="I11" s="6">
        <f>I24</f>
        <v>2000</v>
      </c>
      <c r="J11" s="6">
        <f>J24</f>
        <v>2000</v>
      </c>
    </row>
    <row r="12" spans="1:11" outlineLevel="2" x14ac:dyDescent="0.35">
      <c r="B12" s="24" t="s">
        <v>17</v>
      </c>
      <c r="D12" s="20">
        <v>2073</v>
      </c>
      <c r="E12" s="20">
        <v>2136</v>
      </c>
      <c r="F12" s="21">
        <v>0</v>
      </c>
      <c r="G12" s="21">
        <v>0</v>
      </c>
      <c r="H12" s="21">
        <v>0</v>
      </c>
      <c r="I12" s="21">
        <v>0</v>
      </c>
      <c r="J12" s="21">
        <v>0</v>
      </c>
    </row>
    <row r="13" spans="1:11" outlineLevel="2" x14ac:dyDescent="0.35">
      <c r="B13" s="24" t="s">
        <v>18</v>
      </c>
      <c r="D13" s="20">
        <v>9</v>
      </c>
      <c r="E13" s="20">
        <v>85</v>
      </c>
      <c r="F13" s="21">
        <v>0</v>
      </c>
      <c r="G13" s="21">
        <v>0</v>
      </c>
      <c r="H13" s="21">
        <v>0</v>
      </c>
      <c r="I13" s="21">
        <v>0</v>
      </c>
      <c r="J13" s="21">
        <v>0</v>
      </c>
    </row>
    <row r="14" spans="1:11" outlineLevel="1" x14ac:dyDescent="0.35">
      <c r="B14" s="25" t="s">
        <v>5</v>
      </c>
      <c r="C14" s="28"/>
      <c r="D14" s="7">
        <f t="shared" ref="D14:J14" si="2">D10-D11</f>
        <v>2512</v>
      </c>
      <c r="E14" s="7">
        <f t="shared" si="2"/>
        <v>1507</v>
      </c>
      <c r="F14" s="7">
        <f t="shared" si="2"/>
        <v>2925.5737999999983</v>
      </c>
      <c r="G14" s="7">
        <f t="shared" si="2"/>
        <v>3270.3639659999899</v>
      </c>
      <c r="H14" s="7">
        <f t="shared" si="2"/>
        <v>3639.2894436200004</v>
      </c>
      <c r="I14" s="7">
        <f t="shared" si="2"/>
        <v>4146.8254935457953</v>
      </c>
      <c r="J14" s="7">
        <f t="shared" si="2"/>
        <v>4700.0397879649245</v>
      </c>
    </row>
    <row r="15" spans="1:11" outlineLevel="1" x14ac:dyDescent="0.35">
      <c r="B15" s="24" t="s">
        <v>6</v>
      </c>
      <c r="D15" s="20">
        <v>65</v>
      </c>
      <c r="E15" s="20">
        <v>54</v>
      </c>
      <c r="F15" s="6">
        <f>F8*F25</f>
        <v>70.365340000000018</v>
      </c>
      <c r="G15" s="6">
        <f>G8*G25</f>
        <v>75.290913800000013</v>
      </c>
      <c r="H15" s="6">
        <f>H8*H25</f>
        <v>80.561277766000018</v>
      </c>
      <c r="I15" s="6">
        <f>I8*I25</f>
        <v>87.811792764940023</v>
      </c>
      <c r="J15" s="6">
        <f>J8*J25</f>
        <v>95.714854113784639</v>
      </c>
    </row>
    <row r="16" spans="1:11" outlineLevel="1" x14ac:dyDescent="0.35">
      <c r="B16" s="24" t="s">
        <v>7</v>
      </c>
      <c r="D16" s="20">
        <v>551</v>
      </c>
      <c r="E16" s="20">
        <v>618</v>
      </c>
      <c r="F16" s="6">
        <f>F26</f>
        <v>600</v>
      </c>
      <c r="G16" s="6">
        <f>G26</f>
        <v>600</v>
      </c>
      <c r="H16" s="6">
        <f>H26</f>
        <v>600</v>
      </c>
      <c r="I16" s="6">
        <f>I26</f>
        <v>600</v>
      </c>
      <c r="J16" s="6">
        <f>J26</f>
        <v>600</v>
      </c>
    </row>
    <row r="17" spans="1:10" outlineLevel="1" x14ac:dyDescent="0.35">
      <c r="B17" s="25" t="s">
        <v>8</v>
      </c>
      <c r="C17" s="28"/>
      <c r="D17" s="7">
        <f t="shared" ref="D17:J17" si="3">D14-SUM(D15:D16)</f>
        <v>1896</v>
      </c>
      <c r="E17" s="7">
        <f t="shared" si="3"/>
        <v>835</v>
      </c>
      <c r="F17" s="7">
        <f t="shared" si="3"/>
        <v>2255.208459999998</v>
      </c>
      <c r="G17" s="7">
        <f t="shared" si="3"/>
        <v>2595.0730521999899</v>
      </c>
      <c r="H17" s="7">
        <f t="shared" si="3"/>
        <v>2958.7281658540005</v>
      </c>
      <c r="I17" s="7">
        <f t="shared" si="3"/>
        <v>3459.0137007808553</v>
      </c>
      <c r="J17" s="7">
        <f t="shared" si="3"/>
        <v>4004.3249338511396</v>
      </c>
    </row>
    <row r="18" spans="1:10" outlineLevel="1" x14ac:dyDescent="0.35">
      <c r="B18" s="24" t="s">
        <v>9</v>
      </c>
      <c r="D18" s="22">
        <v>510</v>
      </c>
      <c r="E18" s="22">
        <v>247</v>
      </c>
      <c r="F18" s="8">
        <f>F17*F27</f>
        <v>676.56253799999934</v>
      </c>
      <c r="G18" s="8">
        <f>G17*G27</f>
        <v>778.52191565999692</v>
      </c>
      <c r="H18" s="8">
        <f>H17*H27</f>
        <v>887.61844975620011</v>
      </c>
      <c r="I18" s="8">
        <f>I17*I27</f>
        <v>1037.7041102342566</v>
      </c>
      <c r="J18" s="8">
        <f>J17*J27</f>
        <v>1201.2974801553419</v>
      </c>
    </row>
    <row r="19" spans="1:10" ht="15" outlineLevel="1" thickBot="1" x14ac:dyDescent="0.4">
      <c r="B19" s="26" t="s">
        <v>10</v>
      </c>
      <c r="C19" s="29"/>
      <c r="D19" s="9">
        <f t="shared" ref="D19:J19" si="4">D17-D18</f>
        <v>1386</v>
      </c>
      <c r="E19" s="9">
        <f t="shared" si="4"/>
        <v>588</v>
      </c>
      <c r="F19" s="9">
        <f t="shared" si="4"/>
        <v>1578.6459219999988</v>
      </c>
      <c r="G19" s="9">
        <f t="shared" si="4"/>
        <v>1816.551136539993</v>
      </c>
      <c r="H19" s="9">
        <f t="shared" si="4"/>
        <v>2071.1097160978006</v>
      </c>
      <c r="I19" s="9">
        <f t="shared" si="4"/>
        <v>2421.3095905465989</v>
      </c>
      <c r="J19" s="9">
        <f t="shared" si="4"/>
        <v>2803.0274536957977</v>
      </c>
    </row>
    <row r="20" spans="1:10" ht="15" thickTop="1" x14ac:dyDescent="0.35">
      <c r="B20" s="24"/>
      <c r="D20" s="21"/>
      <c r="E20" s="21"/>
      <c r="F20" s="21"/>
      <c r="G20" s="21"/>
      <c r="H20" s="21"/>
    </row>
    <row r="21" spans="1:10" x14ac:dyDescent="0.35">
      <c r="A21" s="18" t="s">
        <v>0</v>
      </c>
      <c r="B21" s="4" t="str">
        <f>"Assumption Drivers"&amp;" - "&amp;B4</f>
        <v>Assumption Drivers - Tesco PLC</v>
      </c>
      <c r="C21" s="35"/>
      <c r="D21" s="35"/>
      <c r="E21" s="35"/>
      <c r="F21" s="35"/>
      <c r="G21" s="35"/>
      <c r="H21" s="35"/>
      <c r="I21" s="35"/>
      <c r="J21" s="35"/>
    </row>
    <row r="22" spans="1:10" outlineLevel="1" x14ac:dyDescent="0.35">
      <c r="B22" s="24" t="s">
        <v>13</v>
      </c>
      <c r="D22" s="21" t="s">
        <v>19</v>
      </c>
      <c r="E22" s="10">
        <f>(E8/D8)-1</f>
        <v>7.2020083463745443E-2</v>
      </c>
      <c r="F22" s="27">
        <v>7.0000000000000007E-2</v>
      </c>
      <c r="G22" s="10">
        <f t="shared" ref="G22:H27" si="5">F22</f>
        <v>7.0000000000000007E-2</v>
      </c>
      <c r="H22" s="10">
        <f t="shared" si="5"/>
        <v>7.0000000000000007E-2</v>
      </c>
      <c r="I22" s="27">
        <v>0.09</v>
      </c>
      <c r="J22" s="10">
        <f t="shared" ref="J22:J27" si="6">I22</f>
        <v>0.09</v>
      </c>
    </row>
    <row r="23" spans="1:10" outlineLevel="1" x14ac:dyDescent="0.35">
      <c r="B23" s="24" t="s">
        <v>14</v>
      </c>
      <c r="D23" s="10">
        <f>D9/D8</f>
        <v>0.92511085028690665</v>
      </c>
      <c r="E23" s="10">
        <f>E9/E8</f>
        <v>0.94331072655941117</v>
      </c>
      <c r="F23" s="27">
        <v>0.93</v>
      </c>
      <c r="G23" s="10">
        <f>F23</f>
        <v>0.93</v>
      </c>
      <c r="H23" s="10">
        <f t="shared" si="5"/>
        <v>0.93</v>
      </c>
      <c r="I23" s="10">
        <f>H23</f>
        <v>0.93</v>
      </c>
      <c r="J23" s="10">
        <f t="shared" si="6"/>
        <v>0.93</v>
      </c>
    </row>
    <row r="24" spans="1:10" outlineLevel="1" x14ac:dyDescent="0.35">
      <c r="B24" s="24" t="s">
        <v>15</v>
      </c>
      <c r="D24" s="6">
        <f>D11</f>
        <v>2082</v>
      </c>
      <c r="E24" s="6">
        <f>E11</f>
        <v>2221</v>
      </c>
      <c r="F24" s="20">
        <v>2000</v>
      </c>
      <c r="G24" s="6">
        <f t="shared" si="5"/>
        <v>2000</v>
      </c>
      <c r="H24" s="6">
        <f t="shared" si="5"/>
        <v>2000</v>
      </c>
      <c r="I24" s="6">
        <f>H24</f>
        <v>2000</v>
      </c>
      <c r="J24" s="6">
        <f t="shared" si="6"/>
        <v>2000</v>
      </c>
    </row>
    <row r="25" spans="1:10" outlineLevel="1" x14ac:dyDescent="0.35">
      <c r="B25" s="24" t="s">
        <v>16</v>
      </c>
      <c r="D25" s="10">
        <f>D15/D8</f>
        <v>1.0595983307250913E-3</v>
      </c>
      <c r="E25" s="10">
        <f>E15/E8</f>
        <v>8.2114290927891482E-4</v>
      </c>
      <c r="F25" s="27">
        <v>1E-3</v>
      </c>
      <c r="G25" s="10">
        <f t="shared" si="5"/>
        <v>1E-3</v>
      </c>
      <c r="H25" s="10">
        <f t="shared" si="5"/>
        <v>1E-3</v>
      </c>
      <c r="I25" s="10">
        <f>H25</f>
        <v>1E-3</v>
      </c>
      <c r="J25" s="10">
        <f t="shared" si="6"/>
        <v>1E-3</v>
      </c>
    </row>
    <row r="26" spans="1:10" outlineLevel="1" x14ac:dyDescent="0.35">
      <c r="B26" s="24" t="s">
        <v>7</v>
      </c>
      <c r="D26" s="6">
        <f>D16</f>
        <v>551</v>
      </c>
      <c r="E26" s="6">
        <f>E16</f>
        <v>618</v>
      </c>
      <c r="F26" s="20">
        <v>600</v>
      </c>
      <c r="G26" s="6">
        <f t="shared" si="5"/>
        <v>600</v>
      </c>
      <c r="H26" s="6">
        <f t="shared" si="5"/>
        <v>600</v>
      </c>
      <c r="I26" s="6">
        <f>H26</f>
        <v>600</v>
      </c>
      <c r="J26" s="6">
        <f t="shared" si="6"/>
        <v>600</v>
      </c>
    </row>
    <row r="27" spans="1:10" outlineLevel="1" x14ac:dyDescent="0.35">
      <c r="B27" s="24" t="s">
        <v>9</v>
      </c>
      <c r="D27" s="27">
        <v>0.3</v>
      </c>
      <c r="E27" s="27">
        <v>0.3</v>
      </c>
      <c r="F27" s="27">
        <v>0.3</v>
      </c>
      <c r="G27" s="10">
        <f t="shared" si="5"/>
        <v>0.3</v>
      </c>
      <c r="H27" s="10">
        <f t="shared" si="5"/>
        <v>0.3</v>
      </c>
      <c r="I27" s="10">
        <f>H27</f>
        <v>0.3</v>
      </c>
      <c r="J27" s="10">
        <f t="shared" si="6"/>
        <v>0.3</v>
      </c>
    </row>
    <row r="29" spans="1:10" x14ac:dyDescent="0.35">
      <c r="A29" s="18" t="s">
        <v>0</v>
      </c>
      <c r="B29" s="4" t="str">
        <f>"Common Size Statement"&amp;" - "&amp;B4</f>
        <v>Common Size Statement - Tesco PLC</v>
      </c>
      <c r="C29" s="35"/>
      <c r="D29" s="35"/>
      <c r="E29" s="35"/>
      <c r="F29" s="35"/>
      <c r="G29" s="35"/>
      <c r="H29" s="35"/>
      <c r="I29" s="35"/>
      <c r="J29" s="35"/>
    </row>
    <row r="30" spans="1:10" outlineLevel="1" x14ac:dyDescent="0.35">
      <c r="B30" s="15" t="s">
        <v>1</v>
      </c>
      <c r="C30" s="15"/>
      <c r="D30" s="11">
        <f>D8/D$8</f>
        <v>1</v>
      </c>
      <c r="E30" s="11">
        <f t="shared" ref="E30:J30" si="7">E8/E$8</f>
        <v>1</v>
      </c>
      <c r="F30" s="11">
        <f t="shared" si="7"/>
        <v>1</v>
      </c>
      <c r="G30" s="11">
        <f t="shared" si="7"/>
        <v>1</v>
      </c>
      <c r="H30" s="11">
        <f t="shared" si="7"/>
        <v>1</v>
      </c>
      <c r="I30" s="11">
        <f t="shared" si="7"/>
        <v>1</v>
      </c>
      <c r="J30" s="11">
        <f t="shared" si="7"/>
        <v>1</v>
      </c>
    </row>
    <row r="31" spans="1:10" outlineLevel="1" x14ac:dyDescent="0.35">
      <c r="B31" s="18" t="s">
        <v>2</v>
      </c>
      <c r="D31" s="12">
        <f t="shared" ref="D31:J31" si="8">D9/D$8</f>
        <v>0.92511085028690665</v>
      </c>
      <c r="E31" s="12">
        <f t="shared" si="8"/>
        <v>0.94331072655941117</v>
      </c>
      <c r="F31" s="12">
        <f t="shared" si="8"/>
        <v>0.93</v>
      </c>
      <c r="G31" s="12">
        <f t="shared" si="8"/>
        <v>0.93000000000000016</v>
      </c>
      <c r="H31" s="12">
        <f t="shared" si="8"/>
        <v>0.93</v>
      </c>
      <c r="I31" s="12">
        <f t="shared" si="8"/>
        <v>0.93</v>
      </c>
      <c r="J31" s="12">
        <f t="shared" si="8"/>
        <v>0.93</v>
      </c>
    </row>
    <row r="32" spans="1:10" outlineLevel="1" x14ac:dyDescent="0.35">
      <c r="B32" s="28" t="s">
        <v>3</v>
      </c>
      <c r="C32" s="28"/>
      <c r="D32" s="13">
        <f t="shared" ref="D32:J32" si="9">D10/D$8</f>
        <v>7.4889149713093378E-2</v>
      </c>
      <c r="E32" s="13">
        <f t="shared" si="9"/>
        <v>5.6689273440588793E-2</v>
      </c>
      <c r="F32" s="13">
        <f t="shared" si="9"/>
        <v>6.9999999999999965E-2</v>
      </c>
      <c r="G32" s="13">
        <f t="shared" si="9"/>
        <v>6.9999999999999854E-2</v>
      </c>
      <c r="H32" s="13">
        <f t="shared" si="9"/>
        <v>6.9999999999999993E-2</v>
      </c>
      <c r="I32" s="13">
        <f t="shared" si="9"/>
        <v>6.9999999999999923E-2</v>
      </c>
      <c r="J32" s="13">
        <f t="shared" si="9"/>
        <v>7.0000000000000007E-2</v>
      </c>
    </row>
    <row r="33" spans="1:10" outlineLevel="1" x14ac:dyDescent="0.35">
      <c r="B33" s="18" t="s">
        <v>4</v>
      </c>
      <c r="D33" s="12">
        <f t="shared" ref="D33:J33" si="10">D11/D$8</f>
        <v>3.393974960876369E-2</v>
      </c>
      <c r="E33" s="12">
        <f t="shared" si="10"/>
        <v>3.3773303731638331E-2</v>
      </c>
      <c r="F33" s="12">
        <f t="shared" si="10"/>
        <v>2.8423084433330383E-2</v>
      </c>
      <c r="G33" s="12">
        <f t="shared" si="10"/>
        <v>2.6563630311523721E-2</v>
      </c>
      <c r="H33" s="12">
        <f t="shared" si="10"/>
        <v>2.4825822721050207E-2</v>
      </c>
      <c r="I33" s="12">
        <f t="shared" si="10"/>
        <v>2.2775984147752483E-2</v>
      </c>
      <c r="J33" s="12">
        <f t="shared" si="10"/>
        <v>2.0895398300690347E-2</v>
      </c>
    </row>
    <row r="34" spans="1:10" outlineLevel="2" x14ac:dyDescent="0.35">
      <c r="B34" s="18" t="s">
        <v>17</v>
      </c>
      <c r="D34" s="12">
        <f t="shared" ref="D34:J34" si="11">D12/D$8</f>
        <v>3.3793035993740221E-2</v>
      </c>
      <c r="E34" s="12">
        <f t="shared" si="11"/>
        <v>3.248076396703263E-2</v>
      </c>
      <c r="F34" s="12">
        <f t="shared" si="11"/>
        <v>0</v>
      </c>
      <c r="G34" s="12">
        <f t="shared" si="11"/>
        <v>0</v>
      </c>
      <c r="H34" s="12">
        <f t="shared" si="11"/>
        <v>0</v>
      </c>
      <c r="I34" s="12">
        <f t="shared" si="11"/>
        <v>0</v>
      </c>
      <c r="J34" s="12">
        <f t="shared" si="11"/>
        <v>0</v>
      </c>
    </row>
    <row r="35" spans="1:10" outlineLevel="2" x14ac:dyDescent="0.35">
      <c r="B35" s="18" t="s">
        <v>18</v>
      </c>
      <c r="D35" s="12">
        <f t="shared" ref="D35:J35" si="12">D13/D$8</f>
        <v>1.4671361502347418E-4</v>
      </c>
      <c r="E35" s="12">
        <f t="shared" si="12"/>
        <v>1.2925397646056994E-3</v>
      </c>
      <c r="F35" s="12">
        <f t="shared" si="12"/>
        <v>0</v>
      </c>
      <c r="G35" s="12">
        <f t="shared" si="12"/>
        <v>0</v>
      </c>
      <c r="H35" s="12">
        <f t="shared" si="12"/>
        <v>0</v>
      </c>
      <c r="I35" s="12">
        <f t="shared" si="12"/>
        <v>0</v>
      </c>
      <c r="J35" s="12">
        <f t="shared" si="12"/>
        <v>0</v>
      </c>
    </row>
    <row r="36" spans="1:10" outlineLevel="1" x14ac:dyDescent="0.35">
      <c r="B36" s="28" t="s">
        <v>5</v>
      </c>
      <c r="C36" s="28"/>
      <c r="D36" s="13">
        <f t="shared" ref="D36:J36" si="13">D14/D$8</f>
        <v>4.0949400104329681E-2</v>
      </c>
      <c r="E36" s="13">
        <f t="shared" si="13"/>
        <v>2.2915969708950459E-2</v>
      </c>
      <c r="F36" s="13">
        <f t="shared" si="13"/>
        <v>4.1576915566669585E-2</v>
      </c>
      <c r="G36" s="13">
        <f t="shared" si="13"/>
        <v>4.3436369688476133E-2</v>
      </c>
      <c r="H36" s="13">
        <f t="shared" si="13"/>
        <v>4.5174177278949783E-2</v>
      </c>
      <c r="I36" s="13">
        <f t="shared" si="13"/>
        <v>4.7224015852247447E-2</v>
      </c>
      <c r="J36" s="13">
        <f t="shared" si="13"/>
        <v>4.9104601699309657E-2</v>
      </c>
    </row>
    <row r="37" spans="1:10" outlineLevel="1" x14ac:dyDescent="0.35">
      <c r="B37" s="18" t="s">
        <v>6</v>
      </c>
      <c r="D37" s="12">
        <f t="shared" ref="D37:J37" si="14">D15/D$8</f>
        <v>1.0595983307250913E-3</v>
      </c>
      <c r="E37" s="12">
        <f t="shared" si="14"/>
        <v>8.2114290927891482E-4</v>
      </c>
      <c r="F37" s="12">
        <f t="shared" si="14"/>
        <v>1E-3</v>
      </c>
      <c r="G37" s="12">
        <f t="shared" si="14"/>
        <v>1E-3</v>
      </c>
      <c r="H37" s="12">
        <f t="shared" si="14"/>
        <v>1E-3</v>
      </c>
      <c r="I37" s="12">
        <f t="shared" si="14"/>
        <v>1E-3</v>
      </c>
      <c r="J37" s="12">
        <f t="shared" si="14"/>
        <v>1E-3</v>
      </c>
    </row>
    <row r="38" spans="1:10" outlineLevel="1" x14ac:dyDescent="0.35">
      <c r="B38" s="18" t="s">
        <v>7</v>
      </c>
      <c r="D38" s="12">
        <f t="shared" ref="D38:J38" si="15">D16/D$8</f>
        <v>8.982133541992697E-3</v>
      </c>
      <c r="E38" s="12">
        <f t="shared" si="15"/>
        <v>9.3975244061920253E-3</v>
      </c>
      <c r="F38" s="12">
        <f t="shared" si="15"/>
        <v>8.5269253299991143E-3</v>
      </c>
      <c r="G38" s="12">
        <f t="shared" si="15"/>
        <v>7.9690890934571174E-3</v>
      </c>
      <c r="H38" s="12">
        <f t="shared" si="15"/>
        <v>7.4477468163150623E-3</v>
      </c>
      <c r="I38" s="12">
        <f t="shared" si="15"/>
        <v>6.8327952443257445E-3</v>
      </c>
      <c r="J38" s="12">
        <f t="shared" si="15"/>
        <v>6.2686194902071045E-3</v>
      </c>
    </row>
    <row r="39" spans="1:10" outlineLevel="1" x14ac:dyDescent="0.35">
      <c r="B39" s="28" t="s">
        <v>8</v>
      </c>
      <c r="C39" s="28"/>
      <c r="D39" s="13">
        <f t="shared" ref="D39:J39" si="16">D17/D$8</f>
        <v>3.0907668231611892E-2</v>
      </c>
      <c r="E39" s="13">
        <f t="shared" si="16"/>
        <v>1.2697302393479517E-2</v>
      </c>
      <c r="F39" s="13">
        <f t="shared" si="16"/>
        <v>3.2049990236670461E-2</v>
      </c>
      <c r="G39" s="13">
        <f t="shared" si="16"/>
        <v>3.4467280595019016E-2</v>
      </c>
      <c r="H39" s="13">
        <f t="shared" si="16"/>
        <v>3.6726430462634727E-2</v>
      </c>
      <c r="I39" s="13">
        <f t="shared" si="16"/>
        <v>3.9391220607921704E-2</v>
      </c>
      <c r="J39" s="13">
        <f t="shared" si="16"/>
        <v>4.1835982209102549E-2</v>
      </c>
    </row>
    <row r="40" spans="1:10" outlineLevel="1" x14ac:dyDescent="0.35">
      <c r="B40" s="18" t="s">
        <v>9</v>
      </c>
      <c r="D40" s="12">
        <f t="shared" ref="D40:J40" si="17">D18/D$8</f>
        <v>8.3137715179968704E-3</v>
      </c>
      <c r="E40" s="12">
        <f t="shared" si="17"/>
        <v>3.7559684924424442E-3</v>
      </c>
      <c r="F40" s="12">
        <f t="shared" si="17"/>
        <v>9.6149970710011374E-3</v>
      </c>
      <c r="G40" s="12">
        <f t="shared" si="17"/>
        <v>1.0340184178505706E-2</v>
      </c>
      <c r="H40" s="12">
        <f t="shared" si="17"/>
        <v>1.1017929138790418E-2</v>
      </c>
      <c r="I40" s="12">
        <f t="shared" si="17"/>
        <v>1.1817366182376511E-2</v>
      </c>
      <c r="J40" s="12">
        <f t="shared" si="17"/>
        <v>1.2550794662730763E-2</v>
      </c>
    </row>
    <row r="41" spans="1:10" ht="15" outlineLevel="1" thickBot="1" x14ac:dyDescent="0.4">
      <c r="B41" s="29" t="s">
        <v>10</v>
      </c>
      <c r="C41" s="29"/>
      <c r="D41" s="14">
        <f t="shared" ref="D41:J41" si="18">D19/D$8</f>
        <v>2.2593896713615023E-2</v>
      </c>
      <c r="E41" s="14">
        <f t="shared" si="18"/>
        <v>8.9413339010370723E-3</v>
      </c>
      <c r="F41" s="14">
        <f t="shared" si="18"/>
        <v>2.2434993165669326E-2</v>
      </c>
      <c r="G41" s="14">
        <f t="shared" si="18"/>
        <v>2.4127096416513314E-2</v>
      </c>
      <c r="H41" s="14">
        <f t="shared" si="18"/>
        <v>2.5708501323844311E-2</v>
      </c>
      <c r="I41" s="14">
        <f t="shared" si="18"/>
        <v>2.7573854425545195E-2</v>
      </c>
      <c r="J41" s="14">
        <f t="shared" si="18"/>
        <v>2.9285187546371782E-2</v>
      </c>
    </row>
    <row r="42" spans="1:10" ht="15" thickTop="1" x14ac:dyDescent="0.35"/>
    <row r="43" spans="1:10" x14ac:dyDescent="0.35">
      <c r="A43" s="18" t="s">
        <v>0</v>
      </c>
      <c r="B43" s="4" t="str">
        <f>"Change Analysis"&amp;" - "&amp;B4</f>
        <v>Change Analysis - Tesco PLC</v>
      </c>
      <c r="C43" s="35"/>
      <c r="D43" s="35"/>
      <c r="E43" s="35"/>
      <c r="F43" s="35"/>
      <c r="G43" s="35"/>
      <c r="H43" s="35"/>
      <c r="I43" s="35"/>
      <c r="J43" s="35"/>
    </row>
    <row r="44" spans="1:10" outlineLevel="1" x14ac:dyDescent="0.35">
      <c r="B44" s="18" t="s">
        <v>21</v>
      </c>
      <c r="C44" s="30">
        <v>0.12</v>
      </c>
    </row>
    <row r="45" spans="1:10" outlineLevel="1" x14ac:dyDescent="0.35">
      <c r="B45" s="23" t="s">
        <v>1</v>
      </c>
      <c r="C45" s="15"/>
      <c r="D45" s="5">
        <f t="shared" ref="D45:J56" si="19">D8*(1+$C$44)</f>
        <v>68705.280000000013</v>
      </c>
      <c r="E45" s="5">
        <f t="shared" si="19"/>
        <v>73653.440000000002</v>
      </c>
      <c r="F45" s="5">
        <f t="shared" si="19"/>
        <v>78809.180800000016</v>
      </c>
      <c r="G45" s="5">
        <f t="shared" si="19"/>
        <v>84325.823456000013</v>
      </c>
      <c r="H45" s="5">
        <f t="shared" si="19"/>
        <v>90228.631097920021</v>
      </c>
      <c r="I45" s="5">
        <f t="shared" si="19"/>
        <v>98349.207896732842</v>
      </c>
      <c r="J45" s="5">
        <f t="shared" si="19"/>
        <v>107200.63660743881</v>
      </c>
    </row>
    <row r="46" spans="1:10" outlineLevel="1" x14ac:dyDescent="0.35">
      <c r="B46" s="24" t="s">
        <v>2</v>
      </c>
      <c r="D46" s="6">
        <f t="shared" si="19"/>
        <v>63560.000000000007</v>
      </c>
      <c r="E46" s="6">
        <f t="shared" si="19"/>
        <v>69478.080000000002</v>
      </c>
      <c r="F46" s="6">
        <f t="shared" si="19"/>
        <v>73292.53814400002</v>
      </c>
      <c r="G46" s="6">
        <f t="shared" si="19"/>
        <v>78423.015814080034</v>
      </c>
      <c r="H46" s="6">
        <f t="shared" si="19"/>
        <v>83912.626921065617</v>
      </c>
      <c r="I46" s="6">
        <f t="shared" si="19"/>
        <v>91464.763343961546</v>
      </c>
      <c r="J46" s="6">
        <f t="shared" si="19"/>
        <v>99696.592044918085</v>
      </c>
    </row>
    <row r="47" spans="1:10" outlineLevel="1" x14ac:dyDescent="0.35">
      <c r="B47" s="25" t="s">
        <v>3</v>
      </c>
      <c r="C47" s="28"/>
      <c r="D47" s="7">
        <f t="shared" si="19"/>
        <v>5145.2800000000007</v>
      </c>
      <c r="E47" s="7">
        <f t="shared" si="19"/>
        <v>4175.3600000000006</v>
      </c>
      <c r="F47" s="7">
        <f t="shared" si="19"/>
        <v>5516.6426559999982</v>
      </c>
      <c r="G47" s="7">
        <f t="shared" si="19"/>
        <v>5902.8076419199888</v>
      </c>
      <c r="H47" s="7">
        <f t="shared" si="19"/>
        <v>6316.0041768544006</v>
      </c>
      <c r="I47" s="7">
        <f t="shared" si="19"/>
        <v>6884.4445527712915</v>
      </c>
      <c r="J47" s="7">
        <f t="shared" si="19"/>
        <v>7504.0445625207158</v>
      </c>
    </row>
    <row r="48" spans="1:10" outlineLevel="1" x14ac:dyDescent="0.35">
      <c r="B48" s="24" t="s">
        <v>4</v>
      </c>
      <c r="D48" s="6">
        <f t="shared" si="19"/>
        <v>2331.84</v>
      </c>
      <c r="E48" s="6">
        <f t="shared" si="19"/>
        <v>2487.5200000000004</v>
      </c>
      <c r="F48" s="6">
        <f t="shared" si="19"/>
        <v>2240</v>
      </c>
      <c r="G48" s="6">
        <f t="shared" si="19"/>
        <v>2240</v>
      </c>
      <c r="H48" s="6">
        <f t="shared" si="19"/>
        <v>2240</v>
      </c>
      <c r="I48" s="6">
        <f t="shared" si="19"/>
        <v>2240</v>
      </c>
      <c r="J48" s="6">
        <f t="shared" si="19"/>
        <v>2240</v>
      </c>
    </row>
    <row r="49" spans="1:10" outlineLevel="2" x14ac:dyDescent="0.35">
      <c r="B49" s="24" t="s">
        <v>17</v>
      </c>
      <c r="D49" s="6">
        <f t="shared" si="19"/>
        <v>2321.7600000000002</v>
      </c>
      <c r="E49" s="6">
        <f t="shared" si="19"/>
        <v>2392.3200000000002</v>
      </c>
      <c r="F49" s="6">
        <f t="shared" si="19"/>
        <v>0</v>
      </c>
      <c r="G49" s="6">
        <f t="shared" si="19"/>
        <v>0</v>
      </c>
      <c r="H49" s="6">
        <f t="shared" si="19"/>
        <v>0</v>
      </c>
      <c r="I49" s="6">
        <f t="shared" si="19"/>
        <v>0</v>
      </c>
      <c r="J49" s="6">
        <f t="shared" si="19"/>
        <v>0</v>
      </c>
    </row>
    <row r="50" spans="1:10" outlineLevel="2" x14ac:dyDescent="0.35">
      <c r="A50" s="18" t="s">
        <v>20</v>
      </c>
      <c r="B50" s="24" t="s">
        <v>18</v>
      </c>
      <c r="D50" s="6">
        <f t="shared" si="19"/>
        <v>10.080000000000002</v>
      </c>
      <c r="E50" s="6">
        <f t="shared" si="19"/>
        <v>95.2</v>
      </c>
      <c r="F50" s="6">
        <f t="shared" si="19"/>
        <v>0</v>
      </c>
      <c r="G50" s="6">
        <f t="shared" si="19"/>
        <v>0</v>
      </c>
      <c r="H50" s="6">
        <f t="shared" si="19"/>
        <v>0</v>
      </c>
      <c r="I50" s="6">
        <f t="shared" si="19"/>
        <v>0</v>
      </c>
      <c r="J50" s="6">
        <f t="shared" si="19"/>
        <v>0</v>
      </c>
    </row>
    <row r="51" spans="1:10" outlineLevel="1" x14ac:dyDescent="0.35">
      <c r="B51" s="25" t="s">
        <v>5</v>
      </c>
      <c r="C51" s="28"/>
      <c r="D51" s="7">
        <f t="shared" si="19"/>
        <v>2813.44</v>
      </c>
      <c r="E51" s="7">
        <f t="shared" si="19"/>
        <v>1687.8400000000001</v>
      </c>
      <c r="F51" s="7">
        <f t="shared" si="19"/>
        <v>3276.6426559999986</v>
      </c>
      <c r="G51" s="7">
        <f t="shared" si="19"/>
        <v>3662.8076419199892</v>
      </c>
      <c r="H51" s="7">
        <f t="shared" si="19"/>
        <v>4076.0041768544006</v>
      </c>
      <c r="I51" s="7">
        <f t="shared" si="19"/>
        <v>4644.4445527712915</v>
      </c>
      <c r="J51" s="7">
        <f t="shared" si="19"/>
        <v>5264.0445625207158</v>
      </c>
    </row>
    <row r="52" spans="1:10" outlineLevel="1" x14ac:dyDescent="0.35">
      <c r="B52" s="24" t="s">
        <v>6</v>
      </c>
      <c r="D52" s="6">
        <f t="shared" si="19"/>
        <v>72.800000000000011</v>
      </c>
      <c r="E52" s="6">
        <f t="shared" si="19"/>
        <v>60.480000000000004</v>
      </c>
      <c r="F52" s="6">
        <f t="shared" si="19"/>
        <v>78.809180800000021</v>
      </c>
      <c r="G52" s="6">
        <f t="shared" si="19"/>
        <v>84.325823456000023</v>
      </c>
      <c r="H52" s="6">
        <f t="shared" si="19"/>
        <v>90.228631097920029</v>
      </c>
      <c r="I52" s="6">
        <f t="shared" si="19"/>
        <v>98.349207896732835</v>
      </c>
      <c r="J52" s="6">
        <f t="shared" si="19"/>
        <v>107.20063660743881</v>
      </c>
    </row>
    <row r="53" spans="1:10" outlineLevel="1" x14ac:dyDescent="0.35">
      <c r="B53" s="24" t="s">
        <v>7</v>
      </c>
      <c r="D53" s="6">
        <f t="shared" si="19"/>
        <v>617.12</v>
      </c>
      <c r="E53" s="6">
        <f t="shared" si="19"/>
        <v>692.16000000000008</v>
      </c>
      <c r="F53" s="6">
        <f t="shared" si="19"/>
        <v>672.00000000000011</v>
      </c>
      <c r="G53" s="6">
        <f t="shared" si="19"/>
        <v>672.00000000000011</v>
      </c>
      <c r="H53" s="6">
        <f t="shared" si="19"/>
        <v>672.00000000000011</v>
      </c>
      <c r="I53" s="6">
        <f t="shared" si="19"/>
        <v>672.00000000000011</v>
      </c>
      <c r="J53" s="6">
        <f t="shared" si="19"/>
        <v>672.00000000000011</v>
      </c>
    </row>
    <row r="54" spans="1:10" outlineLevel="1" x14ac:dyDescent="0.35">
      <c r="B54" s="25" t="s">
        <v>8</v>
      </c>
      <c r="C54" s="28"/>
      <c r="D54" s="7">
        <f t="shared" si="19"/>
        <v>2123.52</v>
      </c>
      <c r="E54" s="7">
        <f t="shared" si="19"/>
        <v>935.2</v>
      </c>
      <c r="F54" s="7">
        <f t="shared" si="19"/>
        <v>2525.8334751999978</v>
      </c>
      <c r="G54" s="7">
        <f t="shared" si="19"/>
        <v>2906.4818184639889</v>
      </c>
      <c r="H54" s="7">
        <f t="shared" si="19"/>
        <v>3313.7755457564808</v>
      </c>
      <c r="I54" s="7">
        <f t="shared" si="19"/>
        <v>3874.0953448745581</v>
      </c>
      <c r="J54" s="7">
        <f t="shared" si="19"/>
        <v>4484.8439259132765</v>
      </c>
    </row>
    <row r="55" spans="1:10" outlineLevel="1" x14ac:dyDescent="0.35">
      <c r="B55" s="24" t="s">
        <v>9</v>
      </c>
      <c r="D55" s="8">
        <f t="shared" si="19"/>
        <v>571.20000000000005</v>
      </c>
      <c r="E55" s="8">
        <f t="shared" si="19"/>
        <v>276.64000000000004</v>
      </c>
      <c r="F55" s="8">
        <f t="shared" si="19"/>
        <v>757.75004255999932</v>
      </c>
      <c r="G55" s="8">
        <f t="shared" si="19"/>
        <v>871.94454553919661</v>
      </c>
      <c r="H55" s="8">
        <f t="shared" si="19"/>
        <v>994.1326637269442</v>
      </c>
      <c r="I55" s="8">
        <f t="shared" si="19"/>
        <v>1162.2286034623676</v>
      </c>
      <c r="J55" s="8">
        <f t="shared" si="19"/>
        <v>1345.453177773983</v>
      </c>
    </row>
    <row r="56" spans="1:10" ht="15" outlineLevel="1" thickBot="1" x14ac:dyDescent="0.4">
      <c r="B56" s="26" t="s">
        <v>10</v>
      </c>
      <c r="C56" s="29"/>
      <c r="D56" s="9">
        <f t="shared" si="19"/>
        <v>1552.3200000000002</v>
      </c>
      <c r="E56" s="9">
        <f t="shared" si="19"/>
        <v>658.56000000000006</v>
      </c>
      <c r="F56" s="9">
        <f t="shared" si="19"/>
        <v>1768.0834326399988</v>
      </c>
      <c r="G56" s="9">
        <f t="shared" si="19"/>
        <v>2034.5372729247922</v>
      </c>
      <c r="H56" s="9">
        <f t="shared" si="19"/>
        <v>2319.6428820295368</v>
      </c>
      <c r="I56" s="9">
        <f t="shared" si="19"/>
        <v>2711.866741412191</v>
      </c>
      <c r="J56" s="9">
        <f t="shared" si="19"/>
        <v>3139.3907481392939</v>
      </c>
    </row>
    <row r="57" spans="1:10" ht="15" thickTop="1" x14ac:dyDescent="0.35"/>
  </sheetData>
  <sheetProtection algorithmName="SHA-512" hashValue="tiy7VS1pJcmXdrIhCuwQXiSjqbaQfTurptFRLxGZXh/aZshZn8HT8rBGxw/BZP1NWPMhNxZ/Sl0eHbc2vnlZJQ==" saltValue="YE/ply9TW2ENG6Kqc++OQQ==" spinCount="100000" sheet="1" objects="1" scenarios="1" selectLockedCells="1"/>
  <pageMargins left="0.7" right="0.7" top="0.75" bottom="0.75" header="0.3" footer="0.3"/>
  <pageSetup paperSize="9" orientation="portrait" horizontalDpi="4294967292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Guide</vt:lpstr>
      <vt:lpstr>Tesco 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Kavan Shah</dc:creator>
  <cp:lastModifiedBy>Shah K (FCI)</cp:lastModifiedBy>
  <cp:lastPrinted>2024-09-19T21:51:48Z</cp:lastPrinted>
  <dcterms:created xsi:type="dcterms:W3CDTF">2015-06-05T18:17:20Z</dcterms:created>
  <dcterms:modified xsi:type="dcterms:W3CDTF">2024-09-21T13:55:39Z</dcterms:modified>
</cp:coreProperties>
</file>