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 1" sheetId="1" r:id="rId5"/>
    <sheet state="visible" name="Balance Sheet for Q.1B " sheetId="2" r:id="rId6"/>
    <sheet state="hidden" name="Darft" sheetId="3" r:id="rId7"/>
    <sheet state="visible" name="Balance Sheet for Q.1C" sheetId="4" r:id="rId8"/>
    <sheet state="visible" name="Balance Sheet for Q.1D" sheetId="5" r:id="rId9"/>
    <sheet state="visible" name="Question 2" sheetId="6" r:id="rId10"/>
  </sheets>
  <definedNames/>
  <calcPr/>
</workbook>
</file>

<file path=xl/sharedStrings.xml><?xml version="1.0" encoding="utf-8"?>
<sst xmlns="http://schemas.openxmlformats.org/spreadsheetml/2006/main" count="963" uniqueCount="198">
  <si>
    <t>Question 1</t>
  </si>
  <si>
    <t>financial figures in millions</t>
  </si>
  <si>
    <t>a)</t>
  </si>
  <si>
    <t>Develop base case projections of Newmont's income statement for the years 2025-2029. Assume that sales grows by 10% per year, that gross margin (sales minus costs applicable to sales) remains constant at 2024 levels, and all other costs and expenses grow at 5%, with the exception of impairment charges which are expected to be zero. Note that Newmont 2024 results will be released after market close on February 20.</t>
  </si>
  <si>
    <t>Description</t>
  </si>
  <si>
    <t>FY 23</t>
  </si>
  <si>
    <t>FY24</t>
  </si>
  <si>
    <t>Period Ended On (MM/DD/YYYY)</t>
  </si>
  <si>
    <t>12/31/2023</t>
  </si>
  <si>
    <t>12/31/2024</t>
  </si>
  <si>
    <t>Projection</t>
  </si>
  <si>
    <t>Notes</t>
  </si>
  <si>
    <t>Reported Date (MM/DD/YYYY)</t>
  </si>
  <si>
    <t>02/29/2024</t>
  </si>
  <si>
    <t>02/20/2025</t>
  </si>
  <si>
    <t>FY25</t>
  </si>
  <si>
    <t>FY26</t>
  </si>
  <si>
    <t>FY27</t>
  </si>
  <si>
    <t>FY28</t>
  </si>
  <si>
    <t>FY29</t>
  </si>
  <si>
    <t>Sales</t>
  </si>
  <si>
    <t>Assume annual growth of 10%</t>
  </si>
  <si>
    <t>Costs and expenses</t>
  </si>
  <si>
    <t>Costs applicable to sales</t>
  </si>
  <si>
    <t>Assume constant gross margin from 2024</t>
  </si>
  <si>
    <t>Depreciation and amortization</t>
  </si>
  <si>
    <t>Assume annual growth of 5%</t>
  </si>
  <si>
    <t>Reclamation and remediation</t>
  </si>
  <si>
    <t>Exploration</t>
  </si>
  <si>
    <t>Advanced projects, research and development</t>
  </si>
  <si>
    <t>General and administrative</t>
  </si>
  <si>
    <t>Care and maintenance</t>
  </si>
  <si>
    <t>Loss on assets held for sale</t>
  </si>
  <si>
    <t>Impairment charges</t>
  </si>
  <si>
    <t>Assume zero impairment charges</t>
  </si>
  <si>
    <t>Other expense, net</t>
  </si>
  <si>
    <t>Total costs and expenses</t>
  </si>
  <si>
    <t>Operating Income</t>
  </si>
  <si>
    <t>Other income (expense)</t>
  </si>
  <si>
    <t>Gain on formation of Nevada Gold Mines</t>
  </si>
  <si>
    <t>Assuming constant value from 2024</t>
  </si>
  <si>
    <t>Gain on asset and investment sales, net</t>
  </si>
  <si>
    <t>Other income (loss), net</t>
  </si>
  <si>
    <t>Interest expense, net of capitalized interest​</t>
  </si>
  <si>
    <t>Total other income (expense)</t>
  </si>
  <si>
    <t>Income (loss) before income and mining tax and other items</t>
  </si>
  <si>
    <t>Income and mining tax benefit (expense)</t>
  </si>
  <si>
    <t>Equity income (loss) of affiliates</t>
  </si>
  <si>
    <t>Net income (loss) from continuing operations</t>
  </si>
  <si>
    <t>Net income (loss) from discontinued operations</t>
  </si>
  <si>
    <t>Net income (loss)</t>
  </si>
  <si>
    <t>b)</t>
  </si>
  <si>
    <t>Suppose Newmont faces road closures and access interruptions due to more frequent flooding in its Ahafo South, Tanami &amp; Lihir mines, which leads to output shortages for these three mines. Assume that sales decrease by 6% each year relative to base case for the next 5 years. Using information in the financial and climate disclosures, attempt to construct the change in sales, costs &amp; expenses, operating income and total asset values as a result of this scenario. Justify your expected changes. [NOTE: Assume that operating income equals income before interest and taxes. Assume that the 2024 interest expense stays constant and that the 2024 tax rate stays constant for the next 5 years].</t>
  </si>
  <si>
    <t>Assume decrease by 6% each year relative to base case</t>
  </si>
  <si>
    <t>This is based on the Climate Disclosure Report from Newmont, stated that the flooding caused decrease in sales revenue due to the distruption in their business operations</t>
  </si>
  <si>
    <t>Assumption constant gross margin from FY2024</t>
  </si>
  <si>
    <t>assumption on cost always increase every year even with decrease In sales</t>
  </si>
  <si>
    <t xml:space="preserve">Operating income change &gt; Assumption that tax expense change </t>
  </si>
  <si>
    <t>c)</t>
  </si>
  <si>
    <t>Suppose Newmont faces a significant drought/water scarcity in its Boddington &amp; Peñasquito mines, which leads to increased costs applicable to sales for these two mines. Assume that costs increase by 5% each year relative to the base case for the next 5 years. Using information in the financial and climate disclosures, attempt to construct the change in sales, costs &amp; expenses, operating income and total asset values as a result of this scenario. Justify your expected changes.</t>
  </si>
  <si>
    <t>Assume baseline growth of 10%</t>
  </si>
  <si>
    <t>Assume that costs increase by 5% from the base case</t>
  </si>
  <si>
    <t>Assume no impairment charges</t>
  </si>
  <si>
    <t>Assuming constant value from 2025</t>
  </si>
  <si>
    <t>Assuming constant value from 2026</t>
  </si>
  <si>
    <t>Assuming constant value from 2027</t>
  </si>
  <si>
    <t>Assuming constant value from 2030</t>
  </si>
  <si>
    <t>Assuming constant value from 2031</t>
  </si>
  <si>
    <t>Assuming constant value from 2033</t>
  </si>
  <si>
    <t>d)</t>
  </si>
  <si>
    <t>Suppose that global electrification requirements under the energy transition cause an increase in copper prices received by Newmont. Assume that copper prices increase by 3% each year relative to the base case for the next 5 years. Using information in the financial and climate disclosures, attempt to construct the change in sales, costs &amp; expenses, operating income and total asset values as a result of these price increases. Justify your expected changes.</t>
  </si>
  <si>
    <t>Gold</t>
  </si>
  <si>
    <t>Assume increase 10% (base)</t>
  </si>
  <si>
    <t>Copper</t>
  </si>
  <si>
    <t>Assume +3% increase from base case</t>
  </si>
  <si>
    <t>Silver</t>
  </si>
  <si>
    <t>Lead</t>
  </si>
  <si>
    <t>Zinc</t>
  </si>
  <si>
    <t>Total sales</t>
  </si>
  <si>
    <t>Newmont 10-K Report Q4 2024, pg. 2</t>
  </si>
  <si>
    <t>e)</t>
  </si>
  <si>
    <t>Suppose that outcomes in b), c) and d) occur in the same scenario. Using your responses to the above,  attempt to construct the change in sales, costs &amp; expenses, operating income and total asset values as a result of these scenarios. Justify your expected changes.</t>
  </si>
  <si>
    <t>Breakdown Calculation</t>
  </si>
  <si>
    <t>Product</t>
  </si>
  <si>
    <t>Assumption from the breakdown on the right side</t>
  </si>
  <si>
    <t>Assumption of 5% increase from constant gross margin</t>
  </si>
  <si>
    <t>Price per pound</t>
  </si>
  <si>
    <t>Projected Price per pound</t>
  </si>
  <si>
    <t>Constant Price</t>
  </si>
  <si>
    <t>Increase due to electrification</t>
  </si>
  <si>
    <t>Newmont 10-K Report Q4 2024, pg. 125</t>
  </si>
  <si>
    <t>Assume constant from 2024 baseline</t>
  </si>
  <si>
    <t>Quantity (in Ounce)</t>
  </si>
  <si>
    <t>Projected Quantity (in Ounce)</t>
  </si>
  <si>
    <t>Assumption of sales decrease of 6% due to flooding</t>
  </si>
  <si>
    <t>Sales Projection</t>
  </si>
  <si>
    <t>Assunption of 10% increase</t>
  </si>
  <si>
    <t>Total Sales Projected</t>
  </si>
  <si>
    <t>Currency</t>
  </si>
  <si>
    <t>Unit</t>
  </si>
  <si>
    <t>ASSETS</t>
  </si>
  <si>
    <t>$</t>
  </si>
  <si>
    <t>Million</t>
  </si>
  <si>
    <t>Cash and cash equivalents</t>
  </si>
  <si>
    <t>Assumption constant before any changes in retained earnings</t>
  </si>
  <si>
    <t>Trade receivables</t>
  </si>
  <si>
    <t>Other accounts receivables</t>
  </si>
  <si>
    <t>Investments</t>
  </si>
  <si>
    <t xml:space="preserve">Inventories </t>
  </si>
  <si>
    <t>Stockpiles and ore on leach pads</t>
  </si>
  <si>
    <t>Other receivables</t>
  </si>
  <si>
    <t>Derivative assets</t>
  </si>
  <si>
    <t>Other current assets</t>
  </si>
  <si>
    <t>Deferred income tax assets</t>
  </si>
  <si>
    <t>Assets held for sale</t>
  </si>
  <si>
    <t>Current assets</t>
  </si>
  <si>
    <t>Property, plant and mine development, net</t>
  </si>
  <si>
    <t>Goodwill</t>
  </si>
  <si>
    <t>Other non-current assets</t>
  </si>
  <si>
    <t>Non-current assets held for sale</t>
  </si>
  <si>
    <t>Total assets</t>
  </si>
  <si>
    <t>LIABILITIES</t>
  </si>
  <si>
    <t>Accounts payable</t>
  </si>
  <si>
    <t>Constant assumption</t>
  </si>
  <si>
    <t>Employee-related benefits</t>
  </si>
  <si>
    <t>Income and mining taxes payable</t>
  </si>
  <si>
    <t>Debt</t>
  </si>
  <si>
    <t xml:space="preserve">Lease and other financing obligations
</t>
  </si>
  <si>
    <t>Other current liabilities</t>
  </si>
  <si>
    <t>Liabilities held for sale</t>
  </si>
  <si>
    <t>Current liabilities</t>
  </si>
  <si>
    <t>Lease and other financing obligations</t>
  </si>
  <si>
    <t>Reclamation and remediation liabilities</t>
  </si>
  <si>
    <t>Deferred income tax liabilities</t>
  </si>
  <si>
    <t>Silver streaming agreement</t>
  </si>
  <si>
    <t>Other non-current liabilities</t>
  </si>
  <si>
    <t>Non-current liabilities held for sale</t>
  </si>
  <si>
    <t>Total liabilities</t>
  </si>
  <si>
    <t>Contingently redeemable noncontrolling interest</t>
  </si>
  <si>
    <t>EQUITY</t>
  </si>
  <si>
    <t>Common stock</t>
  </si>
  <si>
    <t>Treasury stock</t>
  </si>
  <si>
    <t>Additional paid-in capital</t>
  </si>
  <si>
    <t>Accumulated other comprehensive income (loss)</t>
  </si>
  <si>
    <t xml:space="preserve">(Accumulated deficit) retained earnings </t>
  </si>
  <si>
    <t>Newmont stockholders' equity</t>
  </si>
  <si>
    <t>Noncontrolling interests</t>
  </si>
  <si>
    <t>Constant except for the impact of retained earnings adjustments</t>
  </si>
  <si>
    <t>Total equity</t>
  </si>
  <si>
    <t>Total liabilities and equity</t>
  </si>
  <si>
    <t>Balance</t>
  </si>
  <si>
    <t>Total Asset Value</t>
  </si>
  <si>
    <t>Newmont 2023 Annual Financial Report</t>
  </si>
  <si>
    <t>Actual</t>
  </si>
  <si>
    <t>Projected</t>
  </si>
  <si>
    <t>Sales revenues</t>
  </si>
  <si>
    <t>Cost of Sales</t>
  </si>
  <si>
    <t>Gross Profit</t>
  </si>
  <si>
    <t>G&amp;A</t>
  </si>
  <si>
    <t>Impairment</t>
  </si>
  <si>
    <t>Other Expense</t>
  </si>
  <si>
    <t>Operating Profit</t>
  </si>
  <si>
    <t>Finance Income</t>
  </si>
  <si>
    <t>investment bonds and equity</t>
  </si>
  <si>
    <t>Finance Costs</t>
  </si>
  <si>
    <t>Adjustments</t>
  </si>
  <si>
    <t>Modifications</t>
  </si>
  <si>
    <t>Earnings before taxes</t>
  </si>
  <si>
    <t>Income Tax</t>
  </si>
  <si>
    <t>Net Income</t>
  </si>
  <si>
    <t>Assumed constant prior to changes in retained earnings.</t>
  </si>
  <si>
    <t>Question 2</t>
  </si>
  <si>
    <t>Make changes to the assumptions so as to generate the highest possible temperature increase. The url on your browser will change as you change the assumptions. Submit the url for the highest temperature increase scenario. Write a narrative describe the assumptions and the impacts on primary energy sources, emissions and temperature.</t>
  </si>
  <si>
    <t>Link:</t>
  </si>
  <si>
    <t>Highest possible temperature increase</t>
  </si>
  <si>
    <t>Energy Supply</t>
  </si>
  <si>
    <t>&gt;</t>
  </si>
  <si>
    <t>In this scenario, the temperature increases as high as 5.1°C by 2100 as the world continues to subsidize coal, oil, and natural gas, keeping these energy sources affordable and widely available. This leads to their continued use and contributes to higher carbon emissions and rising temperatures. Bioenergy use while seemingly a step toward renewable energy, will also cause the global temperature to rise as converting the biomass into usable energy still releases carbon emissions into the atmosphere.</t>
  </si>
  <si>
    <t>High taxes on nuclear and renewable energy will discourage investment, slowing the transition to clean energy and increasing reliance on fossil fuels. At the same time, the lack of progress in carbon pricing policies weakens incentives for emissions reduction, making it unlikely for industries to move away from carbon-intensive practices. All of these factors will drive up carbon emissions and global temperatures.</t>
  </si>
  <si>
    <t>Without breakthroughs in zero-carbon technology, the world will be left with no other options than to continue the reliance on carbon-intensive energy sources, which further the dependency on high-emission energy sources and exacerbating climate challenges.</t>
  </si>
  <si>
    <t>Energy Efficiency and Electrification</t>
  </si>
  <si>
    <t>Insufficient support for energy efficiency and electrification in transportation, buildings, and industry (combined with the lack of progress in shifting towards clean energy) will demand more use of fossil fuels. Combined with the increase in population and economic growth (which means more energy-intensive activity), will lead to higher carbon emissions and a rise in global temperatures.</t>
  </si>
  <si>
    <t>Carbon dioxide removal and other sources of GHG</t>
  </si>
  <si>
    <t>No progress in nature-based carbon dioxide removal, such as reforestation and ecosystem restoration, yet increasing deforestation rate, will reduce natural carbon absorption rate. Slow advancements in technological-based carbon dioxide removal will further limit emission offsets. Stagnant improvements and progress in agricultural emissions, along with continued waste and leakage, will add to rising emissions of other greenhouse gas like methane. These factors will increase atmospheric carbon emissions and drive temperature to rise significantly.</t>
  </si>
  <si>
    <t>Make changes to the assumptions so as to generate the lowest possible temperature increase.  Submit the url for this scenario. Write a narrative describe the assumptions and the impacts on primary energy sources, emissions and temperature.</t>
  </si>
  <si>
    <t>Lowest possible temperature increase</t>
  </si>
  <si>
    <t>In this scenario, the temperature increases only by 1.2°C by 2100, way below the temperature increase limit set in the Paris Agreement. This positive outcome is due to a significant reduction in the use of high-emission energy sources such as oil, gas, coal, and bioenergy because of the high taxes imposed on these dirty energy sources that make them less economically viable. At the same time, substantial subsidies for renewable energy and clean technologies accelerate their adoption, making them more cost-competitive and as a result, causing the world to shift toward cleaner alternatives.</t>
  </si>
  <si>
    <t>This is also supported by the breakthroughs in zero-carbon technology which further enhance its efficiency and scalability, and a high carbon price incentivizes industries to cut emissions and adopt low-carbon solutions. These combined factors lead to lower greenhouse gas emissions and a less significant temperature increase compared to the first scenario.</t>
  </si>
  <si>
    <t>Increased energy efficiency and electrification in transportation, buildings, and industry reduce primary energy demand and consumption, leading to lower emissions. Low population growth further reduces energy demand. While low economic growth has drawbacks for the world’s economy, it leads to reduced carbon emissions because of less industrial or economic activity which means low energy use. These factors contribute to the overall smaller carbon emissions and temperature increases.</t>
  </si>
  <si>
    <t>Significant progress in nature-based carbon dioxide removal reduces emissions as scenario like reforestation and lower deforestation rates increase carbon absorption. Advancement in tech-based carbon removal further decrease emissions by capturing and storing carbon more efficiently. This will reduce carbon emissions in the atmosphere and reduce the risk of world’s temperature increase.</t>
  </si>
  <si>
    <t>Improvements in agricultural practices (for example, through regenerative agriculture practices) will lead to lower methane emissions, while reductions in waste and leakage minimize unnecessary greenhouse gas output from energy use and methane release from landfills and supply chains. These efforts collectively decrease emissions and a lower temperature increase.</t>
  </si>
  <si>
    <t>Make changes to the assumptions so as to generate what you consider to be a plausibly good outcome.  Submit the url for this scenario. Write a narrative describe the assumptions and the impacts on primary energy sources, emissions and temperature.</t>
  </si>
  <si>
    <t>Plausible good outcome</t>
  </si>
  <si>
    <t>The scenario is based on assumptions on the current world’s progress in climate change. Note that these are “plausibly good outcomes” scenarios and might differ from the actual condition in the world (considering aspects such as economics and politics).</t>
  </si>
  <si>
    <t xml:space="preserve">In this scenario, the world experiences a 1.9°C temperature increase by 2100. Moderate taxation on coal, oil, and gas reduces their use but does not eliminate reliance on fossil fuels. Bioenergy taxation remains unchanged, maintaining its current role in the energy mix. However, high subsidies for renewables and increased support for nuclear power encourage a shift toward cleaner energy sources. </t>
  </si>
  <si>
    <t>A moderate rate of breakthroughs in zero-carbon technology improves efficiency and adoption, but not rapidly enough to fully replace fossil fuels. Additionally, a rising carbon price incentivizes emission reductions, though its impact is (again) still limited by continued fossil fuel use. These conditions lead to lower emissions than in high-emission scenarios but not enough to keep temperature rise below 1.5°C.</t>
  </si>
  <si>
    <t>This scenario supports efforts to improve energy efficiency and electrification in transportation, buildings, and industry. This energy efficiency will lower primary energy consumption required for these sector. Eventhough a low population growth slows the increase of energy consumption, high economic growth will drive industrial or economic activity and still increase energy use. However, advancements in clean energy and efficiency measures help offset some of the emissions from increased economic activity.</t>
  </si>
  <si>
    <t>This scenario is similar to the 1.2°C temperature increase scenario in terms of nature-based and technological carbon dioxide removal, reduced agricultural emissions, lower waste and leakage, and decreased deforestation. However, the impact is more moderate, with only medium growth in carbon dioxide removal efforts and a medium reduction in agricultural emissions, waste leakage, and deforestation rates. As a result, while emissions decline, they do so at a slower pace, leading to a higher overall temperature increase of 1.9°C by 2100 instead of 1.2°C. The improvements still contribute to lowering net emissions, but not enough to achieve the lowest warming scenario.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</si>
</sst>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409]* #,##0_);_([$$-409]* \(#,##0\);_([$$-409]* &quot;-&quot;??_);_(@_)"/>
    <numFmt numFmtId="165" formatCode="_([$$-409]* #,##0.00_);_([$$-409]* \(#,##0.00\);_([$$-409]* &quot;-&quot;??_);_(@_)"/>
    <numFmt numFmtId="166" formatCode="_(* #,##0.00_);_(* \(#,##0.00\);_(* &quot;-&quot;_);_(@_)"/>
    <numFmt numFmtId="167" formatCode="_([$$-409]* #,##0.00_);_([$$-409]* \(#,##0.00\);_([$$-409]* &quot;-&quot;???_);_(@_)"/>
    <numFmt numFmtId="168" formatCode="##,##0;\ \(##,##0\)"/>
    <numFmt numFmtId="169" formatCode="_(&quot;$&quot;* #,##0_);_(&quot;$&quot;* \(#,##0\);_(&quot;$&quot;* &quot;-&quot;??_);_(@_)"/>
  </numFmts>
  <fonts count="20">
    <font>
      <sz val="12.0"/>
      <color theme="1"/>
      <name val="Calibri"/>
      <scheme val="minor"/>
    </font>
    <font>
      <sz val="12.0"/>
      <color theme="1"/>
      <name val="Calibri"/>
    </font>
    <font>
      <b/>
      <sz val="12.0"/>
      <color theme="1"/>
      <name val="Calibri"/>
    </font>
    <font>
      <i/>
      <sz val="12.0"/>
      <color rgb="FFFF0000"/>
      <name val="Calibri"/>
    </font>
    <font>
      <sz val="12.0"/>
      <color rgb="FFFF40FF"/>
      <name val="Calibri"/>
    </font>
    <font>
      <b/>
      <sz val="11.0"/>
      <color theme="1"/>
      <name val="Calibri"/>
    </font>
    <font>
      <sz val="8.0"/>
      <color rgb="FF000000"/>
      <name val="Verdana"/>
    </font>
    <font>
      <color theme="1"/>
      <name val="Calibri"/>
    </font>
    <font>
      <b/>
      <sz val="8.0"/>
      <color rgb="FF000000"/>
      <name val="Verdana"/>
    </font>
    <font>
      <sz val="8.0"/>
      <color theme="1"/>
      <name val="Verdana"/>
    </font>
    <font>
      <sz val="12.0"/>
      <color rgb="FFFF0000"/>
      <name val="Calibri"/>
    </font>
    <font/>
    <font>
      <i/>
      <sz val="12.0"/>
      <color theme="1"/>
      <name val="Calibri"/>
    </font>
    <font>
      <sz val="11.0"/>
      <color theme="1"/>
      <name val="Calibri"/>
    </font>
    <font>
      <sz val="11.0"/>
      <color rgb="FF000000"/>
      <name val="Calibri"/>
    </font>
    <font>
      <b/>
      <sz val="11.0"/>
      <color rgb="FF000000"/>
      <name val="Calibri"/>
    </font>
    <font>
      <sz val="11.0"/>
      <color rgb="FFFF0000"/>
      <name val="Calibri"/>
    </font>
    <font>
      <sz val="11.0"/>
      <color rgb="FF000000"/>
      <name val="Aptos Narrow"/>
    </font>
    <font>
      <b/>
      <sz val="11.0"/>
      <color rgb="FF000000"/>
      <name val="Aptos Narrow"/>
    </font>
    <font>
      <u/>
      <sz val="12.0"/>
      <color theme="10"/>
      <name val="Calibri"/>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7E6E6"/>
        <bgColor rgb="FFE7E6E6"/>
      </patternFill>
    </fill>
    <fill>
      <patternFill patternType="solid">
        <fgColor rgb="FFFEF2CB"/>
        <bgColor rgb="FFFEF2CB"/>
      </patternFill>
    </fill>
  </fills>
  <borders count="19">
    <border/>
    <border>
      <left/>
      <right/>
      <top/>
      <bottom/>
    </border>
    <border>
      <left style="thin">
        <color rgb="FFD0D0D0"/>
      </left>
      <right style="thin">
        <color rgb="FFD0D0D0"/>
      </right>
      <top style="thin">
        <color rgb="FFD0D0D0"/>
      </top>
      <bottom style="thin">
        <color rgb="FFD0D0D0"/>
      </bottom>
    </border>
    <border>
      <left style="thin">
        <color rgb="FFD0D0D0"/>
      </left>
    </border>
    <border>
      <left style="thin">
        <color rgb="FFD0D0D0"/>
      </left>
      <top style="thin">
        <color rgb="FF000000"/>
      </top>
    </border>
    <border>
      <top style="thin">
        <color rgb="FF000000"/>
      </top>
    </border>
    <border>
      <left/>
      <top/>
      <bottom/>
    </border>
    <border>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D0D0D0"/>
      </left>
      <right style="thin">
        <color rgb="FFD0D0D0"/>
      </right>
      <top style="thin">
        <color rgb="FFD0D0D0"/>
      </top>
      <bottom/>
    </border>
    <border>
      <left style="thin">
        <color rgb="FFD0D0D0"/>
      </left>
      <right/>
      <top style="thin">
        <color rgb="FFD0D0D0"/>
      </top>
      <bottom style="thin">
        <color rgb="FFD0D0D0"/>
      </bottom>
    </border>
    <border>
      <left style="thin">
        <color rgb="FFD0D0D0"/>
      </left>
      <right style="thin">
        <color rgb="FFD0D0D0"/>
      </right>
      <top/>
      <bottom style="thin">
        <color rgb="FFD0D0D0"/>
      </bottom>
    </border>
    <border>
      <left style="thin">
        <color rgb="FFD0D0D0"/>
      </left>
      <right/>
      <top/>
      <bottom/>
    </border>
    <border>
      <left style="thin">
        <color rgb="FFD0D0D0"/>
      </left>
      <top style="thin">
        <color rgb="FF000000"/>
      </top>
      <bottom style="thin">
        <color rgb="FFD0D0D0"/>
      </bottom>
    </border>
    <border>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1" xfId="0" applyAlignment="1" applyFont="1" applyNumberFormat="1">
      <alignment horizontal="right" vertical="center"/>
    </xf>
    <xf borderId="1" fillId="2" fontId="2" numFmtId="0" xfId="0" applyBorder="1" applyFill="1" applyFont="1"/>
    <xf borderId="0" fillId="0" fontId="3" numFmtId="0" xfId="0" applyFont="1"/>
    <xf borderId="0" fillId="0" fontId="4" numFmtId="1" xfId="0" applyAlignment="1" applyFont="1" applyNumberFormat="1">
      <alignment horizontal="right" vertical="top"/>
    </xf>
    <xf borderId="0" fillId="0" fontId="4" numFmtId="0" xfId="0" applyAlignment="1" applyFont="1">
      <alignment horizontal="left" shrinkToFit="0" vertical="top" wrapText="1"/>
    </xf>
    <xf borderId="2" fillId="0" fontId="5" numFmtId="0" xfId="0" applyAlignment="1" applyBorder="1" applyFont="1">
      <alignment horizontal="center"/>
    </xf>
    <xf borderId="3" fillId="0" fontId="5" numFmtId="0" xfId="0" applyAlignment="1" applyBorder="1" applyFont="1">
      <alignment horizontal="center"/>
    </xf>
    <xf borderId="0" fillId="0" fontId="2" numFmtId="0" xfId="0" applyAlignment="1" applyFont="1">
      <alignment horizontal="center" vertical="center"/>
    </xf>
    <xf borderId="0" fillId="0" fontId="5" numFmtId="0" xfId="0" applyAlignment="1" applyFont="1">
      <alignment horizontal="center"/>
    </xf>
    <xf borderId="2" fillId="3" fontId="6" numFmtId="0" xfId="0" applyAlignment="1" applyBorder="1" applyFill="1" applyFont="1">
      <alignment horizontal="left"/>
    </xf>
    <xf borderId="0" fillId="0" fontId="1" numFmtId="164" xfId="0" applyFont="1" applyNumberFormat="1"/>
    <xf borderId="0" fillId="0" fontId="1" numFmtId="9" xfId="0" applyFont="1" applyNumberFormat="1"/>
    <xf borderId="0" fillId="0" fontId="7" numFmtId="0" xfId="0" applyFont="1"/>
    <xf borderId="2" fillId="3" fontId="8" numFmtId="0" xfId="0" applyAlignment="1" applyBorder="1" applyFont="1">
      <alignment horizontal="left"/>
    </xf>
    <xf borderId="0" fillId="0" fontId="1" numFmtId="165" xfId="0" applyFont="1" applyNumberFormat="1"/>
    <xf borderId="2" fillId="3" fontId="9" numFmtId="0" xfId="0" applyAlignment="1" applyBorder="1" applyFont="1">
      <alignment horizontal="left"/>
    </xf>
    <xf borderId="4" fillId="0" fontId="1" numFmtId="164" xfId="0" applyBorder="1" applyFont="1" applyNumberFormat="1"/>
    <xf borderId="5" fillId="0" fontId="1" numFmtId="164" xfId="0" applyBorder="1" applyFont="1" applyNumberFormat="1"/>
    <xf borderId="2" fillId="0" fontId="9" numFmtId="0" xfId="0" applyAlignment="1" applyBorder="1" applyFont="1">
      <alignment horizontal="left"/>
    </xf>
    <xf borderId="1" fillId="2" fontId="1" numFmtId="164" xfId="0" applyBorder="1" applyFont="1" applyNumberFormat="1"/>
    <xf borderId="0" fillId="0" fontId="10" numFmtId="164" xfId="0" applyFont="1" applyNumberFormat="1"/>
    <xf borderId="0" fillId="0" fontId="10" numFmtId="0" xfId="0" applyFont="1"/>
    <xf borderId="6" fillId="4" fontId="1" numFmtId="0" xfId="0" applyAlignment="1" applyBorder="1" applyFill="1" applyFont="1">
      <alignment horizontal="center"/>
    </xf>
    <xf borderId="7" fillId="0" fontId="11" numFmtId="0" xfId="0" applyBorder="1" applyFont="1"/>
    <xf borderId="0" fillId="0" fontId="12" numFmtId="0" xfId="0" applyFont="1"/>
    <xf borderId="0" fillId="0" fontId="1" numFmtId="166" xfId="0" applyFont="1" applyNumberFormat="1"/>
    <xf borderId="8" fillId="0" fontId="1" numFmtId="0" xfId="0" applyAlignment="1" applyBorder="1" applyFont="1">
      <alignment vertical="center"/>
    </xf>
    <xf borderId="8" fillId="4" fontId="2" numFmtId="0" xfId="0" applyAlignment="1" applyBorder="1" applyFont="1">
      <alignment vertical="center"/>
    </xf>
    <xf borderId="9" fillId="4" fontId="2" numFmtId="0" xfId="0" applyAlignment="1" applyBorder="1" applyFont="1">
      <alignment horizontal="center" vertical="center"/>
    </xf>
    <xf borderId="10" fillId="0" fontId="11" numFmtId="0" xfId="0" applyBorder="1" applyFont="1"/>
    <xf borderId="11" fillId="0" fontId="11" numFmtId="0" xfId="0" applyBorder="1" applyFont="1"/>
    <xf borderId="8" fillId="0" fontId="2" numFmtId="0" xfId="0" applyAlignment="1" applyBorder="1" applyFont="1">
      <alignment horizontal="center" vertical="center"/>
    </xf>
    <xf borderId="8" fillId="0" fontId="1" numFmtId="165" xfId="0" applyAlignment="1" applyBorder="1" applyFont="1" applyNumberFormat="1">
      <alignment vertical="center"/>
    </xf>
    <xf borderId="8" fillId="0" fontId="1" numFmtId="0" xfId="0" applyBorder="1" applyFont="1"/>
    <xf borderId="8" fillId="0" fontId="1" numFmtId="2" xfId="0" applyBorder="1" applyFont="1" applyNumberFormat="1"/>
    <xf borderId="0" fillId="0" fontId="1" numFmtId="0" xfId="0" applyAlignment="1" applyFont="1">
      <alignment horizontal="center" vertical="center"/>
    </xf>
    <xf borderId="0" fillId="0" fontId="1" numFmtId="167" xfId="0" applyFont="1" applyNumberFormat="1"/>
    <xf borderId="12" fillId="0" fontId="1" numFmtId="0" xfId="0" applyAlignment="1" applyBorder="1" applyFont="1">
      <alignment vertical="center"/>
    </xf>
    <xf borderId="2" fillId="0" fontId="13" numFmtId="0" xfId="0" applyBorder="1" applyFont="1"/>
    <xf borderId="0" fillId="0" fontId="14" numFmtId="0" xfId="0" applyAlignment="1" applyFont="1">
      <alignment vertical="top"/>
    </xf>
    <xf borderId="0" fillId="0" fontId="15" numFmtId="0" xfId="0" applyAlignment="1" applyFont="1">
      <alignment horizontal="center" vertical="top"/>
    </xf>
    <xf borderId="2" fillId="3" fontId="8" numFmtId="0" xfId="0" applyAlignment="1" applyBorder="1" applyFont="1">
      <alignment horizontal="right"/>
    </xf>
    <xf borderId="2" fillId="3" fontId="6" numFmtId="168" xfId="0" applyAlignment="1" applyBorder="1" applyFont="1" applyNumberFormat="1">
      <alignment horizontal="right"/>
    </xf>
    <xf borderId="2" fillId="3" fontId="6" numFmtId="164" xfId="0" applyAlignment="1" applyBorder="1" applyFont="1" applyNumberFormat="1">
      <alignment horizontal="right"/>
    </xf>
    <xf borderId="0" fillId="0" fontId="14" numFmtId="164" xfId="0" applyAlignment="1" applyFont="1" applyNumberFormat="1">
      <alignment vertical="top"/>
    </xf>
    <xf borderId="13" fillId="3" fontId="6" numFmtId="164" xfId="0" applyAlignment="1" applyBorder="1" applyFont="1" applyNumberFormat="1">
      <alignment horizontal="right"/>
    </xf>
    <xf borderId="14" fillId="3" fontId="6" numFmtId="168" xfId="0" applyAlignment="1" applyBorder="1" applyFont="1" applyNumberFormat="1">
      <alignment horizontal="right"/>
    </xf>
    <xf borderId="5" fillId="0" fontId="14" numFmtId="164" xfId="0" applyAlignment="1" applyBorder="1" applyFont="1" applyNumberFormat="1">
      <alignment vertical="top"/>
    </xf>
    <xf borderId="15" fillId="3" fontId="6" numFmtId="164" xfId="0" applyAlignment="1" applyBorder="1" applyFont="1" applyNumberFormat="1">
      <alignment horizontal="right"/>
    </xf>
    <xf borderId="2" fillId="3" fontId="8" numFmtId="164" xfId="0" applyAlignment="1" applyBorder="1" applyFont="1" applyNumberFormat="1">
      <alignment horizontal="right"/>
    </xf>
    <xf borderId="16" fillId="3" fontId="6" numFmtId="164" xfId="0" applyAlignment="1" applyBorder="1" applyFont="1" applyNumberFormat="1">
      <alignment horizontal="right"/>
    </xf>
    <xf borderId="17" fillId="0" fontId="14" numFmtId="164" xfId="0" applyAlignment="1" applyBorder="1" applyFont="1" applyNumberFormat="1">
      <alignment vertical="top"/>
    </xf>
    <xf borderId="0" fillId="0" fontId="16" numFmtId="164" xfId="0" applyAlignment="1" applyFont="1" applyNumberFormat="1">
      <alignment vertical="top"/>
    </xf>
    <xf borderId="2" fillId="0" fontId="9" numFmtId="0" xfId="0" applyBorder="1" applyFont="1"/>
    <xf borderId="2" fillId="0" fontId="9" numFmtId="164" xfId="0" applyBorder="1" applyFont="1" applyNumberFormat="1"/>
    <xf borderId="2" fillId="0" fontId="1" numFmtId="164" xfId="0" applyBorder="1" applyFont="1" applyNumberFormat="1"/>
    <xf borderId="18" fillId="0" fontId="1" numFmtId="0" xfId="0" applyAlignment="1" applyBorder="1" applyFont="1">
      <alignment horizontal="center"/>
    </xf>
    <xf borderId="18" fillId="0" fontId="11" numFmtId="0" xfId="0" applyBorder="1" applyFont="1"/>
    <xf borderId="18" fillId="0" fontId="17" numFmtId="0" xfId="0" applyAlignment="1" applyBorder="1" applyFont="1">
      <alignment horizontal="center"/>
    </xf>
    <xf borderId="0" fillId="0" fontId="5" numFmtId="0" xfId="0" applyFont="1"/>
    <xf borderId="0" fillId="0" fontId="18" numFmtId="0" xfId="0" applyFont="1"/>
    <xf borderId="0" fillId="0" fontId="13" numFmtId="169" xfId="0" applyFont="1" applyNumberFormat="1"/>
    <xf borderId="18" fillId="0" fontId="13" numFmtId="169" xfId="0" applyBorder="1" applyFont="1" applyNumberFormat="1"/>
    <xf borderId="0" fillId="0" fontId="1" numFmtId="0" xfId="0" applyFont="1"/>
    <xf borderId="4" fillId="0" fontId="14" numFmtId="164" xfId="0" applyAlignment="1" applyBorder="1" applyFont="1" applyNumberFormat="1">
      <alignment vertical="top"/>
    </xf>
    <xf borderId="0" fillId="0" fontId="4" numFmtId="0" xfId="0" applyAlignment="1" applyFont="1">
      <alignment horizontal="right" vertical="top"/>
    </xf>
    <xf borderId="0" fillId="0" fontId="4" numFmtId="0" xfId="0" applyAlignment="1" applyFont="1">
      <alignment shrinkToFit="0" vertical="top" wrapText="1"/>
    </xf>
    <xf borderId="0" fillId="0" fontId="1" numFmtId="0" xfId="0" applyAlignment="1" applyFont="1">
      <alignment horizontal="left" shrinkToFit="0" wrapText="1"/>
    </xf>
    <xf borderId="0" fillId="0" fontId="1" numFmtId="0" xfId="0" applyAlignment="1" applyFont="1">
      <alignment horizontal="right"/>
    </xf>
    <xf borderId="0" fillId="0" fontId="19" numFmtId="0" xfId="0" applyFont="1"/>
    <xf borderId="6" fillId="5" fontId="1" numFmtId="0" xfId="0" applyAlignment="1" applyBorder="1" applyFill="1" applyFont="1">
      <alignment horizontal="left"/>
    </xf>
    <xf borderId="0" fillId="0" fontId="1" numFmtId="0" xfId="0" applyAlignment="1" applyFont="1">
      <alignment horizontal="right" vertical="top"/>
    </xf>
    <xf borderId="0" fillId="0" fontId="1" numFmtId="0" xfId="0" applyAlignment="1" applyFont="1">
      <alignment horizontal="left" shrinkToFit="0" vertical="top" wrapText="1"/>
    </xf>
    <xf borderId="6" fillId="5" fontId="1" numFmtId="0" xfId="0" applyAlignment="1" applyBorder="1" applyFont="1">
      <alignment horizontal="left" vertical="top"/>
    </xf>
    <xf borderId="0" fillId="0" fontId="1" numFmtId="0" xfId="0" applyAlignment="1" applyFont="1">
      <alignment shrinkToFit="0" vertical="top" wrapText="1"/>
    </xf>
    <xf borderId="6" fillId="5" fontId="1" numFmtId="0" xfId="0" applyAlignment="1" applyBorder="1" applyFont="1">
      <alignment horizontal="left" shrinkToFit="0" vertical="top" wrapText="1"/>
    </xf>
    <xf borderId="0" fillId="0" fontId="1" numFmtId="0" xfId="0" applyAlignment="1" applyFont="1">
      <alignment vertical="top"/>
    </xf>
    <xf borderId="0" fillId="0" fontId="1" numFmtId="0" xfId="0" applyAlignment="1" applyFont="1">
      <alignment horizontal="left" vertical="top"/>
    </xf>
    <xf borderId="0" fillId="0" fontId="4" numFmtId="0" xfId="0" applyFont="1"/>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781050</xdr:colOff>
      <xdr:row>45</xdr:row>
      <xdr:rowOff>114300</xdr:rowOff>
    </xdr:from>
    <xdr:ext cx="8591550" cy="21145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xdr:colOff>
      <xdr:row>56</xdr:row>
      <xdr:rowOff>133350</xdr:rowOff>
    </xdr:from>
    <xdr:ext cx="8486775" cy="2019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xdr:colOff>
      <xdr:row>84</xdr:row>
      <xdr:rowOff>0</xdr:rowOff>
    </xdr:from>
    <xdr:ext cx="8505825" cy="42386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9525</xdr:colOff>
      <xdr:row>7</xdr:row>
      <xdr:rowOff>0</xdr:rowOff>
    </xdr:from>
    <xdr:ext cx="8505825" cy="43338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n-roads.climateinteractive.org/scenario.html?v=25.2.0&amp;p1=-15&amp;p7=-15&amp;p10=-0.7&amp;p16=0.02&amp;p23=-25&amp;p30=0.07&amp;p39=0&amp;p47=-1&amp;p50=-1&amp;p375=50&amp;p63=11.4&amp;p235=2.5&amp;p57=1" TargetMode="External"/><Relationship Id="rId2" Type="http://schemas.openxmlformats.org/officeDocument/2006/relationships/hyperlink" Target="https://en-roads.climateinteractive.org/scenario.html?v=25.2.0&amp;p1=100&amp;p7=85&amp;p10=5&amp;p16=-0.05&amp;p23=25&amp;p30=-0.07&amp;p35=2&amp;p39=250&amp;p47=5&amp;p50=5&amp;p63=9&amp;p235=0.5&amp;p60=100&amp;p417=100&amp;p61=100&amp;p57=-10&amp;p67=100" TargetMode="External"/><Relationship Id="rId3" Type="http://schemas.openxmlformats.org/officeDocument/2006/relationships/hyperlink" Target="https://en-roads.climateinteractive.org/scenario.html?v=25.2.0&amp;p1=13&amp;p7=11&amp;p10=0.5&amp;p16=-0.03&amp;p23=1&amp;p30=-0.02&amp;p35=1&amp;p39=91&amp;p47=3.4&amp;p50=2.9&amp;p373=20&amp;p375=23&amp;p63=9.7&amp;p235=1.9&amp;p60=60&amp;p417=51&amp;p61=54&amp;p57=-3.6&amp;p67=60&amp;g0=2&amp;g1=62"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33"/>
    <col customWidth="1" min="2" max="2" width="43.44"/>
    <col customWidth="1" min="3" max="4" width="11.44"/>
    <col customWidth="1" min="5" max="6" width="10.56"/>
    <col customWidth="1" min="7" max="7" width="10.78"/>
    <col customWidth="1" min="8" max="11" width="10.56"/>
    <col customWidth="1" min="12" max="12" width="34.78"/>
    <col customWidth="1" min="13" max="14" width="10.56"/>
    <col customWidth="1" min="15" max="15" width="16.0"/>
    <col customWidth="1" min="16" max="16" width="11.44"/>
    <col customWidth="1" min="17" max="19" width="12.67"/>
    <col customWidth="1" min="20" max="21" width="12.44"/>
    <col customWidth="1" min="22" max="23" width="10.56"/>
  </cols>
  <sheetData>
    <row r="1" ht="15.75" customHeight="1">
      <c r="A1" s="1"/>
      <c r="B1" s="2" t="s">
        <v>0</v>
      </c>
    </row>
    <row r="2" ht="15.75" customHeight="1">
      <c r="A2" s="1"/>
      <c r="B2" s="3" t="s">
        <v>1</v>
      </c>
    </row>
    <row r="3" ht="51.75" customHeight="1">
      <c r="A3" s="4" t="s">
        <v>2</v>
      </c>
      <c r="B3" s="5" t="s">
        <v>3</v>
      </c>
    </row>
    <row r="4" ht="15.75" customHeight="1">
      <c r="A4" s="1"/>
    </row>
    <row r="5" ht="15.75" customHeight="1">
      <c r="A5" s="1"/>
      <c r="B5" s="6" t="s">
        <v>4</v>
      </c>
      <c r="C5" s="6" t="s">
        <v>5</v>
      </c>
      <c r="D5" s="7" t="s">
        <v>6</v>
      </c>
    </row>
    <row r="6" ht="15.75" customHeight="1">
      <c r="A6" s="1"/>
      <c r="B6" s="6" t="s">
        <v>7</v>
      </c>
      <c r="C6" s="6" t="s">
        <v>8</v>
      </c>
      <c r="D6" s="6" t="s">
        <v>9</v>
      </c>
      <c r="F6" s="8" t="s">
        <v>10</v>
      </c>
      <c r="L6" s="9" t="s">
        <v>11</v>
      </c>
    </row>
    <row r="7" ht="15.75" customHeight="1">
      <c r="A7" s="1"/>
      <c r="B7" s="6" t="s">
        <v>12</v>
      </c>
      <c r="C7" s="6" t="s">
        <v>13</v>
      </c>
      <c r="D7" s="6" t="s">
        <v>14</v>
      </c>
      <c r="F7" s="7" t="s">
        <v>15</v>
      </c>
      <c r="G7" s="7" t="s">
        <v>16</v>
      </c>
      <c r="H7" s="7" t="s">
        <v>17</v>
      </c>
      <c r="I7" s="7" t="s">
        <v>18</v>
      </c>
      <c r="J7" s="7" t="s">
        <v>19</v>
      </c>
    </row>
    <row r="8" ht="15.75" customHeight="1">
      <c r="A8" s="1"/>
      <c r="B8" s="10" t="s">
        <v>20</v>
      </c>
      <c r="C8" s="11">
        <v>11812.0</v>
      </c>
      <c r="D8" s="11">
        <v>18682.0</v>
      </c>
      <c r="F8" s="11">
        <f>D8*(1+$K$8)</f>
        <v>20550.2</v>
      </c>
      <c r="G8" s="11">
        <f t="shared" ref="G8:J8" si="1">F8*(1+$K$8)</f>
        <v>22605.22</v>
      </c>
      <c r="H8" s="11">
        <f t="shared" si="1"/>
        <v>24865.742</v>
      </c>
      <c r="I8" s="11">
        <f t="shared" si="1"/>
        <v>27352.3162</v>
      </c>
      <c r="J8" s="11">
        <f t="shared" si="1"/>
        <v>30087.54782</v>
      </c>
      <c r="K8" s="12">
        <v>0.1</v>
      </c>
      <c r="L8" s="13" t="s">
        <v>21</v>
      </c>
    </row>
    <row r="9" ht="15.75" customHeight="1">
      <c r="A9" s="1"/>
      <c r="B9" s="14" t="s">
        <v>22</v>
      </c>
      <c r="C9" s="11"/>
      <c r="D9" s="11"/>
      <c r="F9" s="11"/>
      <c r="G9" s="11"/>
    </row>
    <row r="10" ht="15.75" customHeight="1">
      <c r="A10" s="1"/>
      <c r="B10" s="10" t="s">
        <v>23</v>
      </c>
      <c r="C10" s="11">
        <v>6699.0</v>
      </c>
      <c r="D10" s="11">
        <v>8963.0</v>
      </c>
      <c r="F10" s="11">
        <f t="shared" ref="F10:J10" si="2">($D$10/$D$8)*F8</f>
        <v>9859.3</v>
      </c>
      <c r="G10" s="11">
        <f t="shared" si="2"/>
        <v>10845.23</v>
      </c>
      <c r="H10" s="11">
        <f t="shared" si="2"/>
        <v>11929.753</v>
      </c>
      <c r="I10" s="11">
        <f t="shared" si="2"/>
        <v>13122.7283</v>
      </c>
      <c r="J10" s="11">
        <f t="shared" si="2"/>
        <v>14435.00113</v>
      </c>
      <c r="L10" s="13" t="s">
        <v>24</v>
      </c>
    </row>
    <row r="11" ht="15.75" customHeight="1">
      <c r="A11" s="1"/>
      <c r="B11" s="10" t="s">
        <v>25</v>
      </c>
      <c r="C11" s="11">
        <v>2108.0</v>
      </c>
      <c r="D11" s="11">
        <v>2576.0</v>
      </c>
      <c r="F11" s="11">
        <f t="shared" ref="F11:F15" si="4">D11*(1+$K$11)</f>
        <v>2704.8</v>
      </c>
      <c r="G11" s="11">
        <f t="shared" ref="G11:J11" si="3">F11*(1+$K$11)</f>
        <v>2840.04</v>
      </c>
      <c r="H11" s="11">
        <f t="shared" si="3"/>
        <v>2982.042</v>
      </c>
      <c r="I11" s="11">
        <f t="shared" si="3"/>
        <v>3131.1441</v>
      </c>
      <c r="J11" s="11">
        <f t="shared" si="3"/>
        <v>3287.701305</v>
      </c>
      <c r="K11" s="12">
        <v>0.05</v>
      </c>
      <c r="L11" s="13" t="s">
        <v>26</v>
      </c>
    </row>
    <row r="12" ht="15.75" customHeight="1">
      <c r="A12" s="1"/>
      <c r="B12" s="10" t="s">
        <v>27</v>
      </c>
      <c r="C12" s="11">
        <v>1533.0</v>
      </c>
      <c r="D12" s="11">
        <v>328.0</v>
      </c>
      <c r="F12" s="11">
        <f t="shared" si="4"/>
        <v>344.4</v>
      </c>
      <c r="G12" s="11">
        <f t="shared" ref="G12:J12" si="5">F12*(1+$K$11)</f>
        <v>361.62</v>
      </c>
      <c r="H12" s="11">
        <f t="shared" si="5"/>
        <v>379.701</v>
      </c>
      <c r="I12" s="11">
        <f t="shared" si="5"/>
        <v>398.68605</v>
      </c>
      <c r="J12" s="11">
        <f t="shared" si="5"/>
        <v>418.6203525</v>
      </c>
      <c r="L12" s="13" t="s">
        <v>26</v>
      </c>
    </row>
    <row r="13" ht="15.75" customHeight="1">
      <c r="A13" s="1"/>
      <c r="B13" s="10" t="s">
        <v>28</v>
      </c>
      <c r="C13" s="11">
        <v>265.0</v>
      </c>
      <c r="D13" s="11">
        <v>266.0</v>
      </c>
      <c r="F13" s="11">
        <f t="shared" si="4"/>
        <v>279.3</v>
      </c>
      <c r="G13" s="11">
        <f t="shared" ref="G13:J13" si="6">F13*(1+$K$11)</f>
        <v>293.265</v>
      </c>
      <c r="H13" s="11">
        <f t="shared" si="6"/>
        <v>307.92825</v>
      </c>
      <c r="I13" s="11">
        <f t="shared" si="6"/>
        <v>323.3246625</v>
      </c>
      <c r="J13" s="11">
        <f t="shared" si="6"/>
        <v>339.4908956</v>
      </c>
      <c r="L13" s="13" t="s">
        <v>26</v>
      </c>
    </row>
    <row r="14" ht="15.75" customHeight="1">
      <c r="A14" s="1"/>
      <c r="B14" s="10" t="s">
        <v>29</v>
      </c>
      <c r="C14" s="11">
        <v>200.0</v>
      </c>
      <c r="D14" s="11">
        <v>197.0</v>
      </c>
      <c r="F14" s="11">
        <f t="shared" si="4"/>
        <v>206.85</v>
      </c>
      <c r="G14" s="11">
        <f t="shared" ref="G14:J14" si="7">F14*(1+$K$11)</f>
        <v>217.1925</v>
      </c>
      <c r="H14" s="11">
        <f t="shared" si="7"/>
        <v>228.052125</v>
      </c>
      <c r="I14" s="11">
        <f t="shared" si="7"/>
        <v>239.4547313</v>
      </c>
      <c r="J14" s="11">
        <f t="shared" si="7"/>
        <v>251.4274678</v>
      </c>
      <c r="L14" s="13" t="s">
        <v>26</v>
      </c>
    </row>
    <row r="15" ht="15.75" customHeight="1">
      <c r="A15" s="1"/>
      <c r="B15" s="10" t="s">
        <v>30</v>
      </c>
      <c r="C15" s="11">
        <v>299.0</v>
      </c>
      <c r="D15" s="11">
        <v>442.0</v>
      </c>
      <c r="F15" s="11">
        <f t="shared" si="4"/>
        <v>464.1</v>
      </c>
      <c r="G15" s="11">
        <f t="shared" ref="G15:J15" si="8">F15*(1+$K$11)</f>
        <v>487.305</v>
      </c>
      <c r="H15" s="11">
        <f t="shared" si="8"/>
        <v>511.67025</v>
      </c>
      <c r="I15" s="11">
        <f t="shared" si="8"/>
        <v>537.2537625</v>
      </c>
      <c r="J15" s="11">
        <f t="shared" si="8"/>
        <v>564.1164506</v>
      </c>
      <c r="L15" s="13" t="s">
        <v>26</v>
      </c>
    </row>
    <row r="16" ht="15.75" customHeight="1">
      <c r="A16" s="1"/>
      <c r="B16" s="10" t="s">
        <v>31</v>
      </c>
      <c r="C16" s="11"/>
      <c r="D16" s="11"/>
      <c r="F16" s="15">
        <v>0.0</v>
      </c>
      <c r="G16" s="15">
        <v>0.0</v>
      </c>
      <c r="H16" s="15">
        <v>0.0</v>
      </c>
      <c r="I16" s="15">
        <v>0.0</v>
      </c>
      <c r="J16" s="15">
        <v>0.0</v>
      </c>
    </row>
    <row r="17" ht="15.75" customHeight="1">
      <c r="A17" s="1"/>
      <c r="B17" s="16" t="s">
        <v>32</v>
      </c>
      <c r="C17" s="11">
        <v>0.0</v>
      </c>
      <c r="D17" s="11">
        <v>1114.0</v>
      </c>
      <c r="F17" s="11">
        <f>D17*(1+$K$11)</f>
        <v>1169.7</v>
      </c>
      <c r="G17" s="11">
        <f t="shared" ref="G17:J17" si="9">F17*(1+$K$11)</f>
        <v>1228.185</v>
      </c>
      <c r="H17" s="11">
        <f t="shared" si="9"/>
        <v>1289.59425</v>
      </c>
      <c r="I17" s="11">
        <f t="shared" si="9"/>
        <v>1354.073963</v>
      </c>
      <c r="J17" s="11">
        <f t="shared" si="9"/>
        <v>1421.777661</v>
      </c>
      <c r="L17" s="13" t="s">
        <v>26</v>
      </c>
    </row>
    <row r="18" ht="15.75" customHeight="1">
      <c r="A18" s="1"/>
      <c r="B18" s="10" t="s">
        <v>33</v>
      </c>
      <c r="C18" s="11">
        <v>1891.0</v>
      </c>
      <c r="D18" s="11">
        <v>78.0</v>
      </c>
      <c r="F18" s="15">
        <v>0.0</v>
      </c>
      <c r="G18" s="15">
        <v>0.0</v>
      </c>
      <c r="H18" s="15">
        <v>0.0</v>
      </c>
      <c r="I18" s="15">
        <v>0.0</v>
      </c>
      <c r="J18" s="15">
        <v>0.0</v>
      </c>
      <c r="L18" s="13" t="s">
        <v>34</v>
      </c>
    </row>
    <row r="19" ht="15.75" customHeight="1">
      <c r="A19" s="1"/>
      <c r="B19" s="10" t="s">
        <v>35</v>
      </c>
      <c r="C19" s="11">
        <v>517.0</v>
      </c>
      <c r="D19" s="11">
        <v>191.0</v>
      </c>
      <c r="F19" s="11">
        <f>D19*(1+$K$11)</f>
        <v>200.55</v>
      </c>
      <c r="G19" s="11">
        <f t="shared" ref="G19:J19" si="10">F19*(1+$K$11)</f>
        <v>210.5775</v>
      </c>
      <c r="H19" s="11">
        <f t="shared" si="10"/>
        <v>221.106375</v>
      </c>
      <c r="I19" s="11">
        <f t="shared" si="10"/>
        <v>232.1616938</v>
      </c>
      <c r="J19" s="11">
        <f t="shared" si="10"/>
        <v>243.7697784</v>
      </c>
      <c r="L19" s="13" t="s">
        <v>26</v>
      </c>
    </row>
    <row r="20" ht="15.75" customHeight="1">
      <c r="A20" s="1"/>
      <c r="B20" s="10" t="s">
        <v>36</v>
      </c>
      <c r="C20" s="17">
        <f t="shared" ref="C20:D20" si="11">SUM(C10:C19)</f>
        <v>13512</v>
      </c>
      <c r="D20" s="18">
        <f t="shared" si="11"/>
        <v>14155</v>
      </c>
      <c r="F20" s="18">
        <f t="shared" ref="F20:J20" si="12">SUM(F10:F19)</f>
        <v>15229</v>
      </c>
      <c r="G20" s="18">
        <f t="shared" si="12"/>
        <v>16483.415</v>
      </c>
      <c r="H20" s="18">
        <f t="shared" si="12"/>
        <v>17849.84725</v>
      </c>
      <c r="I20" s="18">
        <f t="shared" si="12"/>
        <v>19338.82726</v>
      </c>
      <c r="J20" s="18">
        <f t="shared" si="12"/>
        <v>20961.90504</v>
      </c>
    </row>
    <row r="21" ht="15.75" customHeight="1">
      <c r="A21" s="1"/>
      <c r="B21" s="10"/>
      <c r="D21" s="11"/>
    </row>
    <row r="22" ht="15.75" customHeight="1">
      <c r="A22" s="1"/>
      <c r="B22" s="14" t="s">
        <v>37</v>
      </c>
      <c r="D22" s="11"/>
      <c r="F22" s="11">
        <f t="shared" ref="F22:J22" si="13">F8-F20</f>
        <v>5321.2</v>
      </c>
      <c r="G22" s="11">
        <f t="shared" si="13"/>
        <v>6121.805</v>
      </c>
      <c r="H22" s="11">
        <f t="shared" si="13"/>
        <v>7015.89475</v>
      </c>
      <c r="I22" s="11">
        <f t="shared" si="13"/>
        <v>8013.488938</v>
      </c>
      <c r="J22" s="11">
        <f t="shared" si="13"/>
        <v>9125.642779</v>
      </c>
      <c r="L22" s="13" t="s">
        <v>37</v>
      </c>
    </row>
    <row r="23" ht="15.75" customHeight="1">
      <c r="A23" s="1"/>
      <c r="B23" s="14" t="s">
        <v>38</v>
      </c>
      <c r="D23" s="11"/>
    </row>
    <row r="24" ht="15.75" customHeight="1">
      <c r="A24" s="1"/>
      <c r="B24" s="19" t="s">
        <v>39</v>
      </c>
      <c r="C24" s="15">
        <v>0.0</v>
      </c>
      <c r="D24" s="15">
        <v>0.0</v>
      </c>
      <c r="F24" s="11">
        <f t="shared" ref="F24:J24" si="14">($D$24/$D$8)*$F$8</f>
        <v>0</v>
      </c>
      <c r="G24" s="11">
        <f t="shared" si="14"/>
        <v>0</v>
      </c>
      <c r="H24" s="11">
        <f t="shared" si="14"/>
        <v>0</v>
      </c>
      <c r="I24" s="11">
        <f t="shared" si="14"/>
        <v>0</v>
      </c>
      <c r="J24" s="11">
        <f t="shared" si="14"/>
        <v>0</v>
      </c>
      <c r="L24" s="13" t="s">
        <v>40</v>
      </c>
    </row>
    <row r="25" ht="15.75" customHeight="1">
      <c r="A25" s="1"/>
      <c r="B25" s="10" t="s">
        <v>41</v>
      </c>
      <c r="C25" s="15">
        <v>0.0</v>
      </c>
      <c r="D25" s="15">
        <v>0.0</v>
      </c>
      <c r="F25" s="11">
        <f t="shared" ref="F25:J25" si="15">($D$25/$D$8)*$F$8</f>
        <v>0</v>
      </c>
      <c r="G25" s="11">
        <f t="shared" si="15"/>
        <v>0</v>
      </c>
      <c r="H25" s="11">
        <f t="shared" si="15"/>
        <v>0</v>
      </c>
      <c r="I25" s="11">
        <f t="shared" si="15"/>
        <v>0</v>
      </c>
      <c r="J25" s="11">
        <f t="shared" si="15"/>
        <v>0</v>
      </c>
    </row>
    <row r="26" ht="15.75" customHeight="1">
      <c r="A26" s="1"/>
      <c r="B26" s="10" t="s">
        <v>42</v>
      </c>
      <c r="C26" s="11">
        <v>-88.0</v>
      </c>
      <c r="D26" s="11">
        <v>425.0</v>
      </c>
      <c r="F26" s="11">
        <f t="shared" ref="F26:J26" si="16">$D$26</f>
        <v>425</v>
      </c>
      <c r="G26" s="11">
        <f t="shared" si="16"/>
        <v>425</v>
      </c>
      <c r="H26" s="11">
        <f t="shared" si="16"/>
        <v>425</v>
      </c>
      <c r="I26" s="11">
        <f t="shared" si="16"/>
        <v>425</v>
      </c>
      <c r="J26" s="11">
        <f t="shared" si="16"/>
        <v>425</v>
      </c>
    </row>
    <row r="27" ht="15.75" customHeight="1">
      <c r="A27" s="1"/>
      <c r="B27" s="10" t="s">
        <v>43</v>
      </c>
      <c r="C27" s="11">
        <v>-243.0</v>
      </c>
      <c r="D27" s="11">
        <f>-375</f>
        <v>-375</v>
      </c>
      <c r="F27" s="11">
        <f t="shared" ref="F27:J27" si="17">$D$27</f>
        <v>-375</v>
      </c>
      <c r="G27" s="11">
        <f t="shared" si="17"/>
        <v>-375</v>
      </c>
      <c r="H27" s="11">
        <f t="shared" si="17"/>
        <v>-375</v>
      </c>
      <c r="I27" s="11">
        <f t="shared" si="17"/>
        <v>-375</v>
      </c>
      <c r="J27" s="11">
        <f t="shared" si="17"/>
        <v>-375</v>
      </c>
    </row>
    <row r="28" ht="15.75" customHeight="1">
      <c r="A28" s="1"/>
      <c r="B28" s="10" t="s">
        <v>44</v>
      </c>
      <c r="C28" s="17">
        <f t="shared" ref="C28:D28" si="18">SUM(C24:C27)</f>
        <v>-331</v>
      </c>
      <c r="D28" s="18">
        <f t="shared" si="18"/>
        <v>50</v>
      </c>
      <c r="F28" s="18">
        <f t="shared" ref="F28:J28" si="19">SUM($F$24:$F$27)</f>
        <v>50</v>
      </c>
      <c r="G28" s="18">
        <f t="shared" si="19"/>
        <v>50</v>
      </c>
      <c r="H28" s="18">
        <f t="shared" si="19"/>
        <v>50</v>
      </c>
      <c r="I28" s="18">
        <f t="shared" si="19"/>
        <v>50</v>
      </c>
      <c r="J28" s="18">
        <f t="shared" si="19"/>
        <v>50</v>
      </c>
    </row>
    <row r="29" ht="15.75" customHeight="1">
      <c r="A29" s="1"/>
      <c r="B29" s="10" t="s">
        <v>45</v>
      </c>
      <c r="C29" s="11">
        <v>-2031.0</v>
      </c>
      <c r="D29" s="11">
        <v>4577.0</v>
      </c>
      <c r="F29" s="11">
        <f t="shared" ref="F29:J29" si="20">SUM(F22:F27)</f>
        <v>5371.2</v>
      </c>
      <c r="G29" s="11">
        <f t="shared" si="20"/>
        <v>6171.805</v>
      </c>
      <c r="H29" s="11">
        <f t="shared" si="20"/>
        <v>7065.89475</v>
      </c>
      <c r="I29" s="11">
        <f t="shared" si="20"/>
        <v>8063.488938</v>
      </c>
      <c r="J29" s="11">
        <f t="shared" si="20"/>
        <v>9175.642779</v>
      </c>
    </row>
    <row r="30" ht="15.75" customHeight="1">
      <c r="A30" s="1"/>
      <c r="B30" s="10" t="s">
        <v>46</v>
      </c>
      <c r="C30" s="11">
        <v>-526.0</v>
      </c>
      <c r="D30" s="11">
        <f>-1397</f>
        <v>-1397</v>
      </c>
      <c r="F30" s="11">
        <f t="shared" ref="F30:J30" si="21">$D$30</f>
        <v>-1397</v>
      </c>
      <c r="G30" s="11">
        <f t="shared" si="21"/>
        <v>-1397</v>
      </c>
      <c r="H30" s="11">
        <f t="shared" si="21"/>
        <v>-1397</v>
      </c>
      <c r="I30" s="11">
        <f t="shared" si="21"/>
        <v>-1397</v>
      </c>
      <c r="J30" s="11">
        <f t="shared" si="21"/>
        <v>-1397</v>
      </c>
    </row>
    <row r="31" ht="15.75" customHeight="1">
      <c r="A31" s="1"/>
      <c r="B31" s="10" t="s">
        <v>47</v>
      </c>
      <c r="C31" s="11">
        <v>63.0</v>
      </c>
      <c r="D31" s="11">
        <v>133.0</v>
      </c>
      <c r="F31" s="11">
        <f t="shared" ref="F31:J31" si="22">$D$31</f>
        <v>133</v>
      </c>
      <c r="G31" s="11">
        <f t="shared" si="22"/>
        <v>133</v>
      </c>
      <c r="H31" s="11">
        <f t="shared" si="22"/>
        <v>133</v>
      </c>
      <c r="I31" s="11">
        <f t="shared" si="22"/>
        <v>133</v>
      </c>
      <c r="J31" s="11">
        <f t="shared" si="22"/>
        <v>133</v>
      </c>
    </row>
    <row r="32" ht="15.75" customHeight="1">
      <c r="A32" s="1"/>
      <c r="B32" s="10" t="s">
        <v>48</v>
      </c>
      <c r="C32" s="11">
        <f t="shared" ref="C32:D32" si="23">SUM(C29:C31)</f>
        <v>-2494</v>
      </c>
      <c r="D32" s="11">
        <f t="shared" si="23"/>
        <v>3313</v>
      </c>
      <c r="F32" s="11">
        <f t="shared" ref="F32:J32" si="24">SUM(F29:F31)</f>
        <v>4107.2</v>
      </c>
      <c r="G32" s="11">
        <f t="shared" si="24"/>
        <v>4907.805</v>
      </c>
      <c r="H32" s="11">
        <f t="shared" si="24"/>
        <v>5801.89475</v>
      </c>
      <c r="I32" s="11">
        <f t="shared" si="24"/>
        <v>6799.488938</v>
      </c>
      <c r="J32" s="11">
        <f t="shared" si="24"/>
        <v>7911.642779</v>
      </c>
    </row>
    <row r="33" ht="15.75" customHeight="1">
      <c r="A33" s="1"/>
      <c r="B33" s="10" t="s">
        <v>49</v>
      </c>
      <c r="C33" s="11">
        <v>27.0</v>
      </c>
      <c r="D33" s="11">
        <v>68.0</v>
      </c>
      <c r="F33" s="11">
        <f t="shared" ref="F33:J33" si="25">$D$33</f>
        <v>68</v>
      </c>
      <c r="G33" s="11">
        <f t="shared" si="25"/>
        <v>68</v>
      </c>
      <c r="H33" s="11">
        <f t="shared" si="25"/>
        <v>68</v>
      </c>
      <c r="I33" s="11">
        <f t="shared" si="25"/>
        <v>68</v>
      </c>
      <c r="J33" s="11">
        <f t="shared" si="25"/>
        <v>68</v>
      </c>
    </row>
    <row r="34" ht="15.75" customHeight="1">
      <c r="A34" s="1"/>
      <c r="B34" s="10" t="s">
        <v>50</v>
      </c>
      <c r="C34" s="17">
        <f t="shared" ref="C34:D34" si="26">SUM(C32:C33)</f>
        <v>-2467</v>
      </c>
      <c r="D34" s="18">
        <f t="shared" si="26"/>
        <v>3381</v>
      </c>
      <c r="F34" s="18">
        <f t="shared" ref="F34:J34" si="27">SUM(F32:F33)</f>
        <v>4175.2</v>
      </c>
      <c r="G34" s="18">
        <f t="shared" si="27"/>
        <v>4975.805</v>
      </c>
      <c r="H34" s="18">
        <f t="shared" si="27"/>
        <v>5869.89475</v>
      </c>
      <c r="I34" s="18">
        <f t="shared" si="27"/>
        <v>6867.488938</v>
      </c>
      <c r="J34" s="18">
        <f t="shared" si="27"/>
        <v>7979.642779</v>
      </c>
    </row>
    <row r="35" ht="15.75" customHeight="1">
      <c r="A35" s="1"/>
    </row>
    <row r="36" ht="15.75" customHeight="1">
      <c r="A36" s="1"/>
    </row>
    <row r="37" ht="90.0" customHeight="1">
      <c r="A37" s="4" t="s">
        <v>51</v>
      </c>
      <c r="B37" s="5" t="s">
        <v>52</v>
      </c>
    </row>
    <row r="38" ht="15.75" customHeight="1">
      <c r="A38" s="1"/>
    </row>
    <row r="39" ht="15.75" customHeight="1">
      <c r="A39" s="1"/>
      <c r="B39" s="6" t="s">
        <v>4</v>
      </c>
      <c r="C39" s="6" t="s">
        <v>5</v>
      </c>
      <c r="D39" s="7" t="s">
        <v>6</v>
      </c>
    </row>
    <row r="40" ht="15.75" customHeight="1">
      <c r="A40" s="1"/>
      <c r="B40" s="6" t="s">
        <v>7</v>
      </c>
      <c r="C40" s="6" t="s">
        <v>8</v>
      </c>
      <c r="D40" s="6" t="s">
        <v>9</v>
      </c>
      <c r="F40" s="8" t="s">
        <v>10</v>
      </c>
    </row>
    <row r="41" ht="15.75" customHeight="1">
      <c r="A41" s="1"/>
      <c r="B41" s="6" t="s">
        <v>12</v>
      </c>
      <c r="C41" s="6" t="s">
        <v>13</v>
      </c>
      <c r="D41" s="6" t="s">
        <v>14</v>
      </c>
      <c r="F41" s="7" t="s">
        <v>15</v>
      </c>
      <c r="G41" s="7" t="s">
        <v>16</v>
      </c>
      <c r="H41" s="7" t="s">
        <v>17</v>
      </c>
      <c r="I41" s="7" t="s">
        <v>18</v>
      </c>
      <c r="J41" s="7" t="s">
        <v>19</v>
      </c>
    </row>
    <row r="42" ht="15.75" customHeight="1">
      <c r="A42" s="1"/>
      <c r="B42" s="10" t="s">
        <v>20</v>
      </c>
      <c r="C42" s="11">
        <v>11812.0</v>
      </c>
      <c r="D42" s="20">
        <v>18682.0</v>
      </c>
      <c r="F42" s="21">
        <f>D42*(1-$K$42)</f>
        <v>17561.08</v>
      </c>
      <c r="G42" s="21">
        <f t="shared" ref="G42:J42" si="28">F42*(1-$K$42)</f>
        <v>16507.4152</v>
      </c>
      <c r="H42" s="21">
        <f t="shared" si="28"/>
        <v>15516.97029</v>
      </c>
      <c r="I42" s="21">
        <f t="shared" si="28"/>
        <v>14585.95207</v>
      </c>
      <c r="J42" s="21">
        <f t="shared" si="28"/>
        <v>13710.79495</v>
      </c>
      <c r="K42" s="12">
        <v>0.06</v>
      </c>
      <c r="L42" s="13" t="s">
        <v>53</v>
      </c>
      <c r="M42" s="13" t="s">
        <v>54</v>
      </c>
    </row>
    <row r="43" ht="15.75" customHeight="1">
      <c r="A43" s="1"/>
      <c r="B43" s="14" t="s">
        <v>22</v>
      </c>
      <c r="C43" s="11"/>
      <c r="D43" s="11"/>
      <c r="F43" s="11"/>
      <c r="G43" s="11"/>
    </row>
    <row r="44" ht="15.75" customHeight="1">
      <c r="A44" s="1"/>
      <c r="B44" s="10" t="s">
        <v>23</v>
      </c>
      <c r="C44" s="11">
        <v>6699.0</v>
      </c>
      <c r="D44" s="11">
        <v>8963.0</v>
      </c>
      <c r="F44" s="11">
        <f t="shared" ref="F44:J44" si="29">($D$10/$D$8)*F42</f>
        <v>8425.22</v>
      </c>
      <c r="G44" s="11">
        <f t="shared" si="29"/>
        <v>7919.7068</v>
      </c>
      <c r="H44" s="11">
        <f t="shared" si="29"/>
        <v>7444.524392</v>
      </c>
      <c r="I44" s="11">
        <f t="shared" si="29"/>
        <v>6997.852928</v>
      </c>
      <c r="J44" s="11">
        <f t="shared" si="29"/>
        <v>6577.981753</v>
      </c>
      <c r="L44" s="13" t="s">
        <v>55</v>
      </c>
    </row>
    <row r="45" ht="15.75" customHeight="1">
      <c r="A45" s="1"/>
      <c r="B45" s="10" t="s">
        <v>25</v>
      </c>
      <c r="C45" s="11">
        <v>2108.0</v>
      </c>
      <c r="D45" s="11">
        <v>2576.0</v>
      </c>
      <c r="F45" s="11">
        <f t="shared" ref="F45:F49" si="31">D45*(1+$K$11)</f>
        <v>2704.8</v>
      </c>
      <c r="G45" s="11">
        <f t="shared" ref="G45:J45" si="30">F45*(1+$K$11)</f>
        <v>2840.04</v>
      </c>
      <c r="H45" s="11">
        <f t="shared" si="30"/>
        <v>2982.042</v>
      </c>
      <c r="I45" s="11">
        <f t="shared" si="30"/>
        <v>3131.1441</v>
      </c>
      <c r="J45" s="11">
        <f t="shared" si="30"/>
        <v>3287.701305</v>
      </c>
      <c r="K45" s="12">
        <v>0.05</v>
      </c>
      <c r="L45" s="13" t="s">
        <v>26</v>
      </c>
      <c r="M45" s="13" t="s">
        <v>56</v>
      </c>
    </row>
    <row r="46" ht="15.75" customHeight="1">
      <c r="A46" s="1"/>
      <c r="B46" s="10" t="s">
        <v>27</v>
      </c>
      <c r="C46" s="11">
        <v>1533.0</v>
      </c>
      <c r="D46" s="11">
        <v>328.0</v>
      </c>
      <c r="F46" s="11">
        <f t="shared" si="31"/>
        <v>344.4</v>
      </c>
      <c r="G46" s="11">
        <f t="shared" ref="G46:J46" si="32">F46*(1+$K$11)</f>
        <v>361.62</v>
      </c>
      <c r="H46" s="11">
        <f t="shared" si="32"/>
        <v>379.701</v>
      </c>
      <c r="I46" s="11">
        <f t="shared" si="32"/>
        <v>398.68605</v>
      </c>
      <c r="J46" s="11">
        <f t="shared" si="32"/>
        <v>418.6203525</v>
      </c>
      <c r="L46" s="13" t="s">
        <v>26</v>
      </c>
    </row>
    <row r="47" ht="15.75" customHeight="1">
      <c r="A47" s="1"/>
      <c r="B47" s="10" t="s">
        <v>28</v>
      </c>
      <c r="C47" s="11">
        <v>265.0</v>
      </c>
      <c r="D47" s="11">
        <v>266.0</v>
      </c>
      <c r="F47" s="11">
        <f t="shared" si="31"/>
        <v>279.3</v>
      </c>
      <c r="G47" s="11">
        <f t="shared" ref="G47:J47" si="33">F47*(1+$K$11)</f>
        <v>293.265</v>
      </c>
      <c r="H47" s="11">
        <f t="shared" si="33"/>
        <v>307.92825</v>
      </c>
      <c r="I47" s="11">
        <f t="shared" si="33"/>
        <v>323.3246625</v>
      </c>
      <c r="J47" s="11">
        <f t="shared" si="33"/>
        <v>339.4908956</v>
      </c>
      <c r="L47" s="13" t="s">
        <v>26</v>
      </c>
    </row>
    <row r="48" ht="15.75" customHeight="1">
      <c r="A48" s="1"/>
      <c r="B48" s="10" t="s">
        <v>29</v>
      </c>
      <c r="C48" s="11">
        <v>200.0</v>
      </c>
      <c r="D48" s="11">
        <v>197.0</v>
      </c>
      <c r="F48" s="11">
        <f t="shared" si="31"/>
        <v>206.85</v>
      </c>
      <c r="G48" s="11">
        <f t="shared" ref="G48:J48" si="34">F48*(1+$K$11)</f>
        <v>217.1925</v>
      </c>
      <c r="H48" s="11">
        <f t="shared" si="34"/>
        <v>228.052125</v>
      </c>
      <c r="I48" s="11">
        <f t="shared" si="34"/>
        <v>239.4547313</v>
      </c>
      <c r="J48" s="11">
        <f t="shared" si="34"/>
        <v>251.4274678</v>
      </c>
      <c r="L48" s="13" t="s">
        <v>26</v>
      </c>
    </row>
    <row r="49" ht="15.75" customHeight="1">
      <c r="A49" s="1"/>
      <c r="B49" s="10" t="s">
        <v>30</v>
      </c>
      <c r="C49" s="11">
        <v>299.0</v>
      </c>
      <c r="D49" s="11">
        <v>442.0</v>
      </c>
      <c r="F49" s="11">
        <f t="shared" si="31"/>
        <v>464.1</v>
      </c>
      <c r="G49" s="11">
        <f t="shared" ref="G49:J49" si="35">F49*(1+$K$11)</f>
        <v>487.305</v>
      </c>
      <c r="H49" s="11">
        <f t="shared" si="35"/>
        <v>511.67025</v>
      </c>
      <c r="I49" s="11">
        <f t="shared" si="35"/>
        <v>537.2537625</v>
      </c>
      <c r="J49" s="11">
        <f t="shared" si="35"/>
        <v>564.1164506</v>
      </c>
      <c r="L49" s="13" t="s">
        <v>26</v>
      </c>
    </row>
    <row r="50" ht="15.75" customHeight="1">
      <c r="A50" s="1"/>
      <c r="B50" s="10" t="s">
        <v>31</v>
      </c>
      <c r="C50" s="11"/>
      <c r="D50" s="11"/>
      <c r="F50" s="15">
        <v>0.0</v>
      </c>
      <c r="G50" s="15">
        <v>0.0</v>
      </c>
      <c r="H50" s="15">
        <v>0.0</v>
      </c>
      <c r="I50" s="15">
        <v>0.0</v>
      </c>
      <c r="J50" s="15">
        <v>0.0</v>
      </c>
    </row>
    <row r="51" ht="15.75" customHeight="1">
      <c r="A51" s="1"/>
      <c r="B51" s="16" t="s">
        <v>32</v>
      </c>
      <c r="C51" s="11">
        <v>0.0</v>
      </c>
      <c r="D51" s="11">
        <v>1114.0</v>
      </c>
      <c r="F51" s="11">
        <f>D51*(1+$K$11)</f>
        <v>1169.7</v>
      </c>
      <c r="G51" s="11">
        <f t="shared" ref="G51:J51" si="36">F51*(1+$K$11)</f>
        <v>1228.185</v>
      </c>
      <c r="H51" s="11">
        <f t="shared" si="36"/>
        <v>1289.59425</v>
      </c>
      <c r="I51" s="11">
        <f t="shared" si="36"/>
        <v>1354.073963</v>
      </c>
      <c r="J51" s="11">
        <f t="shared" si="36"/>
        <v>1421.777661</v>
      </c>
      <c r="L51" s="13" t="s">
        <v>26</v>
      </c>
    </row>
    <row r="52" ht="15.75" customHeight="1">
      <c r="A52" s="1"/>
      <c r="B52" s="10" t="s">
        <v>33</v>
      </c>
      <c r="C52" s="11">
        <v>1891.0</v>
      </c>
      <c r="D52" s="11">
        <v>78.0</v>
      </c>
      <c r="F52" s="15">
        <v>0.0</v>
      </c>
      <c r="G52" s="15">
        <v>0.0</v>
      </c>
      <c r="H52" s="15">
        <v>0.0</v>
      </c>
      <c r="I52" s="15">
        <v>0.0</v>
      </c>
      <c r="J52" s="15">
        <v>0.0</v>
      </c>
      <c r="L52" s="13" t="s">
        <v>34</v>
      </c>
    </row>
    <row r="53" ht="15.75" customHeight="1">
      <c r="A53" s="1"/>
      <c r="B53" s="10" t="s">
        <v>35</v>
      </c>
      <c r="C53" s="11">
        <v>517.0</v>
      </c>
      <c r="D53" s="11">
        <v>191.0</v>
      </c>
      <c r="F53" s="11">
        <f>D53*(1+$K$11)</f>
        <v>200.55</v>
      </c>
      <c r="G53" s="11">
        <f t="shared" ref="G53:J53" si="37">F53*(1+$K$11)</f>
        <v>210.5775</v>
      </c>
      <c r="H53" s="11">
        <f t="shared" si="37"/>
        <v>221.106375</v>
      </c>
      <c r="I53" s="11">
        <f t="shared" si="37"/>
        <v>232.1616938</v>
      </c>
      <c r="J53" s="11">
        <f t="shared" si="37"/>
        <v>243.7697784</v>
      </c>
      <c r="L53" s="13" t="s">
        <v>26</v>
      </c>
    </row>
    <row r="54" ht="15.75" customHeight="1">
      <c r="A54" s="1"/>
      <c r="B54" s="10" t="s">
        <v>36</v>
      </c>
      <c r="C54" s="17">
        <f t="shared" ref="C54:D54" si="38">SUM(C44:C53)</f>
        <v>13512</v>
      </c>
      <c r="D54" s="18">
        <f t="shared" si="38"/>
        <v>14155</v>
      </c>
      <c r="F54" s="18">
        <f t="shared" ref="F54:J54" si="39">SUM(F44:F53)</f>
        <v>13794.92</v>
      </c>
      <c r="G54" s="18">
        <f t="shared" si="39"/>
        <v>13557.8918</v>
      </c>
      <c r="H54" s="18">
        <f t="shared" si="39"/>
        <v>13364.61864</v>
      </c>
      <c r="I54" s="18">
        <f t="shared" si="39"/>
        <v>13213.95189</v>
      </c>
      <c r="J54" s="18">
        <f t="shared" si="39"/>
        <v>13104.88566</v>
      </c>
    </row>
    <row r="55" ht="15.75" customHeight="1">
      <c r="A55" s="1"/>
      <c r="B55" s="10"/>
      <c r="D55" s="11"/>
    </row>
    <row r="56" ht="15.75" customHeight="1">
      <c r="A56" s="1"/>
      <c r="B56" s="14" t="s">
        <v>37</v>
      </c>
      <c r="D56" s="11"/>
      <c r="F56" s="11">
        <f t="shared" ref="F56:J56" si="40">F42-F54</f>
        <v>3766.16</v>
      </c>
      <c r="G56" s="11">
        <f t="shared" si="40"/>
        <v>2949.5234</v>
      </c>
      <c r="H56" s="11">
        <f t="shared" si="40"/>
        <v>2152.351646</v>
      </c>
      <c r="I56" s="11">
        <f t="shared" si="40"/>
        <v>1372.00018</v>
      </c>
      <c r="J56" s="11">
        <f t="shared" si="40"/>
        <v>605.9092831</v>
      </c>
      <c r="L56" s="13" t="s">
        <v>37</v>
      </c>
    </row>
    <row r="57" ht="15.75" customHeight="1">
      <c r="A57" s="1"/>
      <c r="B57" s="14" t="s">
        <v>38</v>
      </c>
      <c r="D57" s="11"/>
    </row>
    <row r="58" ht="15.75" customHeight="1">
      <c r="A58" s="1"/>
      <c r="B58" s="19" t="s">
        <v>39</v>
      </c>
      <c r="C58" s="15">
        <v>0.0</v>
      </c>
      <c r="D58" s="15">
        <v>0.0</v>
      </c>
      <c r="F58" s="11">
        <v>0.0</v>
      </c>
      <c r="G58" s="11">
        <v>0.0</v>
      </c>
      <c r="H58" s="11">
        <v>0.0</v>
      </c>
      <c r="I58" s="11">
        <v>0.0</v>
      </c>
      <c r="J58" s="11">
        <v>0.0</v>
      </c>
      <c r="L58" s="13" t="s">
        <v>40</v>
      </c>
    </row>
    <row r="59" ht="15.75" customHeight="1">
      <c r="A59" s="1"/>
      <c r="B59" s="10" t="s">
        <v>41</v>
      </c>
      <c r="C59" s="15">
        <v>0.0</v>
      </c>
      <c r="D59" s="15">
        <v>0.0</v>
      </c>
      <c r="F59" s="11">
        <v>0.0</v>
      </c>
      <c r="G59" s="11">
        <v>0.0</v>
      </c>
      <c r="H59" s="11">
        <v>0.0</v>
      </c>
      <c r="I59" s="11">
        <v>0.0</v>
      </c>
      <c r="J59" s="11">
        <v>0.0</v>
      </c>
      <c r="L59" s="13" t="s">
        <v>40</v>
      </c>
    </row>
    <row r="60" ht="15.75" customHeight="1">
      <c r="A60" s="1"/>
      <c r="B60" s="10" t="s">
        <v>42</v>
      </c>
      <c r="C60" s="11">
        <v>-88.0</v>
      </c>
      <c r="D60" s="11">
        <v>425.0</v>
      </c>
      <c r="F60" s="11">
        <f t="shared" ref="F60:J60" si="41">$D$60</f>
        <v>425</v>
      </c>
      <c r="G60" s="11">
        <f t="shared" si="41"/>
        <v>425</v>
      </c>
      <c r="H60" s="11">
        <f t="shared" si="41"/>
        <v>425</v>
      </c>
      <c r="I60" s="11">
        <f t="shared" si="41"/>
        <v>425</v>
      </c>
      <c r="J60" s="11">
        <f t="shared" si="41"/>
        <v>425</v>
      </c>
      <c r="L60" s="13" t="s">
        <v>40</v>
      </c>
    </row>
    <row r="61" ht="15.75" customHeight="1">
      <c r="A61" s="1"/>
      <c r="B61" s="10" t="s">
        <v>43</v>
      </c>
      <c r="C61" s="11">
        <v>-243.0</v>
      </c>
      <c r="D61" s="11">
        <f>-375</f>
        <v>-375</v>
      </c>
      <c r="F61" s="11">
        <f t="shared" ref="F61:J61" si="42">$D$61</f>
        <v>-375</v>
      </c>
      <c r="G61" s="11">
        <f t="shared" si="42"/>
        <v>-375</v>
      </c>
      <c r="H61" s="11">
        <f t="shared" si="42"/>
        <v>-375</v>
      </c>
      <c r="I61" s="11">
        <f t="shared" si="42"/>
        <v>-375</v>
      </c>
      <c r="J61" s="11">
        <f t="shared" si="42"/>
        <v>-375</v>
      </c>
      <c r="L61" s="13" t="s">
        <v>40</v>
      </c>
    </row>
    <row r="62" ht="15.75" customHeight="1">
      <c r="A62" s="1"/>
      <c r="B62" s="10" t="s">
        <v>44</v>
      </c>
      <c r="C62" s="17">
        <f t="shared" ref="C62:D62" si="43">SUM(C58:C61)</f>
        <v>-331</v>
      </c>
      <c r="D62" s="18">
        <f t="shared" si="43"/>
        <v>50</v>
      </c>
      <c r="F62" s="18">
        <f t="shared" ref="F62:J62" si="44">$D$62</f>
        <v>50</v>
      </c>
      <c r="G62" s="18">
        <f t="shared" si="44"/>
        <v>50</v>
      </c>
      <c r="H62" s="18">
        <f t="shared" si="44"/>
        <v>50</v>
      </c>
      <c r="I62" s="18">
        <f t="shared" si="44"/>
        <v>50</v>
      </c>
      <c r="J62" s="18">
        <f t="shared" si="44"/>
        <v>50</v>
      </c>
      <c r="L62" s="13" t="s">
        <v>40</v>
      </c>
    </row>
    <row r="63" ht="15.75" customHeight="1">
      <c r="A63" s="1"/>
      <c r="B63" s="10" t="s">
        <v>45</v>
      </c>
      <c r="C63" s="11">
        <v>-2031.0</v>
      </c>
      <c r="D63" s="11">
        <v>4577.0</v>
      </c>
      <c r="F63" s="11">
        <f t="shared" ref="F63:J63" si="45">SUM(F56,F62)</f>
        <v>3816.16</v>
      </c>
      <c r="G63" s="11">
        <f t="shared" si="45"/>
        <v>2999.5234</v>
      </c>
      <c r="H63" s="11">
        <f t="shared" si="45"/>
        <v>2202.351646</v>
      </c>
      <c r="I63" s="11">
        <f t="shared" si="45"/>
        <v>1422.00018</v>
      </c>
      <c r="J63" s="11">
        <f t="shared" si="45"/>
        <v>655.9092831</v>
      </c>
      <c r="L63" s="13" t="s">
        <v>40</v>
      </c>
    </row>
    <row r="64" ht="15.75" customHeight="1">
      <c r="A64" s="1"/>
      <c r="B64" s="10" t="s">
        <v>46</v>
      </c>
      <c r="C64" s="11">
        <v>-526.0</v>
      </c>
      <c r="D64" s="11">
        <f>-1397</f>
        <v>-1397</v>
      </c>
      <c r="F64" s="21">
        <f>(D64/D63)*F63</f>
        <v>-1164.775075</v>
      </c>
      <c r="G64" s="21">
        <f t="shared" ref="G64:J64" si="46">(F64/F63)*G63</f>
        <v>-915.5198142</v>
      </c>
      <c r="H64" s="21">
        <f t="shared" si="46"/>
        <v>-672.2056477</v>
      </c>
      <c r="I64" s="21">
        <f t="shared" si="46"/>
        <v>-434.025399</v>
      </c>
      <c r="J64" s="21">
        <f t="shared" si="46"/>
        <v>-200.1977864</v>
      </c>
      <c r="L64" s="13" t="s">
        <v>57</v>
      </c>
    </row>
    <row r="65" ht="15.75" customHeight="1">
      <c r="A65" s="1"/>
      <c r="B65" s="10" t="s">
        <v>47</v>
      </c>
      <c r="C65" s="11">
        <v>63.0</v>
      </c>
      <c r="D65" s="11">
        <v>133.0</v>
      </c>
      <c r="F65" s="11">
        <v>133.0</v>
      </c>
      <c r="G65" s="11">
        <v>133.0</v>
      </c>
      <c r="H65" s="11">
        <v>133.0</v>
      </c>
      <c r="I65" s="11">
        <v>133.0</v>
      </c>
      <c r="J65" s="11">
        <v>133.0</v>
      </c>
      <c r="L65" s="13" t="s">
        <v>40</v>
      </c>
    </row>
    <row r="66" ht="15.75" customHeight="1">
      <c r="A66" s="1"/>
      <c r="B66" s="10" t="s">
        <v>48</v>
      </c>
      <c r="C66" s="11">
        <f t="shared" ref="C66:D66" si="47">SUM(C63:C65)</f>
        <v>-2494</v>
      </c>
      <c r="D66" s="11">
        <f t="shared" si="47"/>
        <v>3313</v>
      </c>
      <c r="F66" s="11">
        <f t="shared" ref="F66:J66" si="48">SUM(F63:F65)</f>
        <v>2784.384925</v>
      </c>
      <c r="G66" s="11">
        <f t="shared" si="48"/>
        <v>2217.003586</v>
      </c>
      <c r="H66" s="11">
        <f t="shared" si="48"/>
        <v>1663.145998</v>
      </c>
      <c r="I66" s="11">
        <f t="shared" si="48"/>
        <v>1120.974781</v>
      </c>
      <c r="J66" s="11">
        <f t="shared" si="48"/>
        <v>588.7114967</v>
      </c>
      <c r="L66" s="13" t="s">
        <v>40</v>
      </c>
    </row>
    <row r="67" ht="15.75" customHeight="1">
      <c r="A67" s="1"/>
      <c r="B67" s="10" t="s">
        <v>49</v>
      </c>
      <c r="C67" s="11">
        <v>27.0</v>
      </c>
      <c r="D67" s="11">
        <v>68.0</v>
      </c>
      <c r="F67" s="11">
        <v>68.0</v>
      </c>
      <c r="G67" s="11">
        <v>68.0</v>
      </c>
      <c r="H67" s="11">
        <v>68.0</v>
      </c>
      <c r="I67" s="11">
        <v>68.0</v>
      </c>
      <c r="J67" s="11">
        <v>68.0</v>
      </c>
      <c r="L67" s="13" t="s">
        <v>40</v>
      </c>
    </row>
    <row r="68" ht="15.75" customHeight="1">
      <c r="A68" s="1"/>
      <c r="B68" s="10" t="s">
        <v>50</v>
      </c>
      <c r="C68" s="17">
        <f t="shared" ref="C68:D68" si="49">SUM(C66:C67)</f>
        <v>-2467</v>
      </c>
      <c r="D68" s="18">
        <f t="shared" si="49"/>
        <v>3381</v>
      </c>
      <c r="F68" s="18">
        <f t="shared" ref="F68:J68" si="50">SUM(F66:F67)</f>
        <v>2852.384925</v>
      </c>
      <c r="G68" s="18">
        <f t="shared" si="50"/>
        <v>2285.003586</v>
      </c>
      <c r="H68" s="18">
        <f t="shared" si="50"/>
        <v>1731.145998</v>
      </c>
      <c r="I68" s="18">
        <f t="shared" si="50"/>
        <v>1188.974781</v>
      </c>
      <c r="J68" s="18">
        <f t="shared" si="50"/>
        <v>656.7114967</v>
      </c>
      <c r="L68" s="13" t="s">
        <v>40</v>
      </c>
    </row>
    <row r="69" ht="15.75" customHeight="1">
      <c r="A69" s="1"/>
    </row>
    <row r="70" ht="15.75" customHeight="1">
      <c r="A70" s="1"/>
    </row>
    <row r="71" ht="60.0" customHeight="1">
      <c r="A71" s="4" t="s">
        <v>58</v>
      </c>
      <c r="B71" s="5" t="s">
        <v>59</v>
      </c>
    </row>
    <row r="72" ht="15.75" customHeight="1">
      <c r="A72" s="1"/>
    </row>
    <row r="73" ht="15.75" customHeight="1">
      <c r="A73" s="1"/>
      <c r="B73" s="6" t="s">
        <v>4</v>
      </c>
      <c r="C73" s="6" t="s">
        <v>5</v>
      </c>
      <c r="D73" s="7" t="s">
        <v>6</v>
      </c>
    </row>
    <row r="74" ht="15.75" customHeight="1">
      <c r="A74" s="1"/>
      <c r="B74" s="6" t="s">
        <v>7</v>
      </c>
      <c r="C74" s="6" t="s">
        <v>8</v>
      </c>
      <c r="D74" s="6" t="s">
        <v>9</v>
      </c>
      <c r="F74" s="8" t="s">
        <v>10</v>
      </c>
    </row>
    <row r="75" ht="15.75" customHeight="1">
      <c r="A75" s="1"/>
      <c r="B75" s="6" t="s">
        <v>12</v>
      </c>
      <c r="C75" s="6" t="s">
        <v>13</v>
      </c>
      <c r="D75" s="6" t="s">
        <v>14</v>
      </c>
      <c r="F75" s="7" t="s">
        <v>15</v>
      </c>
      <c r="G75" s="7" t="s">
        <v>16</v>
      </c>
      <c r="H75" s="7" t="s">
        <v>17</v>
      </c>
      <c r="I75" s="7" t="s">
        <v>18</v>
      </c>
      <c r="J75" s="7" t="s">
        <v>19</v>
      </c>
    </row>
    <row r="76" ht="15.75" customHeight="1">
      <c r="A76" s="1"/>
      <c r="B76" s="10" t="s">
        <v>20</v>
      </c>
      <c r="C76" s="11">
        <v>11812.0</v>
      </c>
      <c r="D76" s="11">
        <v>18682.0</v>
      </c>
      <c r="F76" s="11">
        <f>D76*(1+$K$8)</f>
        <v>20550.2</v>
      </c>
      <c r="G76" s="11">
        <f t="shared" ref="G76:J76" si="51">F76*(1+$K$8)</f>
        <v>22605.22</v>
      </c>
      <c r="H76" s="11">
        <f t="shared" si="51"/>
        <v>24865.742</v>
      </c>
      <c r="I76" s="11">
        <f t="shared" si="51"/>
        <v>27352.3162</v>
      </c>
      <c r="J76" s="11">
        <f t="shared" si="51"/>
        <v>30087.54782</v>
      </c>
      <c r="L76" s="13" t="s">
        <v>60</v>
      </c>
    </row>
    <row r="77" ht="15.75" customHeight="1">
      <c r="A77" s="1"/>
      <c r="B77" s="14" t="s">
        <v>22</v>
      </c>
      <c r="C77" s="11"/>
      <c r="D77" s="11"/>
    </row>
    <row r="78" ht="15.75" customHeight="1">
      <c r="A78" s="1"/>
      <c r="B78" s="10" t="s">
        <v>23</v>
      </c>
      <c r="C78" s="11">
        <v>6699.0</v>
      </c>
      <c r="D78" s="20">
        <v>8963.0</v>
      </c>
      <c r="F78" s="21">
        <f>((D78/D76)*F76)*(1+$K$78)</f>
        <v>10352.265</v>
      </c>
      <c r="G78" s="21">
        <f t="shared" ref="G78:J78" si="52">((F78/F76)*G76)*(1+$K$78)</f>
        <v>11956.86608</v>
      </c>
      <c r="H78" s="21">
        <f t="shared" si="52"/>
        <v>13810.18032</v>
      </c>
      <c r="I78" s="21">
        <f t="shared" si="52"/>
        <v>15950.75827</v>
      </c>
      <c r="J78" s="21">
        <f t="shared" si="52"/>
        <v>18423.1258</v>
      </c>
      <c r="K78" s="12">
        <v>0.05</v>
      </c>
      <c r="L78" s="13" t="s">
        <v>61</v>
      </c>
    </row>
    <row r="79" ht="15.75" customHeight="1">
      <c r="A79" s="1"/>
      <c r="B79" s="10" t="s">
        <v>25</v>
      </c>
      <c r="C79" s="11">
        <v>2108.0</v>
      </c>
      <c r="D79" s="11">
        <v>2576.0</v>
      </c>
      <c r="F79" s="11">
        <f t="shared" ref="F79:F83" si="54">D79*(1+$K$11)</f>
        <v>2704.8</v>
      </c>
      <c r="G79" s="11">
        <f t="shared" ref="G79:J79" si="53">F79*(1+$K$11)</f>
        <v>2840.04</v>
      </c>
      <c r="H79" s="11">
        <f t="shared" si="53"/>
        <v>2982.042</v>
      </c>
      <c r="I79" s="11">
        <f t="shared" si="53"/>
        <v>3131.1441</v>
      </c>
      <c r="J79" s="11">
        <f t="shared" si="53"/>
        <v>3287.701305</v>
      </c>
      <c r="L79" s="13" t="s">
        <v>61</v>
      </c>
    </row>
    <row r="80" ht="15.75" customHeight="1">
      <c r="A80" s="1"/>
      <c r="B80" s="10" t="s">
        <v>27</v>
      </c>
      <c r="C80" s="11">
        <v>1533.0</v>
      </c>
      <c r="D80" s="11">
        <v>328.0</v>
      </c>
      <c r="F80" s="11">
        <f t="shared" si="54"/>
        <v>344.4</v>
      </c>
      <c r="G80" s="11">
        <f t="shared" ref="G80:J80" si="55">F80*(1+$K$11)</f>
        <v>361.62</v>
      </c>
      <c r="H80" s="11">
        <f t="shared" si="55"/>
        <v>379.701</v>
      </c>
      <c r="I80" s="11">
        <f t="shared" si="55"/>
        <v>398.68605</v>
      </c>
      <c r="J80" s="11">
        <f t="shared" si="55"/>
        <v>418.6203525</v>
      </c>
      <c r="K80" s="12"/>
      <c r="L80" s="13" t="s">
        <v>61</v>
      </c>
    </row>
    <row r="81" ht="15.75" customHeight="1">
      <c r="A81" s="1"/>
      <c r="B81" s="10" t="s">
        <v>28</v>
      </c>
      <c r="C81" s="11">
        <v>265.0</v>
      </c>
      <c r="D81" s="11">
        <v>266.0</v>
      </c>
      <c r="F81" s="11">
        <f t="shared" si="54"/>
        <v>279.3</v>
      </c>
      <c r="G81" s="11">
        <f t="shared" ref="G81:J81" si="56">F81*(1+$K$11)</f>
        <v>293.265</v>
      </c>
      <c r="H81" s="11">
        <f t="shared" si="56"/>
        <v>307.92825</v>
      </c>
      <c r="I81" s="11">
        <f t="shared" si="56"/>
        <v>323.3246625</v>
      </c>
      <c r="J81" s="11">
        <f t="shared" si="56"/>
        <v>339.4908956</v>
      </c>
      <c r="L81" s="13" t="s">
        <v>61</v>
      </c>
    </row>
    <row r="82" ht="15.75" customHeight="1">
      <c r="A82" s="1"/>
      <c r="B82" s="10" t="s">
        <v>29</v>
      </c>
      <c r="C82" s="11">
        <v>200.0</v>
      </c>
      <c r="D82" s="11">
        <v>197.0</v>
      </c>
      <c r="F82" s="11">
        <f t="shared" si="54"/>
        <v>206.85</v>
      </c>
      <c r="G82" s="11">
        <f t="shared" ref="G82:J82" si="57">F82*(1+$K$11)</f>
        <v>217.1925</v>
      </c>
      <c r="H82" s="11">
        <f t="shared" si="57"/>
        <v>228.052125</v>
      </c>
      <c r="I82" s="11">
        <f t="shared" si="57"/>
        <v>239.4547313</v>
      </c>
      <c r="J82" s="11">
        <f t="shared" si="57"/>
        <v>251.4274678</v>
      </c>
      <c r="L82" s="13" t="s">
        <v>61</v>
      </c>
    </row>
    <row r="83" ht="15.75" customHeight="1">
      <c r="A83" s="1"/>
      <c r="B83" s="10" t="s">
        <v>30</v>
      </c>
      <c r="C83" s="11">
        <v>299.0</v>
      </c>
      <c r="D83" s="11">
        <v>442.0</v>
      </c>
      <c r="F83" s="11">
        <f t="shared" si="54"/>
        <v>464.1</v>
      </c>
      <c r="G83" s="11">
        <f t="shared" ref="G83:J83" si="58">F83*(1+$K$11)</f>
        <v>487.305</v>
      </c>
      <c r="H83" s="11">
        <f t="shared" si="58"/>
        <v>511.67025</v>
      </c>
      <c r="I83" s="11">
        <f t="shared" si="58"/>
        <v>537.2537625</v>
      </c>
      <c r="J83" s="11">
        <f t="shared" si="58"/>
        <v>564.1164506</v>
      </c>
      <c r="L83" s="13" t="s">
        <v>61</v>
      </c>
    </row>
    <row r="84" ht="15.75" customHeight="1">
      <c r="A84" s="1"/>
      <c r="B84" s="10" t="s">
        <v>31</v>
      </c>
      <c r="C84" s="11"/>
      <c r="D84" s="11"/>
      <c r="F84" s="15">
        <v>0.0</v>
      </c>
      <c r="G84" s="15">
        <v>0.0</v>
      </c>
      <c r="H84" s="15">
        <v>0.0</v>
      </c>
      <c r="I84" s="15">
        <v>0.0</v>
      </c>
      <c r="J84" s="15">
        <v>0.0</v>
      </c>
      <c r="L84" s="13" t="s">
        <v>61</v>
      </c>
    </row>
    <row r="85" ht="15.75" customHeight="1">
      <c r="A85" s="1"/>
      <c r="B85" s="16" t="s">
        <v>32</v>
      </c>
      <c r="C85" s="11">
        <v>0.0</v>
      </c>
      <c r="D85" s="11">
        <v>1114.0</v>
      </c>
      <c r="F85" s="11">
        <f>D85*(1+$K$11)</f>
        <v>1169.7</v>
      </c>
      <c r="G85" s="11">
        <f t="shared" ref="G85:J85" si="59">F85*(1+$K$11)</f>
        <v>1228.185</v>
      </c>
      <c r="H85" s="11">
        <f t="shared" si="59"/>
        <v>1289.59425</v>
      </c>
      <c r="I85" s="11">
        <f t="shared" si="59"/>
        <v>1354.073963</v>
      </c>
      <c r="J85" s="11">
        <f t="shared" si="59"/>
        <v>1421.777661</v>
      </c>
      <c r="L85" s="13" t="s">
        <v>61</v>
      </c>
    </row>
    <row r="86" ht="15.75" customHeight="1">
      <c r="A86" s="1"/>
      <c r="B86" s="10" t="s">
        <v>33</v>
      </c>
      <c r="C86" s="11">
        <v>1891.0</v>
      </c>
      <c r="D86" s="11">
        <v>78.0</v>
      </c>
      <c r="F86" s="15">
        <v>0.0</v>
      </c>
      <c r="G86" s="15">
        <v>0.0</v>
      </c>
      <c r="H86" s="15">
        <v>0.0</v>
      </c>
      <c r="I86" s="15">
        <v>0.0</v>
      </c>
      <c r="J86" s="15">
        <v>0.0</v>
      </c>
      <c r="L86" s="13" t="s">
        <v>62</v>
      </c>
    </row>
    <row r="87" ht="15.75" customHeight="1">
      <c r="A87" s="1"/>
      <c r="B87" s="10" t="s">
        <v>35</v>
      </c>
      <c r="C87" s="11">
        <v>517.0</v>
      </c>
      <c r="D87" s="11">
        <v>191.0</v>
      </c>
      <c r="F87" s="11">
        <f>D87*(1+$K$11)</f>
        <v>200.55</v>
      </c>
      <c r="G87" s="11">
        <f t="shared" ref="G87:J87" si="60">F87*(1+$K$11)</f>
        <v>210.5775</v>
      </c>
      <c r="H87" s="11">
        <f t="shared" si="60"/>
        <v>221.106375</v>
      </c>
      <c r="I87" s="11">
        <f t="shared" si="60"/>
        <v>232.1616938</v>
      </c>
      <c r="J87" s="11">
        <f t="shared" si="60"/>
        <v>243.7697784</v>
      </c>
      <c r="L87" s="13" t="s">
        <v>61</v>
      </c>
    </row>
    <row r="88" ht="15.75" customHeight="1">
      <c r="A88" s="1"/>
      <c r="B88" s="10" t="s">
        <v>36</v>
      </c>
      <c r="C88" s="17">
        <f t="shared" ref="C88:D88" si="61">SUM(C78:C87)</f>
        <v>13512</v>
      </c>
      <c r="D88" s="18">
        <f t="shared" si="61"/>
        <v>14155</v>
      </c>
      <c r="F88" s="18">
        <f t="shared" ref="F88:J88" si="62">SUM(F78:F87)</f>
        <v>15721.965</v>
      </c>
      <c r="G88" s="18">
        <f t="shared" si="62"/>
        <v>17595.05108</v>
      </c>
      <c r="H88" s="18">
        <f t="shared" si="62"/>
        <v>19730.27457</v>
      </c>
      <c r="I88" s="18">
        <f t="shared" si="62"/>
        <v>22166.85723</v>
      </c>
      <c r="J88" s="18">
        <f t="shared" si="62"/>
        <v>24950.02971</v>
      </c>
    </row>
    <row r="89" ht="15.75" customHeight="1">
      <c r="A89" s="1"/>
      <c r="B89" s="10"/>
      <c r="D89" s="11"/>
      <c r="L89" s="12"/>
    </row>
    <row r="90" ht="15.75" customHeight="1">
      <c r="A90" s="1"/>
      <c r="B90" s="14" t="s">
        <v>37</v>
      </c>
      <c r="D90" s="11"/>
      <c r="F90" s="11">
        <f t="shared" ref="F90:J90" si="63">F76-F88</f>
        <v>4828.235</v>
      </c>
      <c r="G90" s="11">
        <f t="shared" si="63"/>
        <v>5010.168925</v>
      </c>
      <c r="H90" s="11">
        <f t="shared" si="63"/>
        <v>5135.467433</v>
      </c>
      <c r="I90" s="11">
        <f t="shared" si="63"/>
        <v>5185.458972</v>
      </c>
      <c r="J90" s="11">
        <f t="shared" si="63"/>
        <v>5137.518112</v>
      </c>
    </row>
    <row r="91" ht="15.75" customHeight="1">
      <c r="A91" s="1"/>
      <c r="B91" s="14" t="s">
        <v>38</v>
      </c>
      <c r="D91" s="11"/>
    </row>
    <row r="92" ht="15.75" customHeight="1">
      <c r="A92" s="1"/>
      <c r="B92" s="19" t="s">
        <v>39</v>
      </c>
      <c r="C92" s="15">
        <v>0.0</v>
      </c>
      <c r="D92" s="15">
        <v>0.0</v>
      </c>
      <c r="F92" s="11">
        <f t="shared" ref="F92:J92" si="64">($D$24/$D$8)*$F$8</f>
        <v>0</v>
      </c>
      <c r="G92" s="11">
        <f t="shared" si="64"/>
        <v>0</v>
      </c>
      <c r="H92" s="11">
        <f t="shared" si="64"/>
        <v>0</v>
      </c>
      <c r="I92" s="11">
        <f t="shared" si="64"/>
        <v>0</v>
      </c>
      <c r="J92" s="11">
        <f t="shared" si="64"/>
        <v>0</v>
      </c>
      <c r="L92" s="13" t="s">
        <v>40</v>
      </c>
    </row>
    <row r="93" ht="15.75" customHeight="1">
      <c r="A93" s="1"/>
      <c r="B93" s="10" t="s">
        <v>41</v>
      </c>
      <c r="C93" s="15">
        <v>0.0</v>
      </c>
      <c r="D93" s="15">
        <v>0.0</v>
      </c>
      <c r="F93" s="11">
        <f t="shared" ref="F93:J93" si="65">($D$25/$D$8)*$F$8</f>
        <v>0</v>
      </c>
      <c r="G93" s="11">
        <f t="shared" si="65"/>
        <v>0</v>
      </c>
      <c r="H93" s="11">
        <f t="shared" si="65"/>
        <v>0</v>
      </c>
      <c r="I93" s="11">
        <f t="shared" si="65"/>
        <v>0</v>
      </c>
      <c r="J93" s="11">
        <f t="shared" si="65"/>
        <v>0</v>
      </c>
      <c r="L93" s="13" t="s">
        <v>63</v>
      </c>
    </row>
    <row r="94" ht="15.75" customHeight="1">
      <c r="A94" s="1"/>
      <c r="B94" s="10" t="s">
        <v>42</v>
      </c>
      <c r="C94" s="11">
        <v>-88.0</v>
      </c>
      <c r="D94" s="11">
        <v>425.0</v>
      </c>
      <c r="F94" s="11">
        <f t="shared" ref="F94:J94" si="66">$D$26</f>
        <v>425</v>
      </c>
      <c r="G94" s="11">
        <f t="shared" si="66"/>
        <v>425</v>
      </c>
      <c r="H94" s="11">
        <f t="shared" si="66"/>
        <v>425</v>
      </c>
      <c r="I94" s="11">
        <f t="shared" si="66"/>
        <v>425</v>
      </c>
      <c r="J94" s="11">
        <f t="shared" si="66"/>
        <v>425</v>
      </c>
      <c r="L94" s="13" t="s">
        <v>64</v>
      </c>
    </row>
    <row r="95" ht="15.75" customHeight="1">
      <c r="A95" s="1"/>
      <c r="B95" s="10" t="s">
        <v>43</v>
      </c>
      <c r="C95" s="11">
        <v>-243.0</v>
      </c>
      <c r="D95" s="11">
        <f>-375</f>
        <v>-375</v>
      </c>
      <c r="F95" s="11">
        <f t="shared" ref="F95:J95" si="67">$D$27</f>
        <v>-375</v>
      </c>
      <c r="G95" s="11">
        <f t="shared" si="67"/>
        <v>-375</v>
      </c>
      <c r="H95" s="11">
        <f t="shared" si="67"/>
        <v>-375</v>
      </c>
      <c r="I95" s="11">
        <f t="shared" si="67"/>
        <v>-375</v>
      </c>
      <c r="J95" s="11">
        <f t="shared" si="67"/>
        <v>-375</v>
      </c>
      <c r="L95" s="13" t="s">
        <v>65</v>
      </c>
    </row>
    <row r="96" ht="15.75" customHeight="1">
      <c r="A96" s="1"/>
      <c r="B96" s="10" t="s">
        <v>44</v>
      </c>
      <c r="C96" s="17">
        <f t="shared" ref="C96:D96" si="68">SUM(C92:C95)</f>
        <v>-331</v>
      </c>
      <c r="D96" s="18">
        <f t="shared" si="68"/>
        <v>50</v>
      </c>
      <c r="F96" s="18">
        <f t="shared" ref="F96:J96" si="69">SUM($F$24:$F$27)</f>
        <v>50</v>
      </c>
      <c r="G96" s="18">
        <f t="shared" si="69"/>
        <v>50</v>
      </c>
      <c r="H96" s="18">
        <f t="shared" si="69"/>
        <v>50</v>
      </c>
      <c r="I96" s="18">
        <f t="shared" si="69"/>
        <v>50</v>
      </c>
      <c r="J96" s="18">
        <f t="shared" si="69"/>
        <v>50</v>
      </c>
    </row>
    <row r="97" ht="15.75" customHeight="1">
      <c r="A97" s="1"/>
      <c r="B97" s="10" t="s">
        <v>45</v>
      </c>
      <c r="C97" s="11">
        <v>-2031.0</v>
      </c>
      <c r="D97" s="11">
        <v>4577.0</v>
      </c>
      <c r="F97" s="11">
        <f t="shared" ref="F97:J97" si="70">SUM(F90+F96)</f>
        <v>4878.235</v>
      </c>
      <c r="G97" s="11">
        <f t="shared" si="70"/>
        <v>5060.168925</v>
      </c>
      <c r="H97" s="11">
        <f t="shared" si="70"/>
        <v>5185.467433</v>
      </c>
      <c r="I97" s="11">
        <f t="shared" si="70"/>
        <v>5235.458972</v>
      </c>
      <c r="J97" s="11">
        <f t="shared" si="70"/>
        <v>5187.518112</v>
      </c>
    </row>
    <row r="98" ht="15.75" customHeight="1">
      <c r="A98" s="1"/>
      <c r="B98" s="10" t="s">
        <v>46</v>
      </c>
      <c r="C98" s="11">
        <v>-526.0</v>
      </c>
      <c r="D98" s="11">
        <f>-1397</f>
        <v>-1397</v>
      </c>
      <c r="F98" s="11">
        <f t="shared" ref="F98:J98" si="71">$D$30</f>
        <v>-1397</v>
      </c>
      <c r="G98" s="11">
        <f t="shared" si="71"/>
        <v>-1397</v>
      </c>
      <c r="H98" s="11">
        <f t="shared" si="71"/>
        <v>-1397</v>
      </c>
      <c r="I98" s="11">
        <f t="shared" si="71"/>
        <v>-1397</v>
      </c>
      <c r="J98" s="11">
        <f t="shared" si="71"/>
        <v>-1397</v>
      </c>
      <c r="L98" s="13" t="s">
        <v>66</v>
      </c>
    </row>
    <row r="99" ht="15.75" customHeight="1">
      <c r="A99" s="1"/>
      <c r="B99" s="10" t="s">
        <v>47</v>
      </c>
      <c r="C99" s="11">
        <v>63.0</v>
      </c>
      <c r="D99" s="11">
        <v>133.0</v>
      </c>
      <c r="F99" s="11">
        <f t="shared" ref="F99:J99" si="72">$D$31</f>
        <v>133</v>
      </c>
      <c r="G99" s="11">
        <f t="shared" si="72"/>
        <v>133</v>
      </c>
      <c r="H99" s="11">
        <f t="shared" si="72"/>
        <v>133</v>
      </c>
      <c r="I99" s="11">
        <f t="shared" si="72"/>
        <v>133</v>
      </c>
      <c r="J99" s="11">
        <f t="shared" si="72"/>
        <v>133</v>
      </c>
      <c r="L99" s="13" t="s">
        <v>67</v>
      </c>
    </row>
    <row r="100" ht="15.75" customHeight="1">
      <c r="A100" s="1"/>
      <c r="B100" s="10" t="s">
        <v>48</v>
      </c>
      <c r="C100" s="11">
        <f t="shared" ref="C100:D100" si="73">SUM(C97:C99)</f>
        <v>-2494</v>
      </c>
      <c r="D100" s="11">
        <f t="shared" si="73"/>
        <v>3313</v>
      </c>
      <c r="F100" s="11">
        <f t="shared" ref="F100:J100" si="74">SUM(F97:F99)</f>
        <v>3614.235</v>
      </c>
      <c r="G100" s="11">
        <f t="shared" si="74"/>
        <v>3796.168925</v>
      </c>
      <c r="H100" s="11">
        <f t="shared" si="74"/>
        <v>3921.467433</v>
      </c>
      <c r="I100" s="11">
        <f t="shared" si="74"/>
        <v>3971.458972</v>
      </c>
      <c r="J100" s="11">
        <f t="shared" si="74"/>
        <v>3923.518112</v>
      </c>
    </row>
    <row r="101" ht="15.75" customHeight="1">
      <c r="A101" s="1"/>
      <c r="B101" s="10" t="s">
        <v>49</v>
      </c>
      <c r="C101" s="11">
        <v>27.0</v>
      </c>
      <c r="D101" s="11">
        <v>68.0</v>
      </c>
      <c r="F101" s="11">
        <f t="shared" ref="F101:J101" si="75">$D$33</f>
        <v>68</v>
      </c>
      <c r="G101" s="11">
        <f t="shared" si="75"/>
        <v>68</v>
      </c>
      <c r="H101" s="11">
        <f t="shared" si="75"/>
        <v>68</v>
      </c>
      <c r="I101" s="11">
        <f t="shared" si="75"/>
        <v>68</v>
      </c>
      <c r="J101" s="11">
        <f t="shared" si="75"/>
        <v>68</v>
      </c>
      <c r="L101" s="13" t="s">
        <v>68</v>
      </c>
    </row>
    <row r="102" ht="15.75" customHeight="1">
      <c r="A102" s="1"/>
      <c r="B102" s="10" t="s">
        <v>50</v>
      </c>
      <c r="C102" s="17">
        <f t="shared" ref="C102:D102" si="76">SUM(C100:C101)</f>
        <v>-2467</v>
      </c>
      <c r="D102" s="18">
        <f t="shared" si="76"/>
        <v>3381</v>
      </c>
      <c r="F102" s="18">
        <f t="shared" ref="F102:J102" si="77">SUM(F100:F101)</f>
        <v>3682.235</v>
      </c>
      <c r="G102" s="18">
        <f t="shared" si="77"/>
        <v>3864.168925</v>
      </c>
      <c r="H102" s="18">
        <f t="shared" si="77"/>
        <v>3989.467433</v>
      </c>
      <c r="I102" s="18">
        <f t="shared" si="77"/>
        <v>4039.458972</v>
      </c>
      <c r="J102" s="18">
        <f t="shared" si="77"/>
        <v>3991.518112</v>
      </c>
    </row>
    <row r="103" ht="15.75" customHeight="1">
      <c r="A103" s="1"/>
    </row>
    <row r="104" ht="15.75" customHeight="1">
      <c r="A104" s="1"/>
    </row>
    <row r="105" ht="55.5" customHeight="1">
      <c r="A105" s="4" t="s">
        <v>69</v>
      </c>
      <c r="B105" s="5" t="s">
        <v>70</v>
      </c>
    </row>
    <row r="106" ht="15.75" customHeight="1">
      <c r="A106" s="1"/>
    </row>
    <row r="107" ht="15.75" customHeight="1">
      <c r="A107" s="1"/>
      <c r="B107" s="6" t="s">
        <v>4</v>
      </c>
      <c r="C107" s="6" t="s">
        <v>5</v>
      </c>
      <c r="D107" s="7" t="s">
        <v>6</v>
      </c>
      <c r="F107" s="22"/>
      <c r="G107" s="11"/>
    </row>
    <row r="108" ht="15.75" customHeight="1">
      <c r="A108" s="1"/>
      <c r="B108" s="6" t="s">
        <v>7</v>
      </c>
      <c r="C108" s="6" t="s">
        <v>8</v>
      </c>
      <c r="D108" s="6" t="s">
        <v>9</v>
      </c>
      <c r="F108" s="8" t="s">
        <v>10</v>
      </c>
    </row>
    <row r="109" ht="15.75" customHeight="1">
      <c r="A109" s="1"/>
      <c r="B109" s="6" t="s">
        <v>12</v>
      </c>
      <c r="C109" s="6" t="s">
        <v>13</v>
      </c>
      <c r="D109" s="6" t="s">
        <v>14</v>
      </c>
      <c r="F109" s="7" t="s">
        <v>15</v>
      </c>
      <c r="G109" s="7" t="s">
        <v>16</v>
      </c>
      <c r="H109" s="7" t="s">
        <v>17</v>
      </c>
      <c r="I109" s="7" t="s">
        <v>18</v>
      </c>
      <c r="J109" s="7" t="s">
        <v>19</v>
      </c>
      <c r="Q109" s="23" t="s">
        <v>10</v>
      </c>
      <c r="R109" s="24"/>
      <c r="S109" s="24"/>
      <c r="T109" s="24"/>
      <c r="U109" s="24"/>
    </row>
    <row r="110" ht="15.75" customHeight="1">
      <c r="A110" s="1"/>
      <c r="B110" s="10" t="s">
        <v>20</v>
      </c>
      <c r="C110" s="11">
        <v>11812.0</v>
      </c>
      <c r="D110" s="20">
        <v>18682.0</v>
      </c>
      <c r="F110" s="21">
        <f t="shared" ref="F110:J110" si="78">Q116</f>
        <v>20590.01</v>
      </c>
      <c r="G110" s="21">
        <f t="shared" si="78"/>
        <v>22693.9963</v>
      </c>
      <c r="H110" s="21">
        <f t="shared" si="78"/>
        <v>25014.22932</v>
      </c>
      <c r="I110" s="21">
        <f t="shared" si="78"/>
        <v>27573.09398</v>
      </c>
      <c r="J110" s="21">
        <f t="shared" si="78"/>
        <v>30395.31253</v>
      </c>
      <c r="K110" s="12"/>
      <c r="L110" s="13" t="s">
        <v>60</v>
      </c>
      <c r="N110" s="13" t="s">
        <v>20</v>
      </c>
      <c r="O110" s="13">
        <v>2023.0</v>
      </c>
      <c r="P110" s="13">
        <v>2024.0</v>
      </c>
      <c r="Q110" s="13">
        <v>2025.0</v>
      </c>
      <c r="R110" s="13">
        <v>2026.0</v>
      </c>
      <c r="S110" s="13">
        <v>2027.0</v>
      </c>
      <c r="T110" s="13">
        <v>2028.0</v>
      </c>
      <c r="U110" s="13">
        <v>2029.0</v>
      </c>
    </row>
    <row r="111" ht="15.75" customHeight="1">
      <c r="A111" s="1"/>
      <c r="B111" s="14" t="s">
        <v>22</v>
      </c>
      <c r="C111" s="11"/>
      <c r="D111" s="11"/>
      <c r="F111" s="11"/>
      <c r="G111" s="11"/>
      <c r="N111" s="13" t="s">
        <v>71</v>
      </c>
      <c r="O111" s="11">
        <v>10593.0</v>
      </c>
      <c r="P111" s="11">
        <v>15746.0</v>
      </c>
      <c r="Q111" s="11">
        <f t="shared" ref="Q111:U111" si="79">P111*(1+$V$111)</f>
        <v>17320.6</v>
      </c>
      <c r="R111" s="11">
        <f t="shared" si="79"/>
        <v>19052.66</v>
      </c>
      <c r="S111" s="11">
        <f t="shared" si="79"/>
        <v>20957.926</v>
      </c>
      <c r="T111" s="11">
        <f t="shared" si="79"/>
        <v>23053.7186</v>
      </c>
      <c r="U111" s="11">
        <f t="shared" si="79"/>
        <v>25359.09046</v>
      </c>
      <c r="V111" s="12">
        <v>0.1</v>
      </c>
      <c r="W111" s="13" t="s">
        <v>72</v>
      </c>
    </row>
    <row r="112" ht="15.75" customHeight="1">
      <c r="A112" s="1"/>
      <c r="B112" s="10" t="s">
        <v>23</v>
      </c>
      <c r="C112" s="11">
        <v>6699.0</v>
      </c>
      <c r="D112" s="11">
        <v>8963.0</v>
      </c>
      <c r="F112" s="11">
        <f t="shared" ref="F112:J112" si="80">($D$10/$D$8)*F110</f>
        <v>9878.399509</v>
      </c>
      <c r="G112" s="11">
        <f t="shared" si="80"/>
        <v>10887.82191</v>
      </c>
      <c r="H112" s="11">
        <f t="shared" si="80"/>
        <v>12000.99226</v>
      </c>
      <c r="I112" s="11">
        <f t="shared" si="80"/>
        <v>13228.65011</v>
      </c>
      <c r="J112" s="11">
        <f t="shared" si="80"/>
        <v>14582.65637</v>
      </c>
      <c r="L112" s="13" t="s">
        <v>61</v>
      </c>
      <c r="N112" s="13" t="s">
        <v>73</v>
      </c>
      <c r="O112" s="11">
        <v>575.0</v>
      </c>
      <c r="P112" s="11">
        <v>1327.0</v>
      </c>
      <c r="Q112" s="11">
        <f t="shared" ref="Q112:U112" si="81">P112*(1+$V$112)</f>
        <v>1499.51</v>
      </c>
      <c r="R112" s="11">
        <f t="shared" si="81"/>
        <v>1694.4463</v>
      </c>
      <c r="S112" s="11">
        <f t="shared" si="81"/>
        <v>1914.724319</v>
      </c>
      <c r="T112" s="11">
        <f t="shared" si="81"/>
        <v>2163.63848</v>
      </c>
      <c r="U112" s="11">
        <f t="shared" si="81"/>
        <v>2444.911483</v>
      </c>
      <c r="V112" s="12">
        <f>V111+3%</f>
        <v>0.13</v>
      </c>
      <c r="W112" s="13" t="s">
        <v>74</v>
      </c>
    </row>
    <row r="113" ht="15.75" customHeight="1">
      <c r="A113" s="1"/>
      <c r="B113" s="10" t="s">
        <v>25</v>
      </c>
      <c r="C113" s="11">
        <v>2108.0</v>
      </c>
      <c r="D113" s="11">
        <v>2576.0</v>
      </c>
      <c r="F113" s="11">
        <f t="shared" ref="F113:F117" si="84">D113*(1+$K$11)</f>
        <v>2704.8</v>
      </c>
      <c r="G113" s="11">
        <f t="shared" ref="G113:J113" si="82">F113*(1+$K$11)</f>
        <v>2840.04</v>
      </c>
      <c r="H113" s="11">
        <f t="shared" si="82"/>
        <v>2982.042</v>
      </c>
      <c r="I113" s="11">
        <f t="shared" si="82"/>
        <v>3131.1441</v>
      </c>
      <c r="J113" s="11">
        <f t="shared" si="82"/>
        <v>3287.701305</v>
      </c>
      <c r="L113" s="13" t="s">
        <v>61</v>
      </c>
      <c r="N113" s="13" t="s">
        <v>75</v>
      </c>
      <c r="O113" s="11">
        <v>335.0</v>
      </c>
      <c r="P113" s="11">
        <v>792.0</v>
      </c>
      <c r="Q113" s="11">
        <f t="shared" ref="Q113:U113" si="83">P113*(1+$V$111)</f>
        <v>871.2</v>
      </c>
      <c r="R113" s="11">
        <f t="shared" si="83"/>
        <v>958.32</v>
      </c>
      <c r="S113" s="11">
        <f t="shared" si="83"/>
        <v>1054.152</v>
      </c>
      <c r="T113" s="11">
        <f t="shared" si="83"/>
        <v>1159.5672</v>
      </c>
      <c r="U113" s="11">
        <f t="shared" si="83"/>
        <v>1275.52392</v>
      </c>
      <c r="W113" s="13" t="s">
        <v>72</v>
      </c>
    </row>
    <row r="114" ht="15.75" customHeight="1">
      <c r="A114" s="1"/>
      <c r="B114" s="10" t="s">
        <v>27</v>
      </c>
      <c r="C114" s="11">
        <v>1533.0</v>
      </c>
      <c r="D114" s="11">
        <v>328.0</v>
      </c>
      <c r="F114" s="11">
        <f t="shared" si="84"/>
        <v>344.4</v>
      </c>
      <c r="G114" s="11">
        <f t="shared" ref="G114:J114" si="85">F114*(1+$K$11)</f>
        <v>361.62</v>
      </c>
      <c r="H114" s="11">
        <f t="shared" si="85"/>
        <v>379.701</v>
      </c>
      <c r="I114" s="11">
        <f t="shared" si="85"/>
        <v>398.68605</v>
      </c>
      <c r="J114" s="11">
        <f t="shared" si="85"/>
        <v>418.6203525</v>
      </c>
      <c r="L114" s="13" t="s">
        <v>61</v>
      </c>
      <c r="N114" s="13" t="s">
        <v>76</v>
      </c>
      <c r="O114" s="11">
        <v>96.0</v>
      </c>
      <c r="P114" s="11">
        <v>195.0</v>
      </c>
      <c r="Q114" s="11">
        <f t="shared" ref="Q114:U114" si="86">P114*(1+$V$111)</f>
        <v>214.5</v>
      </c>
      <c r="R114" s="11">
        <f t="shared" si="86"/>
        <v>235.95</v>
      </c>
      <c r="S114" s="11">
        <f t="shared" si="86"/>
        <v>259.545</v>
      </c>
      <c r="T114" s="11">
        <f t="shared" si="86"/>
        <v>285.4995</v>
      </c>
      <c r="U114" s="11">
        <f t="shared" si="86"/>
        <v>314.04945</v>
      </c>
      <c r="W114" s="13" t="s">
        <v>72</v>
      </c>
    </row>
    <row r="115" ht="15.75" customHeight="1">
      <c r="A115" s="1"/>
      <c r="B115" s="10" t="s">
        <v>28</v>
      </c>
      <c r="C115" s="11">
        <v>265.0</v>
      </c>
      <c r="D115" s="11">
        <v>266.0</v>
      </c>
      <c r="F115" s="11">
        <f t="shared" si="84"/>
        <v>279.3</v>
      </c>
      <c r="G115" s="11">
        <f t="shared" ref="G115:J115" si="87">F115*(1+$K$11)</f>
        <v>293.265</v>
      </c>
      <c r="H115" s="11">
        <f t="shared" si="87"/>
        <v>307.92825</v>
      </c>
      <c r="I115" s="11">
        <f t="shared" si="87"/>
        <v>323.3246625</v>
      </c>
      <c r="J115" s="11">
        <f t="shared" si="87"/>
        <v>339.4908956</v>
      </c>
      <c r="L115" s="13" t="s">
        <v>61</v>
      </c>
      <c r="N115" s="13" t="s">
        <v>77</v>
      </c>
      <c r="O115" s="11">
        <v>213.0</v>
      </c>
      <c r="P115" s="11">
        <v>622.0</v>
      </c>
      <c r="Q115" s="11">
        <f t="shared" ref="Q115:U115" si="88">P115*(1+$V$111)</f>
        <v>684.2</v>
      </c>
      <c r="R115" s="11">
        <f t="shared" si="88"/>
        <v>752.62</v>
      </c>
      <c r="S115" s="11">
        <f t="shared" si="88"/>
        <v>827.882</v>
      </c>
      <c r="T115" s="11">
        <f t="shared" si="88"/>
        <v>910.6702</v>
      </c>
      <c r="U115" s="11">
        <f t="shared" si="88"/>
        <v>1001.73722</v>
      </c>
      <c r="W115" s="13" t="s">
        <v>72</v>
      </c>
    </row>
    <row r="116" ht="15.75" customHeight="1">
      <c r="A116" s="1"/>
      <c r="B116" s="10" t="s">
        <v>29</v>
      </c>
      <c r="C116" s="11">
        <v>200.0</v>
      </c>
      <c r="D116" s="11">
        <v>197.0</v>
      </c>
      <c r="F116" s="11">
        <f t="shared" si="84"/>
        <v>206.85</v>
      </c>
      <c r="G116" s="11">
        <f t="shared" ref="G116:J116" si="89">F116*(1+$K$11)</f>
        <v>217.1925</v>
      </c>
      <c r="H116" s="11">
        <f t="shared" si="89"/>
        <v>228.052125</v>
      </c>
      <c r="I116" s="11">
        <f t="shared" si="89"/>
        <v>239.4547313</v>
      </c>
      <c r="J116" s="11">
        <f t="shared" si="89"/>
        <v>251.4274678</v>
      </c>
      <c r="L116" s="13" t="s">
        <v>61</v>
      </c>
      <c r="N116" s="13" t="s">
        <v>78</v>
      </c>
      <c r="O116" s="11">
        <f t="shared" ref="O116:U116" si="90">SUM(O111:O115)</f>
        <v>11812</v>
      </c>
      <c r="P116" s="11">
        <f t="shared" si="90"/>
        <v>18682</v>
      </c>
      <c r="Q116" s="20">
        <f t="shared" si="90"/>
        <v>20590.01</v>
      </c>
      <c r="R116" s="20">
        <f t="shared" si="90"/>
        <v>22693.9963</v>
      </c>
      <c r="S116" s="20">
        <f t="shared" si="90"/>
        <v>25014.22932</v>
      </c>
      <c r="T116" s="20">
        <f t="shared" si="90"/>
        <v>27573.09398</v>
      </c>
      <c r="U116" s="20">
        <f t="shared" si="90"/>
        <v>30395.31253</v>
      </c>
    </row>
    <row r="117" ht="15.75" customHeight="1">
      <c r="A117" s="1"/>
      <c r="B117" s="10" t="s">
        <v>30</v>
      </c>
      <c r="C117" s="11">
        <v>299.0</v>
      </c>
      <c r="D117" s="11">
        <v>442.0</v>
      </c>
      <c r="F117" s="11">
        <f t="shared" si="84"/>
        <v>464.1</v>
      </c>
      <c r="G117" s="11">
        <f t="shared" ref="G117:J117" si="91">F117*(1+$K$11)</f>
        <v>487.305</v>
      </c>
      <c r="H117" s="11">
        <f t="shared" si="91"/>
        <v>511.67025</v>
      </c>
      <c r="I117" s="11">
        <f t="shared" si="91"/>
        <v>537.2537625</v>
      </c>
      <c r="J117" s="11">
        <f t="shared" si="91"/>
        <v>564.1164506</v>
      </c>
      <c r="L117" s="13" t="s">
        <v>61</v>
      </c>
      <c r="N117" s="25" t="s">
        <v>79</v>
      </c>
    </row>
    <row r="118" ht="15.75" customHeight="1">
      <c r="A118" s="1"/>
      <c r="B118" s="10" t="s">
        <v>31</v>
      </c>
      <c r="C118" s="11"/>
      <c r="D118" s="11"/>
      <c r="F118" s="15">
        <v>0.0</v>
      </c>
      <c r="G118" s="15">
        <v>0.0</v>
      </c>
      <c r="H118" s="15">
        <v>0.0</v>
      </c>
      <c r="I118" s="15">
        <v>0.0</v>
      </c>
      <c r="J118" s="15">
        <v>0.0</v>
      </c>
      <c r="L118" s="13" t="s">
        <v>61</v>
      </c>
    </row>
    <row r="119" ht="15.75" customHeight="1">
      <c r="A119" s="1"/>
      <c r="B119" s="16" t="s">
        <v>32</v>
      </c>
      <c r="C119" s="11">
        <v>0.0</v>
      </c>
      <c r="D119" s="11">
        <v>1114.0</v>
      </c>
      <c r="F119" s="11">
        <f>D119*(1+$K$11)</f>
        <v>1169.7</v>
      </c>
      <c r="G119" s="11">
        <f t="shared" ref="G119:J119" si="92">F119*(1+$K$11)</f>
        <v>1228.185</v>
      </c>
      <c r="H119" s="11">
        <f t="shared" si="92"/>
        <v>1289.59425</v>
      </c>
      <c r="I119" s="11">
        <f t="shared" si="92"/>
        <v>1354.073963</v>
      </c>
      <c r="J119" s="11">
        <f t="shared" si="92"/>
        <v>1421.777661</v>
      </c>
      <c r="L119" s="13" t="s">
        <v>61</v>
      </c>
    </row>
    <row r="120" ht="15.75" customHeight="1">
      <c r="A120" s="1"/>
      <c r="B120" s="10" t="s">
        <v>33</v>
      </c>
      <c r="C120" s="11">
        <v>1891.0</v>
      </c>
      <c r="D120" s="11">
        <v>78.0</v>
      </c>
      <c r="F120" s="15">
        <v>0.0</v>
      </c>
      <c r="G120" s="15">
        <v>0.0</v>
      </c>
      <c r="H120" s="15">
        <v>0.0</v>
      </c>
      <c r="I120" s="15">
        <v>0.0</v>
      </c>
      <c r="J120" s="15">
        <v>0.0</v>
      </c>
      <c r="L120" s="13" t="s">
        <v>62</v>
      </c>
      <c r="T120" s="26"/>
    </row>
    <row r="121" ht="15.75" customHeight="1">
      <c r="A121" s="1"/>
      <c r="B121" s="10" t="s">
        <v>35</v>
      </c>
      <c r="C121" s="11">
        <v>517.0</v>
      </c>
      <c r="D121" s="11">
        <v>191.0</v>
      </c>
      <c r="F121" s="11">
        <f>D121*(1+$K$11)</f>
        <v>200.55</v>
      </c>
      <c r="G121" s="11">
        <f t="shared" ref="G121:J121" si="93">F121*(1+$K$11)</f>
        <v>210.5775</v>
      </c>
      <c r="H121" s="11">
        <f t="shared" si="93"/>
        <v>221.106375</v>
      </c>
      <c r="I121" s="11">
        <f t="shared" si="93"/>
        <v>232.1616938</v>
      </c>
      <c r="J121" s="11">
        <f t="shared" si="93"/>
        <v>243.7697784</v>
      </c>
      <c r="L121" s="13" t="s">
        <v>61</v>
      </c>
    </row>
    <row r="122" ht="15.75" customHeight="1">
      <c r="A122" s="1"/>
      <c r="B122" s="10" t="s">
        <v>36</v>
      </c>
      <c r="C122" s="17">
        <f t="shared" ref="C122:D122" si="94">SUM(C112:C121)</f>
        <v>13512</v>
      </c>
      <c r="D122" s="18">
        <f t="shared" si="94"/>
        <v>14155</v>
      </c>
      <c r="F122" s="18">
        <f t="shared" ref="F122:J122" si="95">SUM(F112:F121)</f>
        <v>15248.09951</v>
      </c>
      <c r="G122" s="18">
        <f t="shared" si="95"/>
        <v>16526.00691</v>
      </c>
      <c r="H122" s="18">
        <f t="shared" si="95"/>
        <v>17921.08651</v>
      </c>
      <c r="I122" s="18">
        <f t="shared" si="95"/>
        <v>19444.74907</v>
      </c>
      <c r="J122" s="18">
        <f t="shared" si="95"/>
        <v>21109.56028</v>
      </c>
    </row>
    <row r="123" ht="15.75" customHeight="1">
      <c r="A123" s="1"/>
      <c r="B123" s="10"/>
      <c r="D123" s="11"/>
    </row>
    <row r="124" ht="15.75" customHeight="1">
      <c r="A124" s="1"/>
      <c r="B124" s="14" t="s">
        <v>37</v>
      </c>
      <c r="D124" s="11"/>
      <c r="F124" s="11">
        <f t="shared" ref="F124:J124" si="96">F110-F122</f>
        <v>5341.910491</v>
      </c>
      <c r="G124" s="11">
        <f t="shared" si="96"/>
        <v>6167.989395</v>
      </c>
      <c r="H124" s="11">
        <f t="shared" si="96"/>
        <v>7093.14281</v>
      </c>
      <c r="I124" s="11">
        <f t="shared" si="96"/>
        <v>8128.344908</v>
      </c>
      <c r="J124" s="11">
        <f t="shared" si="96"/>
        <v>9285.752256</v>
      </c>
      <c r="L124" s="13" t="s">
        <v>37</v>
      </c>
    </row>
    <row r="125" ht="15.75" customHeight="1">
      <c r="A125" s="1"/>
      <c r="B125" s="14" t="s">
        <v>38</v>
      </c>
      <c r="D125" s="11"/>
    </row>
    <row r="126" ht="15.75" customHeight="1">
      <c r="A126" s="1"/>
      <c r="B126" s="19" t="s">
        <v>39</v>
      </c>
      <c r="C126" s="15">
        <v>0.0</v>
      </c>
      <c r="D126" s="15">
        <v>0.0</v>
      </c>
      <c r="F126" s="11">
        <f t="shared" ref="F126:J126" si="97">($D$24/$D$8)*$F$8</f>
        <v>0</v>
      </c>
      <c r="G126" s="11">
        <f t="shared" si="97"/>
        <v>0</v>
      </c>
      <c r="H126" s="11">
        <f t="shared" si="97"/>
        <v>0</v>
      </c>
      <c r="I126" s="11">
        <f t="shared" si="97"/>
        <v>0</v>
      </c>
      <c r="J126" s="11">
        <f t="shared" si="97"/>
        <v>0</v>
      </c>
      <c r="L126" s="13" t="s">
        <v>40</v>
      </c>
    </row>
    <row r="127" ht="15.75" customHeight="1">
      <c r="A127" s="1"/>
      <c r="B127" s="10" t="s">
        <v>41</v>
      </c>
      <c r="C127" s="15">
        <v>0.0</v>
      </c>
      <c r="D127" s="15">
        <v>0.0</v>
      </c>
      <c r="F127" s="11">
        <f t="shared" ref="F127:J127" si="98">($D$25/$D$8)*$F$8</f>
        <v>0</v>
      </c>
      <c r="G127" s="11">
        <f t="shared" si="98"/>
        <v>0</v>
      </c>
      <c r="H127" s="11">
        <f t="shared" si="98"/>
        <v>0</v>
      </c>
      <c r="I127" s="11">
        <f t="shared" si="98"/>
        <v>0</v>
      </c>
      <c r="J127" s="11">
        <f t="shared" si="98"/>
        <v>0</v>
      </c>
    </row>
    <row r="128" ht="15.75" customHeight="1">
      <c r="A128" s="1"/>
      <c r="B128" s="10" t="s">
        <v>42</v>
      </c>
      <c r="C128" s="11">
        <v>-88.0</v>
      </c>
      <c r="D128" s="11">
        <v>425.0</v>
      </c>
      <c r="F128" s="11">
        <f t="shared" ref="F128:J128" si="99">$D$26</f>
        <v>425</v>
      </c>
      <c r="G128" s="11">
        <f t="shared" si="99"/>
        <v>425</v>
      </c>
      <c r="H128" s="11">
        <f t="shared" si="99"/>
        <v>425</v>
      </c>
      <c r="I128" s="11">
        <f t="shared" si="99"/>
        <v>425</v>
      </c>
      <c r="J128" s="11">
        <f t="shared" si="99"/>
        <v>425</v>
      </c>
    </row>
    <row r="129" ht="15.75" customHeight="1">
      <c r="A129" s="1"/>
      <c r="B129" s="10" t="s">
        <v>43</v>
      </c>
      <c r="C129" s="11">
        <v>-243.0</v>
      </c>
      <c r="D129" s="11">
        <f>-375</f>
        <v>-375</v>
      </c>
      <c r="F129" s="11">
        <f t="shared" ref="F129:J129" si="100">$D$27</f>
        <v>-375</v>
      </c>
      <c r="G129" s="11">
        <f t="shared" si="100"/>
        <v>-375</v>
      </c>
      <c r="H129" s="11">
        <f t="shared" si="100"/>
        <v>-375</v>
      </c>
      <c r="I129" s="11">
        <f t="shared" si="100"/>
        <v>-375</v>
      </c>
      <c r="J129" s="11">
        <f t="shared" si="100"/>
        <v>-375</v>
      </c>
    </row>
    <row r="130" ht="15.75" customHeight="1">
      <c r="A130" s="1"/>
      <c r="B130" s="10" t="s">
        <v>44</v>
      </c>
      <c r="C130" s="17">
        <f t="shared" ref="C130:D130" si="101">SUM(C126:C129)</f>
        <v>-331</v>
      </c>
      <c r="D130" s="18">
        <f t="shared" si="101"/>
        <v>50</v>
      </c>
      <c r="F130" s="18">
        <f t="shared" ref="F130:J130" si="102">SUM($F$24:$F$27)</f>
        <v>50</v>
      </c>
      <c r="G130" s="18">
        <f t="shared" si="102"/>
        <v>50</v>
      </c>
      <c r="H130" s="18">
        <f t="shared" si="102"/>
        <v>50</v>
      </c>
      <c r="I130" s="18">
        <f t="shared" si="102"/>
        <v>50</v>
      </c>
      <c r="J130" s="18">
        <f t="shared" si="102"/>
        <v>50</v>
      </c>
    </row>
    <row r="131" ht="15.75" customHeight="1">
      <c r="A131" s="1"/>
      <c r="B131" s="10" t="s">
        <v>45</v>
      </c>
      <c r="C131" s="11">
        <v>-2031.0</v>
      </c>
      <c r="D131" s="11">
        <v>4577.0</v>
      </c>
      <c r="F131" s="11">
        <f t="shared" ref="F131:J131" si="103">F124+F130</f>
        <v>5391.910491</v>
      </c>
      <c r="G131" s="11">
        <f t="shared" si="103"/>
        <v>6217.989395</v>
      </c>
      <c r="H131" s="11">
        <f t="shared" si="103"/>
        <v>7143.14281</v>
      </c>
      <c r="I131" s="11">
        <f t="shared" si="103"/>
        <v>8178.344908</v>
      </c>
      <c r="J131" s="11">
        <f t="shared" si="103"/>
        <v>9335.752256</v>
      </c>
    </row>
    <row r="132" ht="15.75" customHeight="1">
      <c r="A132" s="1"/>
      <c r="B132" s="10" t="s">
        <v>46</v>
      </c>
      <c r="C132" s="11">
        <v>-526.0</v>
      </c>
      <c r="D132" s="11">
        <f>-1397</f>
        <v>-1397</v>
      </c>
      <c r="F132" s="11">
        <f t="shared" ref="F132:J132" si="104">$D$30</f>
        <v>-1397</v>
      </c>
      <c r="G132" s="11">
        <f t="shared" si="104"/>
        <v>-1397</v>
      </c>
      <c r="H132" s="11">
        <f t="shared" si="104"/>
        <v>-1397</v>
      </c>
      <c r="I132" s="11">
        <f t="shared" si="104"/>
        <v>-1397</v>
      </c>
      <c r="J132" s="11">
        <f t="shared" si="104"/>
        <v>-1397</v>
      </c>
    </row>
    <row r="133" ht="15.75" customHeight="1">
      <c r="A133" s="1"/>
      <c r="B133" s="10" t="s">
        <v>47</v>
      </c>
      <c r="C133" s="11">
        <v>63.0</v>
      </c>
      <c r="D133" s="11">
        <v>133.0</v>
      </c>
      <c r="F133" s="11">
        <f t="shared" ref="F133:J133" si="105">$D$31</f>
        <v>133</v>
      </c>
      <c r="G133" s="11">
        <f t="shared" si="105"/>
        <v>133</v>
      </c>
      <c r="H133" s="11">
        <f t="shared" si="105"/>
        <v>133</v>
      </c>
      <c r="I133" s="11">
        <f t="shared" si="105"/>
        <v>133</v>
      </c>
      <c r="J133" s="11">
        <f t="shared" si="105"/>
        <v>133</v>
      </c>
    </row>
    <row r="134" ht="15.75" customHeight="1">
      <c r="A134" s="1"/>
      <c r="B134" s="10" t="s">
        <v>48</v>
      </c>
      <c r="C134" s="11">
        <f t="shared" ref="C134:D134" si="106">SUM(C131:C133)</f>
        <v>-2494</v>
      </c>
      <c r="D134" s="11">
        <f t="shared" si="106"/>
        <v>3313</v>
      </c>
      <c r="F134" s="11">
        <f t="shared" ref="F134:J134" si="107">SUM(F131:F133)</f>
        <v>4127.910491</v>
      </c>
      <c r="G134" s="11">
        <f t="shared" si="107"/>
        <v>4953.989395</v>
      </c>
      <c r="H134" s="11">
        <f t="shared" si="107"/>
        <v>5879.14281</v>
      </c>
      <c r="I134" s="11">
        <f t="shared" si="107"/>
        <v>6914.344908</v>
      </c>
      <c r="J134" s="11">
        <f t="shared" si="107"/>
        <v>8071.752256</v>
      </c>
    </row>
    <row r="135" ht="15.75" customHeight="1">
      <c r="A135" s="1"/>
      <c r="B135" s="10" t="s">
        <v>49</v>
      </c>
      <c r="C135" s="11">
        <v>27.0</v>
      </c>
      <c r="D135" s="11">
        <v>68.0</v>
      </c>
      <c r="F135" s="11">
        <f t="shared" ref="F135:J135" si="108">$D$33</f>
        <v>68</v>
      </c>
      <c r="G135" s="11">
        <f t="shared" si="108"/>
        <v>68</v>
      </c>
      <c r="H135" s="11">
        <f t="shared" si="108"/>
        <v>68</v>
      </c>
      <c r="I135" s="11">
        <f t="shared" si="108"/>
        <v>68</v>
      </c>
      <c r="J135" s="11">
        <f t="shared" si="108"/>
        <v>68</v>
      </c>
    </row>
    <row r="136" ht="15.75" customHeight="1">
      <c r="A136" s="1"/>
      <c r="B136" s="10" t="s">
        <v>50</v>
      </c>
      <c r="C136" s="17">
        <f t="shared" ref="C136:D136" si="109">SUM(C134:C135)</f>
        <v>-2467</v>
      </c>
      <c r="D136" s="18">
        <f t="shared" si="109"/>
        <v>3381</v>
      </c>
      <c r="F136" s="18">
        <f t="shared" ref="F136:J136" si="110">SUM(F134:F135)</f>
        <v>4195.910491</v>
      </c>
      <c r="G136" s="18">
        <f t="shared" si="110"/>
        <v>5021.989395</v>
      </c>
      <c r="H136" s="18">
        <f t="shared" si="110"/>
        <v>5947.14281</v>
      </c>
      <c r="I136" s="18">
        <f t="shared" si="110"/>
        <v>6982.344908</v>
      </c>
      <c r="J136" s="18">
        <f t="shared" si="110"/>
        <v>8139.752256</v>
      </c>
    </row>
    <row r="137" ht="15.75" customHeight="1">
      <c r="A137" s="1"/>
    </row>
    <row r="138" ht="15.75" customHeight="1">
      <c r="A138" s="1"/>
    </row>
    <row r="139" ht="31.5" customHeight="1">
      <c r="A139" s="4" t="s">
        <v>80</v>
      </c>
      <c r="B139" s="5" t="s">
        <v>81</v>
      </c>
      <c r="O139" s="13" t="s">
        <v>82</v>
      </c>
    </row>
    <row r="140" ht="15.75" customHeight="1">
      <c r="A140" s="1"/>
      <c r="O140" s="13" t="s">
        <v>20</v>
      </c>
    </row>
    <row r="141" ht="15.75" customHeight="1">
      <c r="A141" s="1"/>
      <c r="B141" s="6" t="s">
        <v>4</v>
      </c>
      <c r="C141" s="6" t="s">
        <v>5</v>
      </c>
      <c r="D141" s="7" t="s">
        <v>6</v>
      </c>
      <c r="N141" s="13" t="s">
        <v>83</v>
      </c>
      <c r="O141" s="8">
        <v>2024.0</v>
      </c>
    </row>
    <row r="142" ht="15.75" customHeight="1">
      <c r="A142" s="1"/>
      <c r="B142" s="6" t="s">
        <v>7</v>
      </c>
      <c r="C142" s="6" t="s">
        <v>8</v>
      </c>
      <c r="D142" s="6" t="s">
        <v>9</v>
      </c>
      <c r="F142" s="8" t="s">
        <v>10</v>
      </c>
      <c r="N142" s="13" t="s">
        <v>71</v>
      </c>
      <c r="O142" s="11">
        <v>15746.0</v>
      </c>
    </row>
    <row r="143" ht="15.75" customHeight="1">
      <c r="A143" s="1"/>
      <c r="B143" s="6" t="s">
        <v>12</v>
      </c>
      <c r="C143" s="6" t="s">
        <v>13</v>
      </c>
      <c r="D143" s="6" t="s">
        <v>14</v>
      </c>
      <c r="F143" s="7" t="s">
        <v>15</v>
      </c>
      <c r="G143" s="7" t="s">
        <v>16</v>
      </c>
      <c r="H143" s="7" t="s">
        <v>17</v>
      </c>
      <c r="I143" s="7" t="s">
        <v>18</v>
      </c>
      <c r="J143" s="7" t="s">
        <v>19</v>
      </c>
      <c r="N143" s="13" t="s">
        <v>73</v>
      </c>
      <c r="O143" s="11">
        <v>1327.0</v>
      </c>
    </row>
    <row r="144" ht="15.75" customHeight="1">
      <c r="A144" s="1"/>
      <c r="B144" s="10" t="s">
        <v>20</v>
      </c>
      <c r="C144" s="11">
        <v>11812.0</v>
      </c>
      <c r="D144" s="11">
        <v>18682.0</v>
      </c>
      <c r="F144" s="11">
        <f t="shared" ref="F144:J144" si="111">O176</f>
        <v>17598.5014</v>
      </c>
      <c r="G144" s="11">
        <f t="shared" si="111"/>
        <v>16578.82272</v>
      </c>
      <c r="H144" s="11">
        <f t="shared" si="111"/>
        <v>15619.17259</v>
      </c>
      <c r="I144" s="11">
        <f t="shared" si="111"/>
        <v>14715.98596</v>
      </c>
      <c r="J144" s="11">
        <f t="shared" si="111"/>
        <v>13865.91048</v>
      </c>
      <c r="L144" s="13" t="s">
        <v>84</v>
      </c>
      <c r="N144" s="13" t="s">
        <v>75</v>
      </c>
      <c r="O144" s="11">
        <v>792.0</v>
      </c>
    </row>
    <row r="145" ht="15.75" customHeight="1">
      <c r="A145" s="1"/>
      <c r="B145" s="14" t="s">
        <v>22</v>
      </c>
      <c r="C145" s="11"/>
      <c r="D145" s="11"/>
      <c r="F145" s="11"/>
      <c r="G145" s="11"/>
      <c r="N145" s="13" t="s">
        <v>76</v>
      </c>
      <c r="O145" s="11">
        <v>195.0</v>
      </c>
    </row>
    <row r="146" ht="15.75" customHeight="1">
      <c r="A146" s="1"/>
      <c r="B146" s="10" t="s">
        <v>23</v>
      </c>
      <c r="C146" s="11">
        <v>6699.0</v>
      </c>
      <c r="D146" s="11">
        <v>8963.0</v>
      </c>
      <c r="F146" s="11">
        <f>((D146/D144)*F144)*(1+$K$146)</f>
        <v>8865.332216</v>
      </c>
      <c r="G146" s="11">
        <f t="shared" ref="G146:J146" si="112">((F146/F144)*G144)*(1+$K$146)</f>
        <v>8769.247231</v>
      </c>
      <c r="H146" s="11">
        <f t="shared" si="112"/>
        <v>8674.729671</v>
      </c>
      <c r="I146" s="11">
        <f t="shared" si="112"/>
        <v>8581.764446</v>
      </c>
      <c r="J146" s="11">
        <f t="shared" si="112"/>
        <v>8490.336751</v>
      </c>
      <c r="K146" s="12">
        <v>0.05</v>
      </c>
      <c r="L146" s="13" t="s">
        <v>85</v>
      </c>
      <c r="N146" s="13" t="s">
        <v>77</v>
      </c>
      <c r="O146" s="11">
        <v>622.0</v>
      </c>
    </row>
    <row r="147" ht="15.75" customHeight="1">
      <c r="A147" s="1"/>
      <c r="B147" s="10" t="s">
        <v>25</v>
      </c>
      <c r="C147" s="11">
        <v>2108.0</v>
      </c>
      <c r="D147" s="11">
        <v>2576.0</v>
      </c>
      <c r="F147" s="11">
        <f t="shared" ref="F147:F151" si="114">D147*(1+$K$11)</f>
        <v>2704.8</v>
      </c>
      <c r="G147" s="11">
        <f t="shared" ref="G147:J147" si="113">F147*(1+$K$11)</f>
        <v>2840.04</v>
      </c>
      <c r="H147" s="11">
        <f t="shared" si="113"/>
        <v>2982.042</v>
      </c>
      <c r="I147" s="11">
        <f t="shared" si="113"/>
        <v>3131.1441</v>
      </c>
      <c r="J147" s="11">
        <f t="shared" si="113"/>
        <v>3287.701305</v>
      </c>
      <c r="L147" s="13" t="s">
        <v>85</v>
      </c>
      <c r="N147" s="13" t="s">
        <v>78</v>
      </c>
      <c r="O147" s="11">
        <f>SUM(O142:O146)</f>
        <v>18682</v>
      </c>
    </row>
    <row r="148" ht="15.75" customHeight="1">
      <c r="A148" s="1"/>
      <c r="B148" s="10" t="s">
        <v>27</v>
      </c>
      <c r="C148" s="11">
        <v>1533.0</v>
      </c>
      <c r="D148" s="11">
        <v>328.0</v>
      </c>
      <c r="F148" s="11">
        <f t="shared" si="114"/>
        <v>344.4</v>
      </c>
      <c r="G148" s="11">
        <f t="shared" ref="G148:J148" si="115">F148*(1+$K$11)</f>
        <v>361.62</v>
      </c>
      <c r="H148" s="11">
        <f t="shared" si="115"/>
        <v>379.701</v>
      </c>
      <c r="I148" s="11">
        <f t="shared" si="115"/>
        <v>398.68605</v>
      </c>
      <c r="J148" s="11">
        <f t="shared" si="115"/>
        <v>418.6203525</v>
      </c>
      <c r="L148" s="13" t="s">
        <v>85</v>
      </c>
      <c r="N148" s="25" t="s">
        <v>79</v>
      </c>
    </row>
    <row r="149" ht="15.75" customHeight="1">
      <c r="A149" s="1"/>
      <c r="B149" s="10" t="s">
        <v>28</v>
      </c>
      <c r="C149" s="11">
        <v>265.0</v>
      </c>
      <c r="D149" s="11">
        <v>266.0</v>
      </c>
      <c r="F149" s="11">
        <f t="shared" si="114"/>
        <v>279.3</v>
      </c>
      <c r="G149" s="11">
        <f t="shared" ref="G149:J149" si="116">F149*(1+$K$11)</f>
        <v>293.265</v>
      </c>
      <c r="H149" s="11">
        <f t="shared" si="116"/>
        <v>307.92825</v>
      </c>
      <c r="I149" s="11">
        <f t="shared" si="116"/>
        <v>323.3246625</v>
      </c>
      <c r="J149" s="11">
        <f t="shared" si="116"/>
        <v>339.4908956</v>
      </c>
      <c r="L149" s="13" t="s">
        <v>85</v>
      </c>
    </row>
    <row r="150" ht="15.75" customHeight="1">
      <c r="A150" s="1"/>
      <c r="B150" s="10" t="s">
        <v>29</v>
      </c>
      <c r="C150" s="11">
        <v>200.0</v>
      </c>
      <c r="D150" s="11">
        <v>197.0</v>
      </c>
      <c r="F150" s="11">
        <f t="shared" si="114"/>
        <v>206.85</v>
      </c>
      <c r="G150" s="11">
        <f t="shared" ref="G150:J150" si="117">F150*(1+$K$11)</f>
        <v>217.1925</v>
      </c>
      <c r="H150" s="11">
        <f t="shared" si="117"/>
        <v>228.052125</v>
      </c>
      <c r="I150" s="11">
        <f t="shared" si="117"/>
        <v>239.4547313</v>
      </c>
      <c r="J150" s="11">
        <f t="shared" si="117"/>
        <v>251.4274678</v>
      </c>
      <c r="L150" s="13" t="s">
        <v>85</v>
      </c>
      <c r="N150" s="27"/>
      <c r="O150" s="28" t="s">
        <v>86</v>
      </c>
      <c r="P150" s="29" t="s">
        <v>87</v>
      </c>
      <c r="Q150" s="30"/>
      <c r="R150" s="30"/>
      <c r="S150" s="30"/>
      <c r="T150" s="31"/>
    </row>
    <row r="151" ht="15.75" customHeight="1">
      <c r="A151" s="1"/>
      <c r="B151" s="10" t="s">
        <v>30</v>
      </c>
      <c r="C151" s="11">
        <v>299.0</v>
      </c>
      <c r="D151" s="11">
        <v>442.0</v>
      </c>
      <c r="F151" s="11">
        <f t="shared" si="114"/>
        <v>464.1</v>
      </c>
      <c r="G151" s="11">
        <f t="shared" ref="G151:J151" si="118">F151*(1+$K$11)</f>
        <v>487.305</v>
      </c>
      <c r="H151" s="11">
        <f t="shared" si="118"/>
        <v>511.67025</v>
      </c>
      <c r="I151" s="11">
        <f t="shared" si="118"/>
        <v>537.2537625</v>
      </c>
      <c r="J151" s="11">
        <f t="shared" si="118"/>
        <v>564.1164506</v>
      </c>
      <c r="L151" s="13" t="s">
        <v>85</v>
      </c>
      <c r="N151" s="27" t="s">
        <v>83</v>
      </c>
      <c r="O151" s="32">
        <v>2024.0</v>
      </c>
      <c r="P151" s="32">
        <v>2025.0</v>
      </c>
      <c r="Q151" s="32">
        <v>2026.0</v>
      </c>
      <c r="R151" s="32">
        <v>2027.0</v>
      </c>
      <c r="S151" s="32">
        <v>2028.0</v>
      </c>
      <c r="T151" s="32">
        <v>2029.0</v>
      </c>
      <c r="V151" s="13" t="s">
        <v>11</v>
      </c>
    </row>
    <row r="152" ht="15.75" customHeight="1">
      <c r="A152" s="1"/>
      <c r="B152" s="10" t="s">
        <v>31</v>
      </c>
      <c r="C152" s="11"/>
      <c r="D152" s="11"/>
      <c r="F152" s="15">
        <v>0.0</v>
      </c>
      <c r="G152" s="15">
        <v>0.0</v>
      </c>
      <c r="H152" s="15">
        <v>0.0</v>
      </c>
      <c r="I152" s="15">
        <v>0.0</v>
      </c>
      <c r="J152" s="15">
        <v>0.0</v>
      </c>
      <c r="L152" s="13" t="s">
        <v>85</v>
      </c>
      <c r="N152" s="27" t="s">
        <v>71</v>
      </c>
      <c r="O152" s="33">
        <v>1900.0</v>
      </c>
      <c r="P152" s="33">
        <v>1900.0</v>
      </c>
      <c r="Q152" s="33">
        <v>1900.0</v>
      </c>
      <c r="R152" s="33">
        <v>1900.0</v>
      </c>
      <c r="S152" s="33">
        <v>1900.0</v>
      </c>
      <c r="T152" s="33">
        <v>1900.0</v>
      </c>
      <c r="V152" s="13" t="s">
        <v>88</v>
      </c>
    </row>
    <row r="153" ht="15.75" customHeight="1">
      <c r="A153" s="1"/>
      <c r="B153" s="16" t="s">
        <v>32</v>
      </c>
      <c r="C153" s="11">
        <v>0.0</v>
      </c>
      <c r="D153" s="11">
        <v>1114.0</v>
      </c>
      <c r="F153" s="11">
        <f>D153*(1+$K$11)</f>
        <v>1169.7</v>
      </c>
      <c r="G153" s="11">
        <f t="shared" ref="G153:J153" si="119">F153*(1+$K$11)</f>
        <v>1228.185</v>
      </c>
      <c r="H153" s="11">
        <f t="shared" si="119"/>
        <v>1289.59425</v>
      </c>
      <c r="I153" s="11">
        <f t="shared" si="119"/>
        <v>1354.073963</v>
      </c>
      <c r="J153" s="11">
        <f t="shared" si="119"/>
        <v>1421.777661</v>
      </c>
      <c r="L153" s="13" t="s">
        <v>85</v>
      </c>
      <c r="N153" s="27" t="s">
        <v>73</v>
      </c>
      <c r="O153" s="33">
        <v>4.0</v>
      </c>
      <c r="P153" s="33">
        <f t="shared" ref="P153:T153" si="120">O153*(1+$U$153)</f>
        <v>4.12</v>
      </c>
      <c r="Q153" s="33">
        <f t="shared" si="120"/>
        <v>4.2436</v>
      </c>
      <c r="R153" s="33">
        <f t="shared" si="120"/>
        <v>4.370908</v>
      </c>
      <c r="S153" s="33">
        <f t="shared" si="120"/>
        <v>4.50203524</v>
      </c>
      <c r="T153" s="33">
        <f t="shared" si="120"/>
        <v>4.637096297</v>
      </c>
      <c r="U153" s="12">
        <v>0.03</v>
      </c>
      <c r="V153" s="13" t="s">
        <v>89</v>
      </c>
    </row>
    <row r="154" ht="15.75" customHeight="1">
      <c r="A154" s="1"/>
      <c r="B154" s="10" t="s">
        <v>33</v>
      </c>
      <c r="C154" s="11">
        <v>1891.0</v>
      </c>
      <c r="D154" s="11">
        <v>78.0</v>
      </c>
      <c r="F154" s="15">
        <v>0.0</v>
      </c>
      <c r="G154" s="15">
        <v>0.0</v>
      </c>
      <c r="H154" s="15">
        <v>0.0</v>
      </c>
      <c r="I154" s="15">
        <v>0.0</v>
      </c>
      <c r="J154" s="15">
        <v>0.0</v>
      </c>
      <c r="L154" s="13" t="s">
        <v>62</v>
      </c>
      <c r="N154" s="27" t="s">
        <v>75</v>
      </c>
      <c r="O154" s="33">
        <v>25.0</v>
      </c>
      <c r="P154" s="33">
        <v>25.0</v>
      </c>
      <c r="Q154" s="33">
        <v>25.0</v>
      </c>
      <c r="R154" s="33">
        <v>25.0</v>
      </c>
      <c r="S154" s="33">
        <v>25.0</v>
      </c>
      <c r="T154" s="33">
        <v>25.0</v>
      </c>
      <c r="V154" s="13" t="s">
        <v>88</v>
      </c>
    </row>
    <row r="155" ht="15.75" customHeight="1">
      <c r="A155" s="1"/>
      <c r="B155" s="10" t="s">
        <v>35</v>
      </c>
      <c r="C155" s="11">
        <v>517.0</v>
      </c>
      <c r="D155" s="11">
        <v>191.0</v>
      </c>
      <c r="F155" s="11">
        <f>D155*(1+$K$11)</f>
        <v>200.55</v>
      </c>
      <c r="G155" s="11">
        <f t="shared" ref="G155:J155" si="121">F155*(1+$K$11)</f>
        <v>210.5775</v>
      </c>
      <c r="H155" s="11">
        <f t="shared" si="121"/>
        <v>221.106375</v>
      </c>
      <c r="I155" s="11">
        <f t="shared" si="121"/>
        <v>232.1616938</v>
      </c>
      <c r="J155" s="11">
        <f t="shared" si="121"/>
        <v>243.7697784</v>
      </c>
      <c r="L155" s="13" t="s">
        <v>85</v>
      </c>
      <c r="N155" s="27" t="s">
        <v>76</v>
      </c>
      <c r="O155" s="33">
        <v>0.9</v>
      </c>
      <c r="P155" s="33">
        <v>0.9</v>
      </c>
      <c r="Q155" s="33">
        <v>0.9</v>
      </c>
      <c r="R155" s="33">
        <v>0.9</v>
      </c>
      <c r="S155" s="33">
        <v>0.9</v>
      </c>
      <c r="T155" s="33">
        <v>0.9</v>
      </c>
      <c r="V155" s="13" t="s">
        <v>88</v>
      </c>
    </row>
    <row r="156" ht="15.75" customHeight="1">
      <c r="A156" s="1"/>
      <c r="B156" s="10" t="s">
        <v>36</v>
      </c>
      <c r="C156" s="17">
        <f t="shared" ref="C156:D156" si="122">SUM(C146:C155)</f>
        <v>13512</v>
      </c>
      <c r="D156" s="18">
        <f t="shared" si="122"/>
        <v>14155</v>
      </c>
      <c r="F156" s="18">
        <f t="shared" ref="F156:J156" si="123">SUM(F146:F155)</f>
        <v>14235.03222</v>
      </c>
      <c r="G156" s="18">
        <f t="shared" si="123"/>
        <v>14407.43223</v>
      </c>
      <c r="H156" s="18">
        <f t="shared" si="123"/>
        <v>14594.82392</v>
      </c>
      <c r="I156" s="18">
        <f t="shared" si="123"/>
        <v>14797.86341</v>
      </c>
      <c r="J156" s="18">
        <f t="shared" si="123"/>
        <v>15017.24066</v>
      </c>
      <c r="N156" s="27" t="s">
        <v>77</v>
      </c>
      <c r="O156" s="33">
        <v>1.25</v>
      </c>
      <c r="P156" s="33">
        <v>1.25</v>
      </c>
      <c r="Q156" s="33">
        <v>1.25</v>
      </c>
      <c r="R156" s="33">
        <v>1.25</v>
      </c>
      <c r="S156" s="33">
        <v>1.25</v>
      </c>
      <c r="T156" s="33">
        <v>1.25</v>
      </c>
      <c r="V156" s="13" t="s">
        <v>88</v>
      </c>
    </row>
    <row r="157" ht="15.75" customHeight="1">
      <c r="A157" s="1"/>
      <c r="B157" s="10"/>
      <c r="D157" s="11"/>
      <c r="N157" s="25" t="s">
        <v>90</v>
      </c>
      <c r="O157" s="25"/>
    </row>
    <row r="158" ht="15.75" customHeight="1">
      <c r="A158" s="1"/>
      <c r="B158" s="14" t="s">
        <v>37</v>
      </c>
      <c r="C158" s="11"/>
      <c r="D158" s="11">
        <f>D144-D156</f>
        <v>4527</v>
      </c>
      <c r="F158" s="11">
        <f t="shared" ref="F158:J158" si="124">F144-F156</f>
        <v>3363.469184</v>
      </c>
      <c r="G158" s="11">
        <f t="shared" si="124"/>
        <v>2171.390485</v>
      </c>
      <c r="H158" s="11">
        <f t="shared" si="124"/>
        <v>1024.348673</v>
      </c>
      <c r="I158" s="11">
        <f t="shared" si="124"/>
        <v>-81.87744922</v>
      </c>
      <c r="J158" s="11">
        <f t="shared" si="124"/>
        <v>-1151.330185</v>
      </c>
    </row>
    <row r="159" ht="15.75" customHeight="1">
      <c r="A159" s="1"/>
      <c r="B159" s="14" t="s">
        <v>38</v>
      </c>
      <c r="D159" s="11"/>
    </row>
    <row r="160" ht="15.75" customHeight="1">
      <c r="A160" s="1"/>
      <c r="B160" s="19" t="s">
        <v>39</v>
      </c>
      <c r="C160" s="15">
        <v>0.0</v>
      </c>
      <c r="D160" s="15">
        <v>0.0</v>
      </c>
      <c r="F160" s="11">
        <f t="shared" ref="F160:J160" si="125">($D$24/$D$8)*$F$8</f>
        <v>0</v>
      </c>
      <c r="G160" s="11">
        <f t="shared" si="125"/>
        <v>0</v>
      </c>
      <c r="H160" s="11">
        <f t="shared" si="125"/>
        <v>0</v>
      </c>
      <c r="I160" s="11">
        <f t="shared" si="125"/>
        <v>0</v>
      </c>
      <c r="J160" s="11">
        <f t="shared" si="125"/>
        <v>0</v>
      </c>
      <c r="L160" s="13" t="s">
        <v>91</v>
      </c>
      <c r="N160" s="34"/>
      <c r="O160" s="28" t="s">
        <v>92</v>
      </c>
      <c r="P160" s="29" t="s">
        <v>93</v>
      </c>
      <c r="Q160" s="30"/>
      <c r="R160" s="30"/>
      <c r="S160" s="30"/>
      <c r="T160" s="31"/>
    </row>
    <row r="161" ht="15.75" customHeight="1">
      <c r="A161" s="1"/>
      <c r="B161" s="10" t="s">
        <v>41</v>
      </c>
      <c r="C161" s="15">
        <v>0.0</v>
      </c>
      <c r="D161" s="15">
        <v>0.0</v>
      </c>
      <c r="F161" s="11">
        <f t="shared" ref="F161:J161" si="126">($D$25/$D$8)*$F$8</f>
        <v>0</v>
      </c>
      <c r="G161" s="11">
        <f t="shared" si="126"/>
        <v>0</v>
      </c>
      <c r="H161" s="11">
        <f t="shared" si="126"/>
        <v>0</v>
      </c>
      <c r="I161" s="11">
        <f t="shared" si="126"/>
        <v>0</v>
      </c>
      <c r="J161" s="11">
        <f t="shared" si="126"/>
        <v>0</v>
      </c>
      <c r="L161" s="13" t="s">
        <v>91</v>
      </c>
      <c r="N161" s="27" t="s">
        <v>83</v>
      </c>
      <c r="O161" s="32">
        <v>2024.0</v>
      </c>
      <c r="P161" s="32">
        <v>2025.0</v>
      </c>
      <c r="Q161" s="32">
        <v>2026.0</v>
      </c>
      <c r="R161" s="32">
        <v>2027.0</v>
      </c>
      <c r="S161" s="32">
        <v>2028.0</v>
      </c>
      <c r="T161" s="32">
        <v>2029.0</v>
      </c>
      <c r="V161" s="13" t="s">
        <v>11</v>
      </c>
    </row>
    <row r="162" ht="15.75" customHeight="1">
      <c r="A162" s="1"/>
      <c r="B162" s="10" t="s">
        <v>42</v>
      </c>
      <c r="C162" s="11">
        <v>-88.0</v>
      </c>
      <c r="D162" s="11">
        <v>425.0</v>
      </c>
      <c r="F162" s="11">
        <f t="shared" ref="F162:J162" si="127">$D$26</f>
        <v>425</v>
      </c>
      <c r="G162" s="11">
        <f t="shared" si="127"/>
        <v>425</v>
      </c>
      <c r="H162" s="11">
        <f t="shared" si="127"/>
        <v>425</v>
      </c>
      <c r="I162" s="11">
        <f t="shared" si="127"/>
        <v>425</v>
      </c>
      <c r="J162" s="11">
        <f t="shared" si="127"/>
        <v>425</v>
      </c>
      <c r="L162" s="13" t="s">
        <v>91</v>
      </c>
      <c r="N162" s="27" t="s">
        <v>71</v>
      </c>
      <c r="O162" s="35">
        <f t="shared" ref="O162:O166" si="130">O142/O152</f>
        <v>8.287368421</v>
      </c>
      <c r="P162" s="35">
        <f t="shared" ref="P162:T162" si="128">O162*$U$162</f>
        <v>7.790126316</v>
      </c>
      <c r="Q162" s="35">
        <f t="shared" si="128"/>
        <v>7.322718737</v>
      </c>
      <c r="R162" s="35">
        <f t="shared" si="128"/>
        <v>6.883355613</v>
      </c>
      <c r="S162" s="35">
        <f t="shared" si="128"/>
        <v>6.470354276</v>
      </c>
      <c r="T162" s="35">
        <f t="shared" si="128"/>
        <v>6.082133019</v>
      </c>
      <c r="U162" s="13">
        <f>1-(6/100)</f>
        <v>0.94</v>
      </c>
      <c r="V162" s="13" t="s">
        <v>94</v>
      </c>
    </row>
    <row r="163" ht="15.75" customHeight="1">
      <c r="A163" s="1"/>
      <c r="B163" s="10" t="s">
        <v>43</v>
      </c>
      <c r="C163" s="11">
        <v>-243.0</v>
      </c>
      <c r="D163" s="11">
        <f>-375</f>
        <v>-375</v>
      </c>
      <c r="F163" s="11">
        <f t="shared" ref="F163:J163" si="129">$D$27</f>
        <v>-375</v>
      </c>
      <c r="G163" s="11">
        <f t="shared" si="129"/>
        <v>-375</v>
      </c>
      <c r="H163" s="11">
        <f t="shared" si="129"/>
        <v>-375</v>
      </c>
      <c r="I163" s="11">
        <f t="shared" si="129"/>
        <v>-375</v>
      </c>
      <c r="J163" s="11">
        <f t="shared" si="129"/>
        <v>-375</v>
      </c>
      <c r="L163" s="13" t="s">
        <v>91</v>
      </c>
      <c r="N163" s="27" t="s">
        <v>73</v>
      </c>
      <c r="O163" s="35">
        <f t="shared" si="130"/>
        <v>331.75</v>
      </c>
      <c r="P163" s="35">
        <f t="shared" ref="P163:T163" si="131">O163*$U$162</f>
        <v>311.845</v>
      </c>
      <c r="Q163" s="35">
        <f t="shared" si="131"/>
        <v>293.1343</v>
      </c>
      <c r="R163" s="35">
        <f t="shared" si="131"/>
        <v>275.546242</v>
      </c>
      <c r="S163" s="35">
        <f t="shared" si="131"/>
        <v>259.0134675</v>
      </c>
      <c r="T163" s="35">
        <f t="shared" si="131"/>
        <v>243.4726594</v>
      </c>
    </row>
    <row r="164" ht="15.75" customHeight="1">
      <c r="A164" s="1"/>
      <c r="B164" s="10" t="s">
        <v>44</v>
      </c>
      <c r="C164" s="17">
        <f t="shared" ref="C164:D164" si="132">SUM(C160:C163)</f>
        <v>-331</v>
      </c>
      <c r="D164" s="18">
        <f t="shared" si="132"/>
        <v>50</v>
      </c>
      <c r="F164" s="18">
        <f t="shared" ref="F164:J164" si="133">SUM($F$24:$F$27)</f>
        <v>50</v>
      </c>
      <c r="G164" s="18">
        <f t="shared" si="133"/>
        <v>50</v>
      </c>
      <c r="H164" s="18">
        <f t="shared" si="133"/>
        <v>50</v>
      </c>
      <c r="I164" s="18">
        <f t="shared" si="133"/>
        <v>50</v>
      </c>
      <c r="J164" s="18">
        <f t="shared" si="133"/>
        <v>50</v>
      </c>
      <c r="N164" s="27" t="s">
        <v>75</v>
      </c>
      <c r="O164" s="35">
        <f t="shared" si="130"/>
        <v>31.68</v>
      </c>
      <c r="P164" s="35">
        <f t="shared" ref="P164:T164" si="134">O164*$U$162</f>
        <v>29.7792</v>
      </c>
      <c r="Q164" s="35">
        <f t="shared" si="134"/>
        <v>27.992448</v>
      </c>
      <c r="R164" s="35">
        <f t="shared" si="134"/>
        <v>26.31290112</v>
      </c>
      <c r="S164" s="35">
        <f t="shared" si="134"/>
        <v>24.73412705</v>
      </c>
      <c r="T164" s="35">
        <f t="shared" si="134"/>
        <v>23.25007943</v>
      </c>
    </row>
    <row r="165" ht="15.75" customHeight="1">
      <c r="A165" s="1"/>
      <c r="B165" s="10" t="s">
        <v>45</v>
      </c>
      <c r="C165" s="11">
        <v>-2031.0</v>
      </c>
      <c r="D165" s="11">
        <v>4577.0</v>
      </c>
      <c r="F165" s="11">
        <f t="shared" ref="F165:J165" si="135">SUM(F158:F163)</f>
        <v>3413.469184</v>
      </c>
      <c r="G165" s="11">
        <f t="shared" si="135"/>
        <v>2221.390485</v>
      </c>
      <c r="H165" s="11">
        <f t="shared" si="135"/>
        <v>1074.348673</v>
      </c>
      <c r="I165" s="11">
        <f t="shared" si="135"/>
        <v>-31.87744922</v>
      </c>
      <c r="J165" s="11">
        <f t="shared" si="135"/>
        <v>-1101.330185</v>
      </c>
      <c r="N165" s="27" t="s">
        <v>76</v>
      </c>
      <c r="O165" s="35">
        <f t="shared" si="130"/>
        <v>216.6666667</v>
      </c>
      <c r="P165" s="35">
        <f t="shared" ref="P165:T165" si="136">O165*$U$162</f>
        <v>203.6666667</v>
      </c>
      <c r="Q165" s="35">
        <f t="shared" si="136"/>
        <v>191.4466667</v>
      </c>
      <c r="R165" s="35">
        <f t="shared" si="136"/>
        <v>179.9598667</v>
      </c>
      <c r="S165" s="35">
        <f t="shared" si="136"/>
        <v>169.1622747</v>
      </c>
      <c r="T165" s="35">
        <f t="shared" si="136"/>
        <v>159.0125382</v>
      </c>
    </row>
    <row r="166" ht="15.75" customHeight="1">
      <c r="A166" s="1"/>
      <c r="B166" s="10" t="s">
        <v>46</v>
      </c>
      <c r="C166" s="11">
        <v>-526.0</v>
      </c>
      <c r="D166" s="11">
        <f>-1397</f>
        <v>-1397</v>
      </c>
      <c r="F166" s="11">
        <f>(D166/D165)*F165</f>
        <v>-1041.865076</v>
      </c>
      <c r="G166" s="11">
        <f t="shared" ref="G166:J166" si="137">(F166/F165)*G165</f>
        <v>-678.0167155</v>
      </c>
      <c r="H166" s="11">
        <f t="shared" si="137"/>
        <v>-327.9145938</v>
      </c>
      <c r="I166" s="11">
        <f t="shared" si="137"/>
        <v>9.729691185</v>
      </c>
      <c r="J166" s="11">
        <f t="shared" si="137"/>
        <v>336.1499385</v>
      </c>
      <c r="L166" s="13" t="s">
        <v>57</v>
      </c>
      <c r="N166" s="27" t="s">
        <v>77</v>
      </c>
      <c r="O166" s="35">
        <f t="shared" si="130"/>
        <v>497.6</v>
      </c>
      <c r="P166" s="35">
        <f t="shared" ref="P166:T166" si="138">O166*$U$162</f>
        <v>467.744</v>
      </c>
      <c r="Q166" s="35">
        <f t="shared" si="138"/>
        <v>439.67936</v>
      </c>
      <c r="R166" s="35">
        <f t="shared" si="138"/>
        <v>413.2985984</v>
      </c>
      <c r="S166" s="35">
        <f t="shared" si="138"/>
        <v>388.5006825</v>
      </c>
      <c r="T166" s="35">
        <f t="shared" si="138"/>
        <v>365.1906415</v>
      </c>
    </row>
    <row r="167" ht="15.75" customHeight="1">
      <c r="A167" s="1"/>
      <c r="B167" s="10" t="s">
        <v>47</v>
      </c>
      <c r="C167" s="11">
        <v>63.0</v>
      </c>
      <c r="D167" s="11">
        <v>133.0</v>
      </c>
      <c r="F167" s="11">
        <f t="shared" ref="F167:J167" si="139">$D$31</f>
        <v>133</v>
      </c>
      <c r="G167" s="11">
        <f t="shared" si="139"/>
        <v>133</v>
      </c>
      <c r="H167" s="11">
        <f t="shared" si="139"/>
        <v>133</v>
      </c>
      <c r="I167" s="11">
        <f t="shared" si="139"/>
        <v>133</v>
      </c>
      <c r="J167" s="11">
        <f t="shared" si="139"/>
        <v>133</v>
      </c>
      <c r="L167" s="13" t="s">
        <v>91</v>
      </c>
    </row>
    <row r="168" ht="15.75" customHeight="1">
      <c r="A168" s="1"/>
      <c r="B168" s="10" t="s">
        <v>48</v>
      </c>
      <c r="C168" s="11">
        <f t="shared" ref="C168:D168" si="140">SUM(C165:C167)</f>
        <v>-2494</v>
      </c>
      <c r="D168" s="11">
        <f t="shared" si="140"/>
        <v>3313</v>
      </c>
      <c r="F168" s="11">
        <f t="shared" ref="F168:J168" si="141">SUM(F165:F167)</f>
        <v>2504.604109</v>
      </c>
      <c r="G168" s="11">
        <f t="shared" si="141"/>
        <v>1676.373769</v>
      </c>
      <c r="H168" s="11">
        <f t="shared" si="141"/>
        <v>879.434079</v>
      </c>
      <c r="I168" s="11">
        <f t="shared" si="141"/>
        <v>110.852242</v>
      </c>
      <c r="J168" s="11">
        <f t="shared" si="141"/>
        <v>-632.1802465</v>
      </c>
    </row>
    <row r="169" ht="15.75" customHeight="1">
      <c r="A169" s="1"/>
      <c r="B169" s="10" t="s">
        <v>49</v>
      </c>
      <c r="C169" s="11">
        <v>27.0</v>
      </c>
      <c r="D169" s="11">
        <v>68.0</v>
      </c>
      <c r="F169" s="11">
        <f t="shared" ref="F169:J169" si="142">$D$33</f>
        <v>68</v>
      </c>
      <c r="G169" s="11">
        <f t="shared" si="142"/>
        <v>68</v>
      </c>
      <c r="H169" s="11">
        <f t="shared" si="142"/>
        <v>68</v>
      </c>
      <c r="I169" s="11">
        <f t="shared" si="142"/>
        <v>68</v>
      </c>
      <c r="J169" s="11">
        <f t="shared" si="142"/>
        <v>68</v>
      </c>
      <c r="L169" s="13" t="s">
        <v>91</v>
      </c>
      <c r="O169" s="36" t="s">
        <v>95</v>
      </c>
    </row>
    <row r="170" ht="15.75" customHeight="1">
      <c r="A170" s="1"/>
      <c r="B170" s="10" t="s">
        <v>50</v>
      </c>
      <c r="C170" s="17">
        <f t="shared" ref="C170:D170" si="143">SUM(C168:C169)</f>
        <v>-2467</v>
      </c>
      <c r="D170" s="18">
        <f t="shared" si="143"/>
        <v>3381</v>
      </c>
      <c r="F170" s="18">
        <f t="shared" ref="F170:J170" si="144">SUM(F168:F169)</f>
        <v>2572.604109</v>
      </c>
      <c r="G170" s="18">
        <f t="shared" si="144"/>
        <v>1744.373769</v>
      </c>
      <c r="H170" s="18">
        <f t="shared" si="144"/>
        <v>947.434079</v>
      </c>
      <c r="I170" s="18">
        <f t="shared" si="144"/>
        <v>178.852242</v>
      </c>
      <c r="J170" s="18">
        <f t="shared" si="144"/>
        <v>-564.1802465</v>
      </c>
      <c r="N170" s="27" t="s">
        <v>83</v>
      </c>
      <c r="O170" s="8">
        <v>2025.0</v>
      </c>
      <c r="P170" s="8">
        <v>2026.0</v>
      </c>
      <c r="Q170" s="8">
        <v>2027.0</v>
      </c>
      <c r="R170" s="8">
        <v>2028.0</v>
      </c>
      <c r="S170" s="8">
        <v>2029.0</v>
      </c>
    </row>
    <row r="171" ht="15.75" customHeight="1">
      <c r="A171" s="1"/>
      <c r="N171" s="27" t="s">
        <v>71</v>
      </c>
      <c r="O171" s="37">
        <f t="shared" ref="O171:S171" si="145">P152*P162</f>
        <v>14801.24</v>
      </c>
      <c r="P171" s="37">
        <f t="shared" si="145"/>
        <v>13913.1656</v>
      </c>
      <c r="Q171" s="37">
        <f t="shared" si="145"/>
        <v>13078.37566</v>
      </c>
      <c r="R171" s="37">
        <f t="shared" si="145"/>
        <v>12293.67312</v>
      </c>
      <c r="S171" s="37">
        <f t="shared" si="145"/>
        <v>11556.05274</v>
      </c>
      <c r="U171" s="13" t="s">
        <v>96</v>
      </c>
    </row>
    <row r="172" ht="15.75" customHeight="1">
      <c r="A172" s="1"/>
      <c r="N172" s="27" t="s">
        <v>73</v>
      </c>
      <c r="O172" s="37">
        <f t="shared" ref="O172:S172" si="146">P153*P163</f>
        <v>1284.8014</v>
      </c>
      <c r="P172" s="37">
        <f t="shared" si="146"/>
        <v>1243.944715</v>
      </c>
      <c r="Q172" s="37">
        <f t="shared" si="146"/>
        <v>1204.387274</v>
      </c>
      <c r="R172" s="37">
        <f t="shared" si="146"/>
        <v>1166.087758</v>
      </c>
      <c r="S172" s="37">
        <f t="shared" si="146"/>
        <v>1129.006168</v>
      </c>
    </row>
    <row r="173" ht="15.75" customHeight="1">
      <c r="A173" s="1"/>
      <c r="N173" s="27" t="s">
        <v>75</v>
      </c>
      <c r="O173" s="37">
        <f t="shared" ref="O173:S173" si="147">P154*P164</f>
        <v>744.48</v>
      </c>
      <c r="P173" s="37">
        <f t="shared" si="147"/>
        <v>699.8112</v>
      </c>
      <c r="Q173" s="37">
        <f t="shared" si="147"/>
        <v>657.822528</v>
      </c>
      <c r="R173" s="37">
        <f t="shared" si="147"/>
        <v>618.3531763</v>
      </c>
      <c r="S173" s="37">
        <f t="shared" si="147"/>
        <v>581.2519857</v>
      </c>
    </row>
    <row r="174" ht="15.75" customHeight="1">
      <c r="A174" s="1"/>
      <c r="N174" s="27" t="s">
        <v>76</v>
      </c>
      <c r="O174" s="37">
        <f t="shared" ref="O174:S174" si="148">P155*P165</f>
        <v>183.3</v>
      </c>
      <c r="P174" s="37">
        <f t="shared" si="148"/>
        <v>172.302</v>
      </c>
      <c r="Q174" s="37">
        <f t="shared" si="148"/>
        <v>161.96388</v>
      </c>
      <c r="R174" s="37">
        <f t="shared" si="148"/>
        <v>152.2460472</v>
      </c>
      <c r="S174" s="37">
        <f t="shared" si="148"/>
        <v>143.1112844</v>
      </c>
    </row>
    <row r="175" ht="15.75" customHeight="1">
      <c r="A175" s="1"/>
      <c r="N175" s="27" t="s">
        <v>77</v>
      </c>
      <c r="O175" s="37">
        <f t="shared" ref="O175:S175" si="149">P156*P166</f>
        <v>584.68</v>
      </c>
      <c r="P175" s="37">
        <f t="shared" si="149"/>
        <v>549.5992</v>
      </c>
      <c r="Q175" s="37">
        <f t="shared" si="149"/>
        <v>516.623248</v>
      </c>
      <c r="R175" s="37">
        <f t="shared" si="149"/>
        <v>485.6258531</v>
      </c>
      <c r="S175" s="37">
        <f t="shared" si="149"/>
        <v>456.4883019</v>
      </c>
    </row>
    <row r="176" ht="15.75" customHeight="1">
      <c r="A176" s="1"/>
      <c r="N176" s="38" t="s">
        <v>97</v>
      </c>
      <c r="O176" s="37">
        <f t="shared" ref="O176:S176" si="150">SUM(O171:O175)</f>
        <v>17598.5014</v>
      </c>
      <c r="P176" s="37">
        <f t="shared" si="150"/>
        <v>16578.82272</v>
      </c>
      <c r="Q176" s="37">
        <f t="shared" si="150"/>
        <v>15619.17259</v>
      </c>
      <c r="R176" s="37">
        <f t="shared" si="150"/>
        <v>14715.98596</v>
      </c>
      <c r="S176" s="37">
        <f t="shared" si="150"/>
        <v>13865.91048</v>
      </c>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F108:J108"/>
    <mergeCell ref="Q109:U109"/>
    <mergeCell ref="B139:J139"/>
    <mergeCell ref="F142:J142"/>
    <mergeCell ref="P150:T150"/>
    <mergeCell ref="P160:T160"/>
    <mergeCell ref="O169:S169"/>
    <mergeCell ref="B3:J3"/>
    <mergeCell ref="F6:J6"/>
    <mergeCell ref="B37:J37"/>
    <mergeCell ref="F40:J40"/>
    <mergeCell ref="B71:J71"/>
    <mergeCell ref="F74:J74"/>
    <mergeCell ref="B105:J10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1.22" defaultRowHeight="15.0" outlineLevelCol="1"/>
  <cols>
    <col customWidth="1" hidden="1" min="1" max="2" width="25.0" outlineLevel="1"/>
    <col collapsed="1" customWidth="1" min="3" max="3" width="66.67"/>
    <col customWidth="1" min="4" max="4" width="25.0"/>
    <col customWidth="1" min="5" max="5" width="12.78"/>
    <col customWidth="1" min="6" max="6" width="11.67"/>
    <col customWidth="1" min="7" max="26" width="10.33"/>
  </cols>
  <sheetData>
    <row r="1" ht="15.0" customHeight="1">
      <c r="A1" s="39" t="s">
        <v>98</v>
      </c>
      <c r="B1" s="6" t="s">
        <v>99</v>
      </c>
      <c r="C1" s="6" t="s">
        <v>4</v>
      </c>
      <c r="D1" s="6" t="s">
        <v>5</v>
      </c>
      <c r="E1" s="40"/>
      <c r="F1" s="40"/>
      <c r="G1" s="40"/>
      <c r="H1" s="40"/>
      <c r="I1" s="40"/>
      <c r="J1" s="40"/>
      <c r="K1" s="40"/>
      <c r="L1" s="40"/>
      <c r="M1" s="40"/>
      <c r="N1" s="40"/>
      <c r="O1" s="40"/>
      <c r="P1" s="40"/>
      <c r="Q1" s="40"/>
      <c r="R1" s="40"/>
      <c r="S1" s="40"/>
      <c r="T1" s="40"/>
      <c r="U1" s="40"/>
      <c r="V1" s="40"/>
      <c r="W1" s="40"/>
      <c r="X1" s="40"/>
      <c r="Y1" s="40"/>
      <c r="Z1" s="40"/>
    </row>
    <row r="2" ht="15.0" customHeight="1">
      <c r="A2" s="6"/>
      <c r="B2" s="6"/>
      <c r="C2" s="6" t="s">
        <v>7</v>
      </c>
      <c r="D2" s="6" t="s">
        <v>8</v>
      </c>
      <c r="E2" s="40"/>
      <c r="F2" s="40"/>
      <c r="G2" s="40"/>
      <c r="H2" s="40"/>
      <c r="I2" s="40"/>
      <c r="J2" s="40"/>
      <c r="K2" s="40"/>
      <c r="L2" s="40"/>
      <c r="M2" s="40"/>
      <c r="N2" s="40"/>
      <c r="O2" s="40"/>
      <c r="P2" s="40"/>
      <c r="Q2" s="40"/>
      <c r="R2" s="40"/>
      <c r="S2" s="40"/>
      <c r="T2" s="40"/>
      <c r="U2" s="40"/>
      <c r="V2" s="40"/>
      <c r="W2" s="40"/>
      <c r="X2" s="40"/>
      <c r="Y2" s="40"/>
      <c r="Z2" s="40"/>
    </row>
    <row r="3" ht="15.0" customHeight="1">
      <c r="A3" s="6"/>
      <c r="B3" s="6"/>
      <c r="C3" s="6" t="s">
        <v>12</v>
      </c>
      <c r="D3" s="6" t="s">
        <v>13</v>
      </c>
      <c r="E3" s="41" t="s">
        <v>6</v>
      </c>
      <c r="F3" s="41" t="s">
        <v>15</v>
      </c>
      <c r="G3" s="41" t="s">
        <v>16</v>
      </c>
      <c r="H3" s="41" t="s">
        <v>17</v>
      </c>
      <c r="I3" s="41" t="s">
        <v>18</v>
      </c>
      <c r="J3" s="41" t="s">
        <v>19</v>
      </c>
      <c r="K3" s="40"/>
      <c r="L3" s="40" t="s">
        <v>11</v>
      </c>
      <c r="M3" s="40"/>
      <c r="N3" s="40"/>
      <c r="O3" s="40"/>
      <c r="P3" s="40"/>
      <c r="Q3" s="40"/>
      <c r="R3" s="40"/>
      <c r="S3" s="40"/>
      <c r="T3" s="40"/>
      <c r="U3" s="40"/>
      <c r="V3" s="40"/>
      <c r="W3" s="40"/>
      <c r="X3" s="40"/>
      <c r="Y3" s="40"/>
      <c r="Z3" s="40"/>
    </row>
    <row r="4" ht="15.0" customHeight="1">
      <c r="A4" s="14"/>
      <c r="B4" s="14"/>
      <c r="C4" s="14" t="s">
        <v>100</v>
      </c>
      <c r="D4" s="42"/>
      <c r="E4" s="40"/>
      <c r="F4" s="40"/>
      <c r="G4" s="40"/>
      <c r="H4" s="40"/>
      <c r="I4" s="40"/>
      <c r="J4" s="40"/>
      <c r="K4" s="40"/>
      <c r="L4" s="40"/>
      <c r="M4" s="40"/>
      <c r="N4" s="40"/>
      <c r="O4" s="40"/>
      <c r="P4" s="40"/>
      <c r="Q4" s="40"/>
      <c r="R4" s="40"/>
      <c r="S4" s="40"/>
      <c r="T4" s="40"/>
      <c r="U4" s="40"/>
      <c r="V4" s="40"/>
      <c r="W4" s="40"/>
      <c r="X4" s="40"/>
      <c r="Y4" s="40"/>
      <c r="Z4" s="40"/>
    </row>
    <row r="5" ht="15.0" customHeight="1">
      <c r="A5" s="10" t="s">
        <v>101</v>
      </c>
      <c r="B5" s="10" t="s">
        <v>102</v>
      </c>
      <c r="C5" s="10" t="s">
        <v>103</v>
      </c>
      <c r="D5" s="43">
        <v>3002.0</v>
      </c>
      <c r="E5" s="44">
        <v>3619.0</v>
      </c>
      <c r="F5" s="45">
        <f t="shared" ref="F5:G5" si="1">E5</f>
        <v>3619</v>
      </c>
      <c r="G5" s="45">
        <f t="shared" si="1"/>
        <v>3619</v>
      </c>
      <c r="H5" s="45">
        <f t="shared" ref="H5:H15" si="3">E5</f>
        <v>3619</v>
      </c>
      <c r="I5" s="45">
        <f t="shared" ref="I5:I15" si="4">E5</f>
        <v>3619</v>
      </c>
      <c r="J5" s="45">
        <f t="shared" ref="J5:J15" si="5">E5</f>
        <v>3619</v>
      </c>
      <c r="K5" s="40"/>
      <c r="L5" s="40" t="s">
        <v>104</v>
      </c>
      <c r="M5" s="40"/>
      <c r="N5" s="40"/>
      <c r="O5" s="40"/>
      <c r="P5" s="40"/>
      <c r="Q5" s="40"/>
      <c r="R5" s="40"/>
      <c r="S5" s="40"/>
      <c r="T5" s="40"/>
      <c r="U5" s="40"/>
      <c r="V5" s="40"/>
      <c r="W5" s="40"/>
      <c r="X5" s="40"/>
      <c r="Y5" s="40"/>
      <c r="Z5" s="40"/>
    </row>
    <row r="6" ht="15.0" customHeight="1">
      <c r="A6" s="10" t="s">
        <v>101</v>
      </c>
      <c r="B6" s="10" t="s">
        <v>102</v>
      </c>
      <c r="C6" s="10" t="s">
        <v>105</v>
      </c>
      <c r="D6" s="43">
        <v>734.0</v>
      </c>
      <c r="E6" s="44">
        <v>1056.0</v>
      </c>
      <c r="F6" s="45">
        <f t="shared" ref="F6:G6" si="2">E6</f>
        <v>1056</v>
      </c>
      <c r="G6" s="45">
        <f t="shared" si="2"/>
        <v>1056</v>
      </c>
      <c r="H6" s="45">
        <f t="shared" si="3"/>
        <v>1056</v>
      </c>
      <c r="I6" s="45">
        <f t="shared" si="4"/>
        <v>1056</v>
      </c>
      <c r="J6" s="45">
        <f t="shared" si="5"/>
        <v>1056</v>
      </c>
      <c r="K6" s="40"/>
      <c r="L6" s="40" t="s">
        <v>104</v>
      </c>
      <c r="M6" s="40"/>
      <c r="N6" s="40"/>
      <c r="O6" s="40"/>
      <c r="P6" s="40"/>
      <c r="Q6" s="40"/>
      <c r="R6" s="40"/>
      <c r="S6" s="40"/>
      <c r="T6" s="40"/>
      <c r="U6" s="40"/>
      <c r="V6" s="40"/>
      <c r="W6" s="40"/>
      <c r="X6" s="40"/>
      <c r="Y6" s="40"/>
      <c r="Z6" s="40"/>
    </row>
    <row r="7" ht="15.0" customHeight="1">
      <c r="A7" s="10" t="s">
        <v>101</v>
      </c>
      <c r="B7" s="10" t="s">
        <v>102</v>
      </c>
      <c r="C7" s="10" t="s">
        <v>106</v>
      </c>
      <c r="D7" s="43"/>
      <c r="E7" s="44"/>
      <c r="F7" s="45" t="str">
        <f t="shared" ref="F7:G7" si="6">E7</f>
        <v/>
      </c>
      <c r="G7" s="45" t="str">
        <f t="shared" si="6"/>
        <v/>
      </c>
      <c r="H7" s="45" t="str">
        <f t="shared" si="3"/>
        <v/>
      </c>
      <c r="I7" s="45" t="str">
        <f t="shared" si="4"/>
        <v/>
      </c>
      <c r="J7" s="45" t="str">
        <f t="shared" si="5"/>
        <v/>
      </c>
      <c r="K7" s="40"/>
      <c r="L7" s="40" t="s">
        <v>104</v>
      </c>
      <c r="M7" s="40"/>
      <c r="N7" s="40"/>
      <c r="O7" s="40"/>
      <c r="P7" s="40"/>
      <c r="Q7" s="40"/>
      <c r="R7" s="40"/>
      <c r="S7" s="40"/>
      <c r="T7" s="40"/>
      <c r="U7" s="40"/>
      <c r="V7" s="40"/>
      <c r="W7" s="40"/>
      <c r="X7" s="40"/>
      <c r="Y7" s="40"/>
      <c r="Z7" s="40"/>
    </row>
    <row r="8" ht="15.0" customHeight="1">
      <c r="A8" s="10" t="s">
        <v>101</v>
      </c>
      <c r="B8" s="10" t="s">
        <v>102</v>
      </c>
      <c r="C8" s="10" t="s">
        <v>107</v>
      </c>
      <c r="D8" s="43">
        <v>23.0</v>
      </c>
      <c r="E8" s="44">
        <v>21.0</v>
      </c>
      <c r="F8" s="45">
        <f t="shared" ref="F8:G8" si="7">E8</f>
        <v>21</v>
      </c>
      <c r="G8" s="45">
        <f t="shared" si="7"/>
        <v>21</v>
      </c>
      <c r="H8" s="45">
        <f t="shared" si="3"/>
        <v>21</v>
      </c>
      <c r="I8" s="45">
        <f t="shared" si="4"/>
        <v>21</v>
      </c>
      <c r="J8" s="45">
        <f t="shared" si="5"/>
        <v>21</v>
      </c>
      <c r="K8" s="40"/>
      <c r="L8" s="40" t="s">
        <v>104</v>
      </c>
      <c r="M8" s="40"/>
      <c r="N8" s="40"/>
      <c r="O8" s="40"/>
      <c r="P8" s="40"/>
      <c r="Q8" s="40"/>
      <c r="R8" s="40"/>
      <c r="S8" s="40"/>
      <c r="T8" s="40"/>
      <c r="U8" s="40"/>
      <c r="V8" s="40"/>
      <c r="W8" s="40"/>
      <c r="X8" s="40"/>
      <c r="Y8" s="40"/>
      <c r="Z8" s="40"/>
    </row>
    <row r="9" ht="15.0" customHeight="1">
      <c r="A9" s="10" t="s">
        <v>101</v>
      </c>
      <c r="B9" s="10" t="s">
        <v>102</v>
      </c>
      <c r="C9" s="10" t="s">
        <v>108</v>
      </c>
      <c r="D9" s="43">
        <v>1663.0</v>
      </c>
      <c r="E9" s="44">
        <v>1423.0</v>
      </c>
      <c r="F9" s="45">
        <f t="shared" ref="F9:G9" si="8">E9</f>
        <v>1423</v>
      </c>
      <c r="G9" s="45">
        <f t="shared" si="8"/>
        <v>1423</v>
      </c>
      <c r="H9" s="45">
        <f t="shared" si="3"/>
        <v>1423</v>
      </c>
      <c r="I9" s="45">
        <f t="shared" si="4"/>
        <v>1423</v>
      </c>
      <c r="J9" s="45">
        <f t="shared" si="5"/>
        <v>1423</v>
      </c>
      <c r="K9" s="40"/>
      <c r="L9" s="40" t="s">
        <v>104</v>
      </c>
      <c r="M9" s="40"/>
      <c r="N9" s="40"/>
      <c r="O9" s="40"/>
      <c r="P9" s="40"/>
      <c r="Q9" s="40"/>
      <c r="R9" s="40"/>
      <c r="S9" s="40"/>
      <c r="T9" s="40"/>
      <c r="U9" s="40"/>
      <c r="V9" s="40"/>
      <c r="W9" s="40"/>
      <c r="X9" s="40"/>
      <c r="Y9" s="40"/>
      <c r="Z9" s="40"/>
    </row>
    <row r="10" ht="15.0" customHeight="1">
      <c r="A10" s="10" t="s">
        <v>101</v>
      </c>
      <c r="B10" s="10" t="s">
        <v>102</v>
      </c>
      <c r="C10" s="10" t="s">
        <v>109</v>
      </c>
      <c r="D10" s="43">
        <v>979.0</v>
      </c>
      <c r="E10" s="44">
        <v>761.0</v>
      </c>
      <c r="F10" s="45">
        <f t="shared" ref="F10:G10" si="9">E10</f>
        <v>761</v>
      </c>
      <c r="G10" s="45">
        <f t="shared" si="9"/>
        <v>761</v>
      </c>
      <c r="H10" s="45">
        <f t="shared" si="3"/>
        <v>761</v>
      </c>
      <c r="I10" s="45">
        <f t="shared" si="4"/>
        <v>761</v>
      </c>
      <c r="J10" s="45">
        <f t="shared" si="5"/>
        <v>761</v>
      </c>
      <c r="K10" s="40"/>
      <c r="L10" s="40" t="s">
        <v>104</v>
      </c>
      <c r="M10" s="40"/>
      <c r="N10" s="40"/>
      <c r="O10" s="40"/>
      <c r="P10" s="40"/>
      <c r="Q10" s="40"/>
      <c r="R10" s="40"/>
      <c r="S10" s="40"/>
      <c r="T10" s="40"/>
      <c r="U10" s="40"/>
      <c r="V10" s="40"/>
      <c r="W10" s="40"/>
      <c r="X10" s="40"/>
      <c r="Y10" s="40"/>
      <c r="Z10" s="40"/>
    </row>
    <row r="11" ht="15.0" customHeight="1">
      <c r="A11" s="16" t="s">
        <v>101</v>
      </c>
      <c r="B11" s="16" t="s">
        <v>102</v>
      </c>
      <c r="C11" s="16" t="s">
        <v>110</v>
      </c>
      <c r="D11" s="43"/>
      <c r="E11" s="44">
        <v>0.0</v>
      </c>
      <c r="F11" s="45">
        <f t="shared" ref="F11:G11" si="10">E11</f>
        <v>0</v>
      </c>
      <c r="G11" s="45">
        <f t="shared" si="10"/>
        <v>0</v>
      </c>
      <c r="H11" s="45">
        <f t="shared" si="3"/>
        <v>0</v>
      </c>
      <c r="I11" s="45">
        <f t="shared" si="4"/>
        <v>0</v>
      </c>
      <c r="J11" s="45">
        <f t="shared" si="5"/>
        <v>0</v>
      </c>
      <c r="K11" s="40"/>
      <c r="L11" s="40" t="s">
        <v>104</v>
      </c>
      <c r="M11" s="40"/>
      <c r="N11" s="40"/>
      <c r="O11" s="40"/>
      <c r="P11" s="40"/>
      <c r="Q11" s="40"/>
      <c r="R11" s="40"/>
      <c r="S11" s="40"/>
      <c r="T11" s="40"/>
      <c r="U11" s="40"/>
      <c r="V11" s="40"/>
      <c r="W11" s="40"/>
      <c r="X11" s="40"/>
      <c r="Y11" s="40"/>
      <c r="Z11" s="40"/>
    </row>
    <row r="12" ht="15.0" customHeight="1">
      <c r="A12" s="16" t="s">
        <v>101</v>
      </c>
      <c r="B12" s="16" t="s">
        <v>102</v>
      </c>
      <c r="C12" s="16" t="s">
        <v>111</v>
      </c>
      <c r="D12" s="43">
        <v>198.0</v>
      </c>
      <c r="E12" s="44">
        <v>0.0</v>
      </c>
      <c r="F12" s="45">
        <f t="shared" ref="F12:G12" si="11">E12</f>
        <v>0</v>
      </c>
      <c r="G12" s="45">
        <f t="shared" si="11"/>
        <v>0</v>
      </c>
      <c r="H12" s="45">
        <f t="shared" si="3"/>
        <v>0</v>
      </c>
      <c r="I12" s="45">
        <f t="shared" si="4"/>
        <v>0</v>
      </c>
      <c r="J12" s="45">
        <f t="shared" si="5"/>
        <v>0</v>
      </c>
      <c r="K12" s="40"/>
      <c r="L12" s="40" t="s">
        <v>104</v>
      </c>
      <c r="M12" s="40"/>
      <c r="N12" s="40"/>
      <c r="O12" s="40"/>
      <c r="P12" s="40"/>
      <c r="Q12" s="40"/>
      <c r="R12" s="40"/>
      <c r="S12" s="40"/>
      <c r="T12" s="40"/>
      <c r="U12" s="40"/>
      <c r="V12" s="40"/>
      <c r="W12" s="40"/>
      <c r="X12" s="40"/>
      <c r="Y12" s="40"/>
      <c r="Z12" s="40"/>
    </row>
    <row r="13" ht="15.0" customHeight="1">
      <c r="A13" s="10" t="s">
        <v>101</v>
      </c>
      <c r="B13" s="10" t="s">
        <v>102</v>
      </c>
      <c r="C13" s="10" t="s">
        <v>112</v>
      </c>
      <c r="D13" s="43">
        <v>913.0</v>
      </c>
      <c r="E13" s="44">
        <v>786.0</v>
      </c>
      <c r="F13" s="45">
        <f t="shared" ref="F13:G13" si="12">E13</f>
        <v>786</v>
      </c>
      <c r="G13" s="45">
        <f t="shared" si="12"/>
        <v>786</v>
      </c>
      <c r="H13" s="45">
        <f t="shared" si="3"/>
        <v>786</v>
      </c>
      <c r="I13" s="45">
        <f t="shared" si="4"/>
        <v>786</v>
      </c>
      <c r="J13" s="45">
        <f t="shared" si="5"/>
        <v>786</v>
      </c>
      <c r="K13" s="40"/>
      <c r="L13" s="40" t="s">
        <v>104</v>
      </c>
      <c r="M13" s="40"/>
      <c r="N13" s="40"/>
      <c r="O13" s="40"/>
      <c r="P13" s="40"/>
      <c r="Q13" s="40"/>
      <c r="R13" s="40"/>
      <c r="S13" s="40"/>
      <c r="T13" s="40"/>
      <c r="U13" s="40"/>
      <c r="V13" s="40"/>
      <c r="W13" s="40"/>
      <c r="X13" s="40"/>
      <c r="Y13" s="40"/>
      <c r="Z13" s="40"/>
    </row>
    <row r="14" ht="15.0" customHeight="1">
      <c r="A14" s="10" t="s">
        <v>101</v>
      </c>
      <c r="B14" s="10" t="s">
        <v>102</v>
      </c>
      <c r="C14" s="10" t="s">
        <v>113</v>
      </c>
      <c r="D14" s="43"/>
      <c r="E14" s="44">
        <v>0.0</v>
      </c>
      <c r="F14" s="45">
        <f t="shared" ref="F14:G14" si="13">E14</f>
        <v>0</v>
      </c>
      <c r="G14" s="45">
        <f t="shared" si="13"/>
        <v>0</v>
      </c>
      <c r="H14" s="45">
        <f t="shared" si="3"/>
        <v>0</v>
      </c>
      <c r="I14" s="45">
        <f t="shared" si="4"/>
        <v>0</v>
      </c>
      <c r="J14" s="45">
        <f t="shared" si="5"/>
        <v>0</v>
      </c>
      <c r="K14" s="40"/>
      <c r="L14" s="40" t="s">
        <v>104</v>
      </c>
      <c r="M14" s="40"/>
      <c r="N14" s="40"/>
      <c r="O14" s="40"/>
      <c r="P14" s="40"/>
      <c r="Q14" s="40"/>
      <c r="R14" s="40"/>
      <c r="S14" s="40"/>
      <c r="T14" s="40"/>
      <c r="U14" s="40"/>
      <c r="V14" s="40"/>
      <c r="W14" s="40"/>
      <c r="X14" s="40"/>
      <c r="Y14" s="40"/>
      <c r="Z14" s="40"/>
    </row>
    <row r="15" ht="15.0" customHeight="1">
      <c r="A15" s="10" t="s">
        <v>101</v>
      </c>
      <c r="B15" s="10" t="s">
        <v>102</v>
      </c>
      <c r="C15" s="10" t="s">
        <v>114</v>
      </c>
      <c r="D15" s="43"/>
      <c r="E15" s="46">
        <v>4609.0</v>
      </c>
      <c r="F15" s="45">
        <f t="shared" ref="F15:G15" si="14">E15</f>
        <v>4609</v>
      </c>
      <c r="G15" s="45">
        <f t="shared" si="14"/>
        <v>4609</v>
      </c>
      <c r="H15" s="45">
        <f t="shared" si="3"/>
        <v>4609</v>
      </c>
      <c r="I15" s="45">
        <f t="shared" si="4"/>
        <v>4609</v>
      </c>
      <c r="J15" s="45">
        <f t="shared" si="5"/>
        <v>4609</v>
      </c>
      <c r="K15" s="40"/>
      <c r="L15" s="40" t="s">
        <v>104</v>
      </c>
      <c r="M15" s="40"/>
      <c r="N15" s="40"/>
      <c r="O15" s="40"/>
      <c r="P15" s="40"/>
      <c r="Q15" s="40"/>
      <c r="R15" s="40"/>
      <c r="S15" s="40"/>
      <c r="T15" s="40"/>
      <c r="U15" s="40"/>
      <c r="V15" s="40"/>
      <c r="W15" s="40"/>
      <c r="X15" s="40"/>
      <c r="Y15" s="40"/>
      <c r="Z15" s="40"/>
    </row>
    <row r="16" ht="15.0" customHeight="1">
      <c r="A16" s="10" t="s">
        <v>101</v>
      </c>
      <c r="B16" s="10" t="s">
        <v>102</v>
      </c>
      <c r="C16" s="10" t="s">
        <v>115</v>
      </c>
      <c r="D16" s="47">
        <v>7512.0</v>
      </c>
      <c r="E16" s="48">
        <f t="shared" ref="E16:J16" si="15">SUM(E5:E15)</f>
        <v>12275</v>
      </c>
      <c r="F16" s="48">
        <f t="shared" si="15"/>
        <v>12275</v>
      </c>
      <c r="G16" s="48">
        <f t="shared" si="15"/>
        <v>12275</v>
      </c>
      <c r="H16" s="48">
        <f t="shared" si="15"/>
        <v>12275</v>
      </c>
      <c r="I16" s="48">
        <f t="shared" si="15"/>
        <v>12275</v>
      </c>
      <c r="J16" s="48">
        <f t="shared" si="15"/>
        <v>12275</v>
      </c>
      <c r="K16" s="40"/>
      <c r="L16" s="40" t="s">
        <v>104</v>
      </c>
      <c r="M16" s="40"/>
      <c r="N16" s="40"/>
      <c r="O16" s="40"/>
      <c r="P16" s="40"/>
      <c r="Q16" s="40"/>
      <c r="R16" s="40"/>
      <c r="S16" s="40"/>
      <c r="T16" s="40"/>
      <c r="U16" s="40"/>
      <c r="V16" s="40"/>
      <c r="W16" s="40"/>
      <c r="X16" s="40"/>
      <c r="Y16" s="40"/>
      <c r="Z16" s="40"/>
    </row>
    <row r="17" ht="15.0" customHeight="1">
      <c r="A17" s="10" t="s">
        <v>101</v>
      </c>
      <c r="B17" s="10" t="s">
        <v>102</v>
      </c>
      <c r="C17" s="10" t="s">
        <v>116</v>
      </c>
      <c r="D17" s="43">
        <v>37563.0</v>
      </c>
      <c r="E17" s="49">
        <v>33547.0</v>
      </c>
      <c r="F17" s="45">
        <f t="shared" ref="F17:G17" si="16">E17</f>
        <v>33547</v>
      </c>
      <c r="G17" s="45">
        <f t="shared" si="16"/>
        <v>33547</v>
      </c>
      <c r="H17" s="45">
        <f t="shared" ref="H17:H23" si="18">E17</f>
        <v>33547</v>
      </c>
      <c r="I17" s="45">
        <f t="shared" ref="I17:I23" si="19">E17</f>
        <v>33547</v>
      </c>
      <c r="J17" s="45">
        <f t="shared" ref="J17:J23" si="20">E17</f>
        <v>33547</v>
      </c>
      <c r="K17" s="40"/>
      <c r="L17" s="40" t="s">
        <v>104</v>
      </c>
      <c r="M17" s="40"/>
      <c r="N17" s="40"/>
      <c r="O17" s="40"/>
      <c r="P17" s="40"/>
      <c r="Q17" s="40"/>
      <c r="R17" s="40"/>
      <c r="S17" s="40"/>
      <c r="T17" s="40"/>
      <c r="U17" s="40"/>
      <c r="V17" s="40"/>
      <c r="W17" s="40"/>
      <c r="X17" s="40"/>
      <c r="Y17" s="40"/>
      <c r="Z17" s="40"/>
    </row>
    <row r="18" ht="15.0" customHeight="1">
      <c r="A18" s="10" t="s">
        <v>101</v>
      </c>
      <c r="B18" s="10" t="s">
        <v>102</v>
      </c>
      <c r="C18" s="10" t="s">
        <v>107</v>
      </c>
      <c r="D18" s="43">
        <v>4143.0</v>
      </c>
      <c r="E18" s="44">
        <v>4471.0</v>
      </c>
      <c r="F18" s="45">
        <f t="shared" ref="F18:G18" si="17">E18</f>
        <v>4471</v>
      </c>
      <c r="G18" s="45">
        <f t="shared" si="17"/>
        <v>4471</v>
      </c>
      <c r="H18" s="45">
        <f t="shared" si="18"/>
        <v>4471</v>
      </c>
      <c r="I18" s="45">
        <f t="shared" si="19"/>
        <v>4471</v>
      </c>
      <c r="J18" s="45">
        <f t="shared" si="20"/>
        <v>4471</v>
      </c>
      <c r="K18" s="40"/>
      <c r="L18" s="40" t="s">
        <v>104</v>
      </c>
      <c r="M18" s="40"/>
      <c r="N18" s="40"/>
      <c r="O18" s="40"/>
      <c r="P18" s="40"/>
      <c r="Q18" s="40"/>
      <c r="R18" s="40"/>
      <c r="S18" s="40"/>
      <c r="T18" s="40"/>
      <c r="U18" s="40"/>
      <c r="V18" s="40"/>
      <c r="W18" s="40"/>
      <c r="X18" s="40"/>
      <c r="Y18" s="40"/>
      <c r="Z18" s="40"/>
    </row>
    <row r="19" ht="15.0" customHeight="1">
      <c r="A19" s="10" t="s">
        <v>101</v>
      </c>
      <c r="B19" s="10" t="s">
        <v>102</v>
      </c>
      <c r="C19" s="10" t="s">
        <v>109</v>
      </c>
      <c r="D19" s="43">
        <v>1935.0</v>
      </c>
      <c r="E19" s="44">
        <v>2266.0</v>
      </c>
      <c r="F19" s="45">
        <f t="shared" ref="F19:G19" si="21">E19</f>
        <v>2266</v>
      </c>
      <c r="G19" s="45">
        <f t="shared" si="21"/>
        <v>2266</v>
      </c>
      <c r="H19" s="45">
        <f t="shared" si="18"/>
        <v>2266</v>
      </c>
      <c r="I19" s="45">
        <f t="shared" si="19"/>
        <v>2266</v>
      </c>
      <c r="J19" s="45">
        <f t="shared" si="20"/>
        <v>2266</v>
      </c>
      <c r="K19" s="40"/>
      <c r="L19" s="40" t="s">
        <v>104</v>
      </c>
      <c r="M19" s="40"/>
      <c r="N19" s="40"/>
      <c r="O19" s="40"/>
      <c r="P19" s="40"/>
      <c r="Q19" s="40"/>
      <c r="R19" s="40"/>
      <c r="S19" s="40"/>
      <c r="T19" s="40"/>
      <c r="U19" s="40"/>
      <c r="V19" s="40"/>
      <c r="W19" s="40"/>
      <c r="X19" s="40"/>
      <c r="Y19" s="40"/>
      <c r="Z19" s="40"/>
    </row>
    <row r="20" ht="15.0" customHeight="1">
      <c r="A20" s="10" t="s">
        <v>101</v>
      </c>
      <c r="B20" s="10" t="s">
        <v>102</v>
      </c>
      <c r="C20" s="10" t="s">
        <v>113</v>
      </c>
      <c r="D20" s="43">
        <v>268.0</v>
      </c>
      <c r="E20" s="44">
        <v>124.0</v>
      </c>
      <c r="F20" s="45">
        <f t="shared" ref="F20:G20" si="22">E20</f>
        <v>124</v>
      </c>
      <c r="G20" s="45">
        <f t="shared" si="22"/>
        <v>124</v>
      </c>
      <c r="H20" s="45">
        <f t="shared" si="18"/>
        <v>124</v>
      </c>
      <c r="I20" s="45">
        <f t="shared" si="19"/>
        <v>124</v>
      </c>
      <c r="J20" s="45">
        <f t="shared" si="20"/>
        <v>124</v>
      </c>
      <c r="K20" s="40"/>
      <c r="L20" s="40" t="s">
        <v>104</v>
      </c>
      <c r="M20" s="40"/>
      <c r="N20" s="40"/>
      <c r="O20" s="40"/>
      <c r="P20" s="40"/>
      <c r="Q20" s="40"/>
      <c r="R20" s="40"/>
      <c r="S20" s="40"/>
      <c r="T20" s="40"/>
      <c r="U20" s="40"/>
      <c r="V20" s="40"/>
      <c r="W20" s="40"/>
      <c r="X20" s="40"/>
      <c r="Y20" s="40"/>
      <c r="Z20" s="40"/>
    </row>
    <row r="21" ht="15.0" customHeight="1">
      <c r="A21" s="10" t="s">
        <v>101</v>
      </c>
      <c r="B21" s="10" t="s">
        <v>102</v>
      </c>
      <c r="C21" s="10" t="s">
        <v>117</v>
      </c>
      <c r="D21" s="43">
        <v>3001.0</v>
      </c>
      <c r="E21" s="44">
        <v>2658.0</v>
      </c>
      <c r="F21" s="45">
        <f t="shared" ref="F21:G21" si="23">E21</f>
        <v>2658</v>
      </c>
      <c r="G21" s="45">
        <f t="shared" si="23"/>
        <v>2658</v>
      </c>
      <c r="H21" s="45">
        <f t="shared" si="18"/>
        <v>2658</v>
      </c>
      <c r="I21" s="45">
        <f t="shared" si="19"/>
        <v>2658</v>
      </c>
      <c r="J21" s="45">
        <f t="shared" si="20"/>
        <v>2658</v>
      </c>
      <c r="K21" s="40"/>
      <c r="L21" s="40" t="s">
        <v>104</v>
      </c>
      <c r="M21" s="40"/>
      <c r="N21" s="40"/>
      <c r="O21" s="40"/>
      <c r="P21" s="40"/>
      <c r="Q21" s="40"/>
      <c r="R21" s="40"/>
      <c r="S21" s="40"/>
      <c r="T21" s="40"/>
      <c r="U21" s="40"/>
      <c r="V21" s="40"/>
      <c r="W21" s="40"/>
      <c r="X21" s="40"/>
      <c r="Y21" s="40"/>
      <c r="Z21" s="40"/>
    </row>
    <row r="22" ht="15.0" customHeight="1">
      <c r="A22" s="16" t="s">
        <v>101</v>
      </c>
      <c r="B22" s="16" t="s">
        <v>102</v>
      </c>
      <c r="C22" s="16" t="s">
        <v>111</v>
      </c>
      <c r="D22" s="43">
        <v>444.0</v>
      </c>
      <c r="E22" s="44">
        <v>142.0</v>
      </c>
      <c r="F22" s="45">
        <f t="shared" ref="F22:G22" si="24">E22</f>
        <v>142</v>
      </c>
      <c r="G22" s="45">
        <f t="shared" si="24"/>
        <v>142</v>
      </c>
      <c r="H22" s="45">
        <f t="shared" si="18"/>
        <v>142</v>
      </c>
      <c r="I22" s="45">
        <f t="shared" si="19"/>
        <v>142</v>
      </c>
      <c r="J22" s="45">
        <f t="shared" si="20"/>
        <v>142</v>
      </c>
      <c r="K22" s="40"/>
      <c r="L22" s="40" t="s">
        <v>104</v>
      </c>
      <c r="M22" s="40"/>
      <c r="N22" s="40"/>
      <c r="O22" s="40"/>
      <c r="P22" s="40"/>
      <c r="Q22" s="40"/>
      <c r="R22" s="40"/>
      <c r="S22" s="40"/>
      <c r="T22" s="40"/>
      <c r="U22" s="40"/>
      <c r="V22" s="40"/>
      <c r="W22" s="40"/>
      <c r="X22" s="40"/>
      <c r="Y22" s="40"/>
      <c r="Z22" s="40"/>
    </row>
    <row r="23" ht="15.0" customHeight="1">
      <c r="A23" s="10" t="s">
        <v>101</v>
      </c>
      <c r="B23" s="10" t="s">
        <v>102</v>
      </c>
      <c r="C23" s="10" t="s">
        <v>118</v>
      </c>
      <c r="D23" s="43">
        <v>640.0</v>
      </c>
      <c r="E23" s="44">
        <v>866.0</v>
      </c>
      <c r="F23" s="45">
        <f t="shared" ref="F23:G23" si="25">E23</f>
        <v>866</v>
      </c>
      <c r="G23" s="45">
        <f t="shared" si="25"/>
        <v>866</v>
      </c>
      <c r="H23" s="45">
        <f t="shared" si="18"/>
        <v>866</v>
      </c>
      <c r="I23" s="45">
        <f t="shared" si="19"/>
        <v>866</v>
      </c>
      <c r="J23" s="45">
        <f t="shared" si="20"/>
        <v>866</v>
      </c>
      <c r="K23" s="40"/>
      <c r="L23" s="40" t="s">
        <v>104</v>
      </c>
      <c r="M23" s="40"/>
      <c r="N23" s="40"/>
      <c r="O23" s="40"/>
      <c r="P23" s="40"/>
      <c r="Q23" s="40"/>
      <c r="R23" s="40"/>
      <c r="S23" s="40"/>
      <c r="T23" s="40"/>
      <c r="U23" s="40"/>
      <c r="V23" s="40"/>
      <c r="W23" s="40"/>
      <c r="X23" s="40"/>
      <c r="Y23" s="40"/>
      <c r="Z23" s="40"/>
    </row>
    <row r="24" ht="15.0" customHeight="1">
      <c r="A24" s="10" t="s">
        <v>101</v>
      </c>
      <c r="B24" s="10" t="s">
        <v>102</v>
      </c>
      <c r="C24" s="10" t="s">
        <v>119</v>
      </c>
      <c r="D24" s="43"/>
      <c r="E24" s="45"/>
      <c r="F24" s="40"/>
      <c r="G24" s="40"/>
      <c r="H24" s="40"/>
      <c r="I24" s="40"/>
      <c r="J24" s="40"/>
      <c r="K24" s="40"/>
      <c r="L24" s="40"/>
      <c r="M24" s="40"/>
      <c r="N24" s="40"/>
      <c r="O24" s="40"/>
      <c r="P24" s="40"/>
      <c r="Q24" s="40"/>
      <c r="R24" s="40"/>
      <c r="S24" s="40"/>
      <c r="T24" s="40"/>
      <c r="U24" s="40"/>
      <c r="V24" s="40"/>
      <c r="W24" s="40"/>
      <c r="X24" s="40"/>
      <c r="Y24" s="40"/>
      <c r="Z24" s="40"/>
    </row>
    <row r="25" ht="15.0" customHeight="1">
      <c r="A25" s="10" t="s">
        <v>101</v>
      </c>
      <c r="B25" s="10" t="s">
        <v>102</v>
      </c>
      <c r="C25" s="10" t="s">
        <v>120</v>
      </c>
      <c r="D25" s="43">
        <v>55506.0</v>
      </c>
      <c r="E25" s="44">
        <f t="shared" ref="E25:J25" si="26">SUM(E16:E23)</f>
        <v>56349</v>
      </c>
      <c r="F25" s="44">
        <f t="shared" si="26"/>
        <v>56349</v>
      </c>
      <c r="G25" s="44">
        <f t="shared" si="26"/>
        <v>56349</v>
      </c>
      <c r="H25" s="44">
        <f t="shared" si="26"/>
        <v>56349</v>
      </c>
      <c r="I25" s="44">
        <f t="shared" si="26"/>
        <v>56349</v>
      </c>
      <c r="J25" s="44">
        <f t="shared" si="26"/>
        <v>56349</v>
      </c>
      <c r="K25" s="40"/>
      <c r="L25" s="40" t="s">
        <v>104</v>
      </c>
      <c r="M25" s="40"/>
      <c r="N25" s="40"/>
      <c r="O25" s="40"/>
      <c r="P25" s="40"/>
      <c r="Q25" s="40"/>
      <c r="R25" s="40"/>
      <c r="S25" s="40"/>
      <c r="T25" s="40"/>
      <c r="U25" s="40"/>
      <c r="V25" s="40"/>
      <c r="W25" s="40"/>
      <c r="X25" s="40"/>
      <c r="Y25" s="40"/>
      <c r="Z25" s="40"/>
    </row>
    <row r="26" ht="15.0" customHeight="1">
      <c r="A26" s="14"/>
      <c r="B26" s="14"/>
      <c r="C26" s="14" t="s">
        <v>121</v>
      </c>
      <c r="D26" s="42"/>
      <c r="E26" s="50"/>
      <c r="F26" s="40"/>
      <c r="G26" s="40"/>
      <c r="H26" s="40"/>
      <c r="I26" s="40"/>
      <c r="J26" s="40"/>
      <c r="K26" s="40"/>
      <c r="L26" s="40"/>
      <c r="M26" s="40"/>
      <c r="N26" s="40"/>
      <c r="O26" s="40"/>
      <c r="P26" s="40"/>
      <c r="Q26" s="40"/>
      <c r="R26" s="40"/>
      <c r="S26" s="40"/>
      <c r="T26" s="40"/>
      <c r="U26" s="40"/>
      <c r="V26" s="40"/>
      <c r="W26" s="40"/>
      <c r="X26" s="40"/>
      <c r="Y26" s="40"/>
      <c r="Z26" s="40"/>
    </row>
    <row r="27" ht="15.0" customHeight="1">
      <c r="A27" s="10" t="s">
        <v>101</v>
      </c>
      <c r="B27" s="10" t="s">
        <v>102</v>
      </c>
      <c r="C27" s="10" t="s">
        <v>122</v>
      </c>
      <c r="D27" s="43">
        <v>960.0</v>
      </c>
      <c r="E27" s="44">
        <v>843.0</v>
      </c>
      <c r="F27" s="45">
        <f t="shared" ref="F27:F33" si="27">E27</f>
        <v>843</v>
      </c>
      <c r="G27" s="45">
        <f t="shared" ref="G27:G33" si="28">E27</f>
        <v>843</v>
      </c>
      <c r="H27" s="45">
        <f t="shared" ref="H27:H33" si="29">E27</f>
        <v>843</v>
      </c>
      <c r="I27" s="45">
        <f t="shared" ref="I27:I33" si="30">E27</f>
        <v>843</v>
      </c>
      <c r="J27" s="45">
        <f t="shared" ref="J27:J33" si="31">E27</f>
        <v>843</v>
      </c>
      <c r="K27" s="40"/>
      <c r="L27" s="40" t="s">
        <v>123</v>
      </c>
      <c r="M27" s="40"/>
      <c r="N27" s="40"/>
      <c r="O27" s="40"/>
      <c r="P27" s="40"/>
      <c r="Q27" s="40"/>
      <c r="R27" s="40"/>
      <c r="S27" s="40"/>
      <c r="T27" s="40"/>
      <c r="U27" s="40"/>
      <c r="V27" s="40"/>
      <c r="W27" s="40"/>
      <c r="X27" s="40"/>
      <c r="Y27" s="40"/>
      <c r="Z27" s="40"/>
    </row>
    <row r="28" ht="15.0" customHeight="1">
      <c r="A28" s="10" t="s">
        <v>101</v>
      </c>
      <c r="B28" s="10" t="s">
        <v>102</v>
      </c>
      <c r="C28" s="10" t="s">
        <v>124</v>
      </c>
      <c r="D28" s="43">
        <v>551.0</v>
      </c>
      <c r="E28" s="44">
        <v>630.0</v>
      </c>
      <c r="F28" s="45">
        <f t="shared" si="27"/>
        <v>630</v>
      </c>
      <c r="G28" s="45">
        <f t="shared" si="28"/>
        <v>630</v>
      </c>
      <c r="H28" s="45">
        <f t="shared" si="29"/>
        <v>630</v>
      </c>
      <c r="I28" s="45">
        <f t="shared" si="30"/>
        <v>630</v>
      </c>
      <c r="J28" s="45">
        <f t="shared" si="31"/>
        <v>630</v>
      </c>
      <c r="K28" s="40"/>
      <c r="L28" s="40" t="s">
        <v>123</v>
      </c>
      <c r="M28" s="40"/>
      <c r="N28" s="40"/>
      <c r="O28" s="40"/>
      <c r="P28" s="40"/>
      <c r="Q28" s="40"/>
      <c r="R28" s="40"/>
      <c r="S28" s="40"/>
      <c r="T28" s="40"/>
      <c r="U28" s="40"/>
      <c r="V28" s="40"/>
      <c r="W28" s="40"/>
      <c r="X28" s="40"/>
      <c r="Y28" s="40"/>
      <c r="Z28" s="40"/>
    </row>
    <row r="29" ht="15.0" customHeight="1">
      <c r="A29" s="10" t="s">
        <v>101</v>
      </c>
      <c r="B29" s="10" t="s">
        <v>102</v>
      </c>
      <c r="C29" s="10" t="s">
        <v>125</v>
      </c>
      <c r="D29" s="43">
        <v>88.0</v>
      </c>
      <c r="E29" s="51">
        <v>381.0</v>
      </c>
      <c r="F29" s="45">
        <f t="shared" si="27"/>
        <v>381</v>
      </c>
      <c r="G29" s="45">
        <f t="shared" si="28"/>
        <v>381</v>
      </c>
      <c r="H29" s="45">
        <f t="shared" si="29"/>
        <v>381</v>
      </c>
      <c r="I29" s="45">
        <f t="shared" si="30"/>
        <v>381</v>
      </c>
      <c r="J29" s="45">
        <f t="shared" si="31"/>
        <v>381</v>
      </c>
      <c r="K29" s="40"/>
      <c r="L29" s="40" t="s">
        <v>123</v>
      </c>
      <c r="M29" s="40"/>
      <c r="N29" s="40"/>
      <c r="O29" s="40"/>
      <c r="P29" s="40"/>
      <c r="Q29" s="40"/>
      <c r="R29" s="40"/>
      <c r="S29" s="40"/>
      <c r="T29" s="40"/>
      <c r="U29" s="40"/>
      <c r="V29" s="40"/>
      <c r="W29" s="40"/>
      <c r="X29" s="40"/>
      <c r="Y29" s="40"/>
      <c r="Z29" s="40"/>
    </row>
    <row r="30" ht="15.0" customHeight="1">
      <c r="A30" s="10" t="s">
        <v>101</v>
      </c>
      <c r="B30" s="10" t="s">
        <v>102</v>
      </c>
      <c r="C30" s="10" t="s">
        <v>126</v>
      </c>
      <c r="D30" s="43">
        <v>1923.0</v>
      </c>
      <c r="E30" s="44">
        <v>924.0</v>
      </c>
      <c r="F30" s="45">
        <f t="shared" si="27"/>
        <v>924</v>
      </c>
      <c r="G30" s="45">
        <f t="shared" si="28"/>
        <v>924</v>
      </c>
      <c r="H30" s="45">
        <f t="shared" si="29"/>
        <v>924</v>
      </c>
      <c r="I30" s="45">
        <f t="shared" si="30"/>
        <v>924</v>
      </c>
      <c r="J30" s="45">
        <f t="shared" si="31"/>
        <v>924</v>
      </c>
      <c r="K30" s="40"/>
      <c r="L30" s="40" t="s">
        <v>123</v>
      </c>
      <c r="M30" s="40"/>
      <c r="N30" s="40"/>
      <c r="O30" s="40"/>
      <c r="P30" s="40"/>
      <c r="Q30" s="40"/>
      <c r="R30" s="40"/>
      <c r="S30" s="40"/>
      <c r="T30" s="40"/>
      <c r="U30" s="40"/>
      <c r="V30" s="40"/>
      <c r="W30" s="40"/>
      <c r="X30" s="40"/>
      <c r="Y30" s="40"/>
      <c r="Z30" s="40"/>
    </row>
    <row r="31" ht="15.0" customHeight="1">
      <c r="A31" s="10" t="s">
        <v>101</v>
      </c>
      <c r="B31" s="10" t="s">
        <v>102</v>
      </c>
      <c r="C31" s="10" t="s">
        <v>127</v>
      </c>
      <c r="D31" s="43">
        <v>114.0</v>
      </c>
      <c r="E31" s="44">
        <v>107.0</v>
      </c>
      <c r="F31" s="45">
        <f t="shared" si="27"/>
        <v>107</v>
      </c>
      <c r="G31" s="45">
        <f t="shared" si="28"/>
        <v>107</v>
      </c>
      <c r="H31" s="45">
        <f t="shared" si="29"/>
        <v>107</v>
      </c>
      <c r="I31" s="45">
        <f t="shared" si="30"/>
        <v>107</v>
      </c>
      <c r="J31" s="45">
        <f t="shared" si="31"/>
        <v>107</v>
      </c>
      <c r="K31" s="40"/>
      <c r="L31" s="40" t="s">
        <v>123</v>
      </c>
      <c r="M31" s="40"/>
      <c r="N31" s="40"/>
      <c r="O31" s="40"/>
      <c r="P31" s="40"/>
      <c r="Q31" s="40"/>
      <c r="R31" s="40"/>
      <c r="S31" s="40"/>
      <c r="T31" s="40"/>
      <c r="U31" s="40"/>
      <c r="V31" s="40"/>
      <c r="W31" s="40"/>
      <c r="X31" s="40"/>
      <c r="Y31" s="40"/>
      <c r="Z31" s="40"/>
    </row>
    <row r="32" ht="15.0" customHeight="1">
      <c r="A32" s="10" t="s">
        <v>101</v>
      </c>
      <c r="B32" s="10" t="s">
        <v>102</v>
      </c>
      <c r="C32" s="10" t="s">
        <v>128</v>
      </c>
      <c r="D32" s="43">
        <v>2362.0</v>
      </c>
      <c r="E32" s="44">
        <v>2481.0</v>
      </c>
      <c r="F32" s="45">
        <f t="shared" si="27"/>
        <v>2481</v>
      </c>
      <c r="G32" s="45">
        <f t="shared" si="28"/>
        <v>2481</v>
      </c>
      <c r="H32" s="45">
        <f t="shared" si="29"/>
        <v>2481</v>
      </c>
      <c r="I32" s="45">
        <f t="shared" si="30"/>
        <v>2481</v>
      </c>
      <c r="J32" s="45">
        <f t="shared" si="31"/>
        <v>2481</v>
      </c>
      <c r="K32" s="40"/>
      <c r="L32" s="40" t="s">
        <v>123</v>
      </c>
      <c r="M32" s="40"/>
      <c r="N32" s="40"/>
      <c r="O32" s="40"/>
      <c r="P32" s="40"/>
      <c r="Q32" s="40"/>
      <c r="R32" s="40"/>
      <c r="S32" s="40"/>
      <c r="T32" s="40"/>
      <c r="U32" s="40"/>
      <c r="V32" s="40"/>
      <c r="W32" s="40"/>
      <c r="X32" s="40"/>
      <c r="Y32" s="40"/>
      <c r="Z32" s="40"/>
    </row>
    <row r="33" ht="15.0" customHeight="1">
      <c r="A33" s="10" t="s">
        <v>101</v>
      </c>
      <c r="B33" s="10" t="s">
        <v>102</v>
      </c>
      <c r="C33" s="10" t="s">
        <v>129</v>
      </c>
      <c r="D33" s="43"/>
      <c r="E33" s="46">
        <v>2177.0</v>
      </c>
      <c r="F33" s="45">
        <f t="shared" si="27"/>
        <v>2177</v>
      </c>
      <c r="G33" s="45">
        <f t="shared" si="28"/>
        <v>2177</v>
      </c>
      <c r="H33" s="45">
        <f t="shared" si="29"/>
        <v>2177</v>
      </c>
      <c r="I33" s="45">
        <f t="shared" si="30"/>
        <v>2177</v>
      </c>
      <c r="J33" s="45">
        <f t="shared" si="31"/>
        <v>2177</v>
      </c>
      <c r="K33" s="40"/>
      <c r="L33" s="40" t="s">
        <v>123</v>
      </c>
      <c r="M33" s="40"/>
      <c r="N33" s="40"/>
      <c r="O33" s="40"/>
      <c r="P33" s="40"/>
      <c r="Q33" s="40"/>
      <c r="R33" s="40"/>
      <c r="S33" s="40"/>
      <c r="T33" s="40"/>
      <c r="U33" s="40"/>
      <c r="V33" s="40"/>
      <c r="W33" s="40"/>
      <c r="X33" s="40"/>
      <c r="Y33" s="40"/>
      <c r="Z33" s="40"/>
    </row>
    <row r="34" ht="15.0" customHeight="1">
      <c r="A34" s="10" t="s">
        <v>101</v>
      </c>
      <c r="B34" s="10" t="s">
        <v>102</v>
      </c>
      <c r="C34" s="10" t="s">
        <v>130</v>
      </c>
      <c r="D34" s="43">
        <v>5998.0</v>
      </c>
      <c r="E34" s="52">
        <f t="shared" ref="E34:J34" si="32">SUM(E27:E33)</f>
        <v>7543</v>
      </c>
      <c r="F34" s="52">
        <f t="shared" si="32"/>
        <v>7543</v>
      </c>
      <c r="G34" s="52">
        <f t="shared" si="32"/>
        <v>7543</v>
      </c>
      <c r="H34" s="52">
        <f t="shared" si="32"/>
        <v>7543</v>
      </c>
      <c r="I34" s="52">
        <f t="shared" si="32"/>
        <v>7543</v>
      </c>
      <c r="J34" s="52">
        <f t="shared" si="32"/>
        <v>7543</v>
      </c>
      <c r="K34" s="40"/>
      <c r="L34" s="40" t="s">
        <v>123</v>
      </c>
      <c r="M34" s="40"/>
      <c r="N34" s="40"/>
      <c r="O34" s="40"/>
      <c r="P34" s="40"/>
      <c r="Q34" s="40"/>
      <c r="R34" s="40"/>
      <c r="S34" s="40"/>
      <c r="T34" s="40"/>
      <c r="U34" s="40"/>
      <c r="V34" s="40"/>
      <c r="W34" s="40"/>
      <c r="X34" s="40"/>
      <c r="Y34" s="40"/>
      <c r="Z34" s="40"/>
    </row>
    <row r="35" ht="15.0" customHeight="1">
      <c r="A35" s="10" t="s">
        <v>101</v>
      </c>
      <c r="B35" s="10" t="s">
        <v>102</v>
      </c>
      <c r="C35" s="10" t="s">
        <v>126</v>
      </c>
      <c r="D35" s="43">
        <v>6951.0</v>
      </c>
      <c r="E35" s="44">
        <v>7552.0</v>
      </c>
      <c r="F35" s="45">
        <f t="shared" ref="F35:F42" si="33">E35</f>
        <v>7552</v>
      </c>
      <c r="G35" s="45">
        <f t="shared" ref="G35:G42" si="34">E35</f>
        <v>7552</v>
      </c>
      <c r="H35" s="45">
        <f t="shared" ref="H35:H42" si="35">E35</f>
        <v>7552</v>
      </c>
      <c r="I35" s="45">
        <f t="shared" ref="I35:I42" si="36">E35</f>
        <v>7552</v>
      </c>
      <c r="J35" s="45">
        <f t="shared" ref="J35:J42" si="37">E35</f>
        <v>7552</v>
      </c>
      <c r="K35" s="40"/>
      <c r="L35" s="40" t="s">
        <v>123</v>
      </c>
      <c r="M35" s="40"/>
      <c r="N35" s="40"/>
      <c r="O35" s="40"/>
      <c r="P35" s="40"/>
      <c r="Q35" s="40"/>
      <c r="R35" s="40"/>
      <c r="S35" s="40"/>
      <c r="T35" s="40"/>
      <c r="U35" s="40"/>
      <c r="V35" s="40"/>
      <c r="W35" s="40"/>
      <c r="X35" s="40"/>
      <c r="Y35" s="40"/>
      <c r="Z35" s="40"/>
    </row>
    <row r="36" ht="15.0" customHeight="1">
      <c r="A36" s="10" t="s">
        <v>101</v>
      </c>
      <c r="B36" s="10" t="s">
        <v>102</v>
      </c>
      <c r="C36" s="10" t="s">
        <v>131</v>
      </c>
      <c r="D36" s="43">
        <v>448.0</v>
      </c>
      <c r="E36" s="44">
        <v>389.0</v>
      </c>
      <c r="F36" s="45">
        <f t="shared" si="33"/>
        <v>389</v>
      </c>
      <c r="G36" s="45">
        <f t="shared" si="34"/>
        <v>389</v>
      </c>
      <c r="H36" s="45">
        <f t="shared" si="35"/>
        <v>389</v>
      </c>
      <c r="I36" s="45">
        <f t="shared" si="36"/>
        <v>389</v>
      </c>
      <c r="J36" s="45">
        <f t="shared" si="37"/>
        <v>389</v>
      </c>
      <c r="K36" s="40"/>
      <c r="L36" s="40" t="s">
        <v>123</v>
      </c>
      <c r="M36" s="40"/>
      <c r="N36" s="40"/>
      <c r="O36" s="40"/>
      <c r="P36" s="40"/>
      <c r="Q36" s="40"/>
      <c r="R36" s="40"/>
      <c r="S36" s="40"/>
      <c r="T36" s="40"/>
      <c r="U36" s="40"/>
      <c r="V36" s="40"/>
      <c r="W36" s="40"/>
      <c r="X36" s="40"/>
      <c r="Y36" s="40"/>
      <c r="Z36" s="40"/>
    </row>
    <row r="37" ht="15.0" customHeight="1">
      <c r="A37" s="10" t="s">
        <v>101</v>
      </c>
      <c r="B37" s="10" t="s">
        <v>102</v>
      </c>
      <c r="C37" s="10" t="s">
        <v>132</v>
      </c>
      <c r="D37" s="43">
        <v>8167.0</v>
      </c>
      <c r="E37" s="44">
        <v>6394.0</v>
      </c>
      <c r="F37" s="45">
        <f t="shared" si="33"/>
        <v>6394</v>
      </c>
      <c r="G37" s="45">
        <f t="shared" si="34"/>
        <v>6394</v>
      </c>
      <c r="H37" s="45">
        <f t="shared" si="35"/>
        <v>6394</v>
      </c>
      <c r="I37" s="45">
        <f t="shared" si="36"/>
        <v>6394</v>
      </c>
      <c r="J37" s="45">
        <f t="shared" si="37"/>
        <v>6394</v>
      </c>
      <c r="K37" s="40"/>
      <c r="L37" s="40" t="s">
        <v>123</v>
      </c>
      <c r="M37" s="40"/>
      <c r="N37" s="40"/>
      <c r="O37" s="40"/>
      <c r="P37" s="40"/>
      <c r="Q37" s="40"/>
      <c r="R37" s="40"/>
      <c r="S37" s="40"/>
      <c r="T37" s="40"/>
      <c r="U37" s="40"/>
      <c r="V37" s="40"/>
      <c r="W37" s="40"/>
      <c r="X37" s="40"/>
      <c r="Y37" s="40"/>
      <c r="Z37" s="40"/>
    </row>
    <row r="38" ht="15.0" customHeight="1">
      <c r="A38" s="10" t="s">
        <v>101</v>
      </c>
      <c r="B38" s="10" t="s">
        <v>102</v>
      </c>
      <c r="C38" s="10" t="s">
        <v>133</v>
      </c>
      <c r="D38" s="43">
        <v>2987.0</v>
      </c>
      <c r="E38" s="44">
        <v>2820.0</v>
      </c>
      <c r="F38" s="45">
        <f t="shared" si="33"/>
        <v>2820</v>
      </c>
      <c r="G38" s="45">
        <f t="shared" si="34"/>
        <v>2820</v>
      </c>
      <c r="H38" s="45">
        <f t="shared" si="35"/>
        <v>2820</v>
      </c>
      <c r="I38" s="45">
        <f t="shared" si="36"/>
        <v>2820</v>
      </c>
      <c r="J38" s="45">
        <f t="shared" si="37"/>
        <v>2820</v>
      </c>
      <c r="K38" s="40"/>
      <c r="L38" s="40" t="s">
        <v>123</v>
      </c>
      <c r="M38" s="40"/>
      <c r="N38" s="40"/>
      <c r="O38" s="40"/>
      <c r="P38" s="40"/>
      <c r="Q38" s="40"/>
      <c r="R38" s="40"/>
      <c r="S38" s="40"/>
      <c r="T38" s="40"/>
      <c r="U38" s="40"/>
      <c r="V38" s="40"/>
      <c r="W38" s="40"/>
      <c r="X38" s="40"/>
      <c r="Y38" s="40"/>
      <c r="Z38" s="40"/>
    </row>
    <row r="39" ht="15.0" customHeight="1">
      <c r="A39" s="10" t="s">
        <v>101</v>
      </c>
      <c r="B39" s="10" t="s">
        <v>102</v>
      </c>
      <c r="C39" s="10" t="s">
        <v>124</v>
      </c>
      <c r="D39" s="43">
        <v>655.0</v>
      </c>
      <c r="E39" s="44">
        <v>555.0</v>
      </c>
      <c r="F39" s="45">
        <f t="shared" si="33"/>
        <v>555</v>
      </c>
      <c r="G39" s="45">
        <f t="shared" si="34"/>
        <v>555</v>
      </c>
      <c r="H39" s="45">
        <f t="shared" si="35"/>
        <v>555</v>
      </c>
      <c r="I39" s="45">
        <f t="shared" si="36"/>
        <v>555</v>
      </c>
      <c r="J39" s="45">
        <f t="shared" si="37"/>
        <v>555</v>
      </c>
      <c r="K39" s="40"/>
      <c r="L39" s="40" t="s">
        <v>123</v>
      </c>
      <c r="M39" s="40"/>
      <c r="N39" s="40"/>
      <c r="O39" s="40"/>
      <c r="P39" s="40"/>
      <c r="Q39" s="40"/>
      <c r="R39" s="40"/>
      <c r="S39" s="40"/>
      <c r="T39" s="40"/>
      <c r="U39" s="40"/>
      <c r="V39" s="40"/>
      <c r="W39" s="40"/>
      <c r="X39" s="40"/>
      <c r="Y39" s="40"/>
      <c r="Z39" s="40"/>
    </row>
    <row r="40" ht="15.0" customHeight="1">
      <c r="A40" s="10" t="s">
        <v>101</v>
      </c>
      <c r="B40" s="10" t="s">
        <v>102</v>
      </c>
      <c r="C40" s="10" t="s">
        <v>134</v>
      </c>
      <c r="D40" s="43">
        <v>779.0</v>
      </c>
      <c r="E40" s="44">
        <v>699.0</v>
      </c>
      <c r="F40" s="45">
        <f t="shared" si="33"/>
        <v>699</v>
      </c>
      <c r="G40" s="45">
        <f t="shared" si="34"/>
        <v>699</v>
      </c>
      <c r="H40" s="45">
        <f t="shared" si="35"/>
        <v>699</v>
      </c>
      <c r="I40" s="45">
        <f t="shared" si="36"/>
        <v>699</v>
      </c>
      <c r="J40" s="45">
        <f t="shared" si="37"/>
        <v>699</v>
      </c>
      <c r="K40" s="40"/>
      <c r="L40" s="40" t="s">
        <v>123</v>
      </c>
      <c r="M40" s="40"/>
      <c r="N40" s="40"/>
      <c r="O40" s="40"/>
      <c r="P40" s="40"/>
      <c r="Q40" s="40"/>
      <c r="R40" s="40"/>
      <c r="S40" s="40"/>
      <c r="T40" s="40"/>
      <c r="U40" s="40"/>
      <c r="V40" s="40"/>
      <c r="W40" s="40"/>
      <c r="X40" s="40"/>
      <c r="Y40" s="40"/>
      <c r="Z40" s="40"/>
    </row>
    <row r="41" ht="15.0" customHeight="1">
      <c r="A41" s="10" t="s">
        <v>101</v>
      </c>
      <c r="B41" s="10" t="s">
        <v>102</v>
      </c>
      <c r="C41" s="10" t="s">
        <v>135</v>
      </c>
      <c r="D41" s="43">
        <v>316.0</v>
      </c>
      <c r="E41" s="44">
        <v>288.0</v>
      </c>
      <c r="F41" s="45">
        <f t="shared" si="33"/>
        <v>288</v>
      </c>
      <c r="G41" s="45">
        <f t="shared" si="34"/>
        <v>288</v>
      </c>
      <c r="H41" s="45">
        <f t="shared" si="35"/>
        <v>288</v>
      </c>
      <c r="I41" s="45">
        <f t="shared" si="36"/>
        <v>288</v>
      </c>
      <c r="J41" s="45">
        <f t="shared" si="37"/>
        <v>288</v>
      </c>
      <c r="K41" s="40"/>
      <c r="L41" s="40" t="s">
        <v>123</v>
      </c>
      <c r="M41" s="40"/>
      <c r="N41" s="40"/>
      <c r="O41" s="40"/>
      <c r="P41" s="40"/>
      <c r="Q41" s="40"/>
      <c r="R41" s="40"/>
      <c r="S41" s="40"/>
      <c r="T41" s="40"/>
      <c r="U41" s="40"/>
      <c r="V41" s="40"/>
      <c r="W41" s="40"/>
      <c r="X41" s="40"/>
      <c r="Y41" s="40"/>
      <c r="Z41" s="40"/>
    </row>
    <row r="42" ht="15.0" customHeight="1">
      <c r="A42" s="10" t="s">
        <v>101</v>
      </c>
      <c r="B42" s="10" t="s">
        <v>102</v>
      </c>
      <c r="C42" s="10" t="s">
        <v>136</v>
      </c>
      <c r="D42" s="43"/>
      <c r="E42" s="46">
        <v>0.0</v>
      </c>
      <c r="F42" s="45">
        <f t="shared" si="33"/>
        <v>0</v>
      </c>
      <c r="G42" s="45">
        <f t="shared" si="34"/>
        <v>0</v>
      </c>
      <c r="H42" s="45">
        <f t="shared" si="35"/>
        <v>0</v>
      </c>
      <c r="I42" s="45">
        <f t="shared" si="36"/>
        <v>0</v>
      </c>
      <c r="J42" s="45">
        <f t="shared" si="37"/>
        <v>0</v>
      </c>
      <c r="K42" s="40"/>
      <c r="L42" s="40" t="s">
        <v>123</v>
      </c>
      <c r="M42" s="40"/>
      <c r="N42" s="40"/>
      <c r="O42" s="40"/>
      <c r="P42" s="40"/>
      <c r="Q42" s="40"/>
      <c r="R42" s="40"/>
      <c r="S42" s="40"/>
      <c r="T42" s="40"/>
      <c r="U42" s="40"/>
      <c r="V42" s="40"/>
      <c r="W42" s="40"/>
      <c r="X42" s="40"/>
      <c r="Y42" s="40"/>
      <c r="Z42" s="40"/>
    </row>
    <row r="43" ht="15.0" customHeight="1">
      <c r="A43" s="10" t="s">
        <v>101</v>
      </c>
      <c r="B43" s="10" t="s">
        <v>102</v>
      </c>
      <c r="C43" s="10" t="s">
        <v>137</v>
      </c>
      <c r="D43" s="43">
        <v>26301.0</v>
      </c>
      <c r="E43" s="52">
        <f t="shared" ref="E43:J43" si="38">SUM(E34:E42)</f>
        <v>26240</v>
      </c>
      <c r="F43" s="52">
        <f t="shared" si="38"/>
        <v>26240</v>
      </c>
      <c r="G43" s="52">
        <f t="shared" si="38"/>
        <v>26240</v>
      </c>
      <c r="H43" s="52">
        <f t="shared" si="38"/>
        <v>26240</v>
      </c>
      <c r="I43" s="52">
        <f t="shared" si="38"/>
        <v>26240</v>
      </c>
      <c r="J43" s="52">
        <f t="shared" si="38"/>
        <v>26240</v>
      </c>
      <c r="K43" s="40"/>
      <c r="L43" s="40" t="s">
        <v>123</v>
      </c>
      <c r="M43" s="40"/>
      <c r="N43" s="40"/>
      <c r="O43" s="40"/>
      <c r="P43" s="40"/>
      <c r="Q43" s="40"/>
      <c r="R43" s="40"/>
      <c r="S43" s="40"/>
      <c r="T43" s="40"/>
      <c r="U43" s="40"/>
      <c r="V43" s="40"/>
      <c r="W43" s="40"/>
      <c r="X43" s="40"/>
      <c r="Y43" s="40"/>
      <c r="Z43" s="40"/>
    </row>
    <row r="44" ht="15.0" customHeight="1">
      <c r="A44" s="10" t="s">
        <v>101</v>
      </c>
      <c r="B44" s="10" t="s">
        <v>102</v>
      </c>
      <c r="C44" s="10" t="s">
        <v>138</v>
      </c>
      <c r="D44" s="43"/>
      <c r="E44" s="44"/>
      <c r="F44" s="40"/>
      <c r="G44" s="40"/>
      <c r="H44" s="40"/>
      <c r="I44" s="40"/>
      <c r="J44" s="40"/>
      <c r="K44" s="40"/>
      <c r="L44" s="40"/>
      <c r="M44" s="40"/>
      <c r="N44" s="40"/>
      <c r="O44" s="40"/>
      <c r="P44" s="40"/>
      <c r="Q44" s="40"/>
      <c r="R44" s="40"/>
      <c r="S44" s="40"/>
      <c r="T44" s="40"/>
      <c r="U44" s="40"/>
      <c r="V44" s="40"/>
      <c r="W44" s="40"/>
      <c r="X44" s="40"/>
      <c r="Y44" s="40"/>
      <c r="Z44" s="40"/>
    </row>
    <row r="45" ht="15.0" customHeight="1">
      <c r="A45" s="14"/>
      <c r="B45" s="14"/>
      <c r="C45" s="14" t="s">
        <v>139</v>
      </c>
      <c r="D45" s="42"/>
      <c r="E45" s="50"/>
      <c r="F45" s="40"/>
      <c r="G45" s="40"/>
      <c r="H45" s="40"/>
      <c r="I45" s="40"/>
      <c r="J45" s="40"/>
      <c r="K45" s="40"/>
      <c r="L45" s="40"/>
      <c r="M45" s="40"/>
      <c r="N45" s="40"/>
      <c r="O45" s="40"/>
      <c r="P45" s="40"/>
      <c r="Q45" s="40"/>
      <c r="R45" s="40"/>
      <c r="S45" s="40"/>
      <c r="T45" s="40"/>
      <c r="U45" s="40"/>
      <c r="V45" s="40"/>
      <c r="W45" s="40"/>
      <c r="X45" s="40"/>
      <c r="Y45" s="40"/>
      <c r="Z45" s="40"/>
    </row>
    <row r="46" ht="15.0" customHeight="1">
      <c r="A46" s="10" t="s">
        <v>101</v>
      </c>
      <c r="B46" s="10" t="s">
        <v>102</v>
      </c>
      <c r="C46" s="10" t="s">
        <v>140</v>
      </c>
      <c r="D46" s="43">
        <v>1854.0</v>
      </c>
      <c r="E46" s="44">
        <v>1813.0</v>
      </c>
      <c r="F46" s="45">
        <f t="shared" ref="F46:F49" si="39">E46</f>
        <v>1813</v>
      </c>
      <c r="G46" s="45">
        <f t="shared" ref="G46:G49" si="40">E46</f>
        <v>1813</v>
      </c>
      <c r="H46" s="45">
        <f t="shared" ref="H46:H49" si="41">E46</f>
        <v>1813</v>
      </c>
      <c r="I46" s="45">
        <f t="shared" ref="I46:I49" si="42">E46</f>
        <v>1813</v>
      </c>
      <c r="J46" s="45">
        <f t="shared" ref="J46:J49" si="43">E46</f>
        <v>1813</v>
      </c>
      <c r="K46" s="40"/>
      <c r="L46" s="40"/>
      <c r="M46" s="40"/>
      <c r="N46" s="40"/>
      <c r="O46" s="40"/>
      <c r="P46" s="40"/>
      <c r="Q46" s="40"/>
      <c r="R46" s="40"/>
      <c r="S46" s="40"/>
      <c r="T46" s="40"/>
      <c r="U46" s="40"/>
      <c r="V46" s="40"/>
      <c r="W46" s="40"/>
      <c r="X46" s="40"/>
      <c r="Y46" s="40"/>
      <c r="Z46" s="40"/>
    </row>
    <row r="47" ht="15.0" customHeight="1">
      <c r="A47" s="10" t="s">
        <v>101</v>
      </c>
      <c r="B47" s="10" t="s">
        <v>102</v>
      </c>
      <c r="C47" s="10" t="s">
        <v>141</v>
      </c>
      <c r="D47" s="43">
        <v>-264.0</v>
      </c>
      <c r="E47" s="44">
        <v>-278.0</v>
      </c>
      <c r="F47" s="45">
        <f t="shared" si="39"/>
        <v>-278</v>
      </c>
      <c r="G47" s="45">
        <f t="shared" si="40"/>
        <v>-278</v>
      </c>
      <c r="H47" s="45">
        <f t="shared" si="41"/>
        <v>-278</v>
      </c>
      <c r="I47" s="45">
        <f t="shared" si="42"/>
        <v>-278</v>
      </c>
      <c r="J47" s="45">
        <f t="shared" si="43"/>
        <v>-278</v>
      </c>
      <c r="K47" s="40"/>
      <c r="L47" s="40"/>
      <c r="M47" s="40"/>
      <c r="N47" s="40"/>
      <c r="O47" s="40"/>
      <c r="P47" s="40"/>
      <c r="Q47" s="40"/>
      <c r="R47" s="40"/>
      <c r="S47" s="40"/>
      <c r="T47" s="40"/>
      <c r="U47" s="40"/>
      <c r="V47" s="40"/>
      <c r="W47" s="40"/>
      <c r="X47" s="40"/>
      <c r="Y47" s="40"/>
      <c r="Z47" s="40"/>
    </row>
    <row r="48" ht="15.0" customHeight="1">
      <c r="A48" s="10" t="s">
        <v>101</v>
      </c>
      <c r="B48" s="10" t="s">
        <v>102</v>
      </c>
      <c r="C48" s="10" t="s">
        <v>142</v>
      </c>
      <c r="D48" s="43">
        <v>30419.0</v>
      </c>
      <c r="E48" s="44">
        <v>29808.0</v>
      </c>
      <c r="F48" s="45">
        <f t="shared" si="39"/>
        <v>29808</v>
      </c>
      <c r="G48" s="45">
        <f t="shared" si="40"/>
        <v>29808</v>
      </c>
      <c r="H48" s="45">
        <f t="shared" si="41"/>
        <v>29808</v>
      </c>
      <c r="I48" s="45">
        <f t="shared" si="42"/>
        <v>29808</v>
      </c>
      <c r="J48" s="45">
        <f t="shared" si="43"/>
        <v>29808</v>
      </c>
      <c r="K48" s="40"/>
      <c r="L48" s="40"/>
      <c r="M48" s="40"/>
      <c r="N48" s="40"/>
      <c r="O48" s="40"/>
      <c r="P48" s="40"/>
      <c r="Q48" s="40"/>
      <c r="R48" s="40"/>
      <c r="S48" s="40"/>
      <c r="T48" s="40"/>
      <c r="U48" s="40"/>
      <c r="V48" s="40"/>
      <c r="W48" s="40"/>
      <c r="X48" s="40"/>
      <c r="Y48" s="40"/>
      <c r="Z48" s="40"/>
    </row>
    <row r="49" ht="15.0" customHeight="1">
      <c r="A49" s="10" t="s">
        <v>101</v>
      </c>
      <c r="B49" s="10" t="s">
        <v>102</v>
      </c>
      <c r="C49" s="10" t="s">
        <v>143</v>
      </c>
      <c r="D49" s="43">
        <v>14.0</v>
      </c>
      <c r="E49" s="44">
        <v>-95.0</v>
      </c>
      <c r="F49" s="45">
        <f t="shared" si="39"/>
        <v>-95</v>
      </c>
      <c r="G49" s="45">
        <f t="shared" si="40"/>
        <v>-95</v>
      </c>
      <c r="H49" s="45">
        <f t="shared" si="41"/>
        <v>-95</v>
      </c>
      <c r="I49" s="45">
        <f t="shared" si="42"/>
        <v>-95</v>
      </c>
      <c r="J49" s="45">
        <f t="shared" si="43"/>
        <v>-95</v>
      </c>
      <c r="K49" s="40"/>
      <c r="L49" s="40"/>
      <c r="M49" s="40"/>
      <c r="N49" s="40"/>
      <c r="O49" s="40"/>
      <c r="P49" s="40"/>
      <c r="Q49" s="40"/>
      <c r="R49" s="40"/>
      <c r="S49" s="40"/>
      <c r="T49" s="40"/>
      <c r="U49" s="40"/>
      <c r="V49" s="40"/>
      <c r="W49" s="40"/>
      <c r="X49" s="40"/>
      <c r="Y49" s="40"/>
      <c r="Z49" s="40"/>
    </row>
    <row r="50" ht="15.0" customHeight="1">
      <c r="A50" s="10" t="s">
        <v>101</v>
      </c>
      <c r="B50" s="10" t="s">
        <v>102</v>
      </c>
      <c r="C50" s="10" t="s">
        <v>144</v>
      </c>
      <c r="D50" s="43">
        <v>-2996.0</v>
      </c>
      <c r="E50" s="46">
        <v>-1320.0</v>
      </c>
      <c r="F50" s="53">
        <f>SUM(E50,'Question 1'!F68)</f>
        <v>1532.384925</v>
      </c>
      <c r="G50" s="53">
        <f>SUM(F50,'Question 1'!G68)</f>
        <v>3817.38851</v>
      </c>
      <c r="H50" s="53">
        <f>SUM(G50,'Question 1'!H68)</f>
        <v>5548.534509</v>
      </c>
      <c r="I50" s="53">
        <f>SUM(H50,'Question 1'!I68)</f>
        <v>6737.509289</v>
      </c>
      <c r="J50" s="53">
        <f>SUM(I50,'Question 1'!J68)</f>
        <v>7394.220786</v>
      </c>
      <c r="K50" s="40"/>
      <c r="L50" s="40"/>
      <c r="M50" s="40"/>
      <c r="N50" s="40"/>
      <c r="O50" s="40"/>
      <c r="P50" s="40"/>
      <c r="Q50" s="40"/>
      <c r="R50" s="40"/>
      <c r="S50" s="40"/>
      <c r="T50" s="40"/>
      <c r="U50" s="40"/>
      <c r="V50" s="40"/>
      <c r="W50" s="40"/>
      <c r="X50" s="40"/>
      <c r="Y50" s="40"/>
      <c r="Z50" s="40"/>
    </row>
    <row r="51" ht="15.0" customHeight="1">
      <c r="A51" s="10" t="s">
        <v>101</v>
      </c>
      <c r="B51" s="10" t="s">
        <v>102</v>
      </c>
      <c r="C51" s="10" t="s">
        <v>145</v>
      </c>
      <c r="D51" s="43">
        <v>29027.0</v>
      </c>
      <c r="E51" s="52">
        <f t="shared" ref="E51:J51" si="44">SUM(E46:E50)</f>
        <v>29928</v>
      </c>
      <c r="F51" s="48">
        <f t="shared" si="44"/>
        <v>32780.38492</v>
      </c>
      <c r="G51" s="48">
        <f t="shared" si="44"/>
        <v>35065.38851</v>
      </c>
      <c r="H51" s="48">
        <f t="shared" si="44"/>
        <v>36796.53451</v>
      </c>
      <c r="I51" s="48">
        <f t="shared" si="44"/>
        <v>37985.50929</v>
      </c>
      <c r="J51" s="48">
        <f t="shared" si="44"/>
        <v>38642.22079</v>
      </c>
      <c r="K51" s="40"/>
      <c r="L51" s="40"/>
      <c r="M51" s="40"/>
      <c r="N51" s="40"/>
      <c r="O51" s="40"/>
      <c r="P51" s="40"/>
      <c r="Q51" s="40"/>
      <c r="R51" s="40"/>
      <c r="S51" s="40"/>
      <c r="T51" s="40"/>
      <c r="U51" s="40"/>
      <c r="V51" s="40"/>
      <c r="W51" s="40"/>
      <c r="X51" s="40"/>
      <c r="Y51" s="40"/>
      <c r="Z51" s="40"/>
    </row>
    <row r="52" ht="15.0" customHeight="1">
      <c r="A52" s="10" t="s">
        <v>101</v>
      </c>
      <c r="B52" s="10" t="s">
        <v>102</v>
      </c>
      <c r="C52" s="10" t="s">
        <v>146</v>
      </c>
      <c r="D52" s="43">
        <v>178.0</v>
      </c>
      <c r="E52" s="46">
        <v>181.0</v>
      </c>
      <c r="F52" s="45">
        <f>E52</f>
        <v>181</v>
      </c>
      <c r="G52" s="45">
        <f>E52</f>
        <v>181</v>
      </c>
      <c r="H52" s="45">
        <f>E52</f>
        <v>181</v>
      </c>
      <c r="I52" s="45">
        <f>E52</f>
        <v>181</v>
      </c>
      <c r="J52" s="45">
        <f>E52</f>
        <v>181</v>
      </c>
      <c r="K52" s="40"/>
      <c r="L52" s="40" t="s">
        <v>147</v>
      </c>
      <c r="M52" s="40"/>
      <c r="N52" s="40"/>
      <c r="O52" s="40"/>
      <c r="P52" s="40"/>
      <c r="Q52" s="40"/>
      <c r="R52" s="40"/>
      <c r="S52" s="40"/>
      <c r="T52" s="40"/>
      <c r="U52" s="40"/>
      <c r="V52" s="40"/>
      <c r="W52" s="40"/>
      <c r="X52" s="40"/>
      <c r="Y52" s="40"/>
      <c r="Z52" s="40"/>
    </row>
    <row r="53" ht="15.0" customHeight="1">
      <c r="A53" s="10" t="s">
        <v>101</v>
      </c>
      <c r="B53" s="10" t="s">
        <v>102</v>
      </c>
      <c r="C53" s="10" t="s">
        <v>148</v>
      </c>
      <c r="D53" s="43">
        <v>29205.0</v>
      </c>
      <c r="E53" s="52">
        <f t="shared" ref="E53:J53" si="45">SUM(E51:E52)</f>
        <v>30109</v>
      </c>
      <c r="F53" s="48">
        <f t="shared" si="45"/>
        <v>32961.38492</v>
      </c>
      <c r="G53" s="48">
        <f t="shared" si="45"/>
        <v>35246.38851</v>
      </c>
      <c r="H53" s="48">
        <f t="shared" si="45"/>
        <v>36977.53451</v>
      </c>
      <c r="I53" s="48">
        <f t="shared" si="45"/>
        <v>38166.50929</v>
      </c>
      <c r="J53" s="48">
        <f t="shared" si="45"/>
        <v>38823.22079</v>
      </c>
      <c r="K53" s="40"/>
      <c r="L53" s="40"/>
      <c r="M53" s="40"/>
      <c r="N53" s="40"/>
      <c r="O53" s="40"/>
      <c r="P53" s="40"/>
      <c r="Q53" s="40"/>
      <c r="R53" s="40"/>
      <c r="S53" s="40"/>
      <c r="T53" s="40"/>
      <c r="U53" s="40"/>
      <c r="V53" s="40"/>
      <c r="W53" s="40"/>
      <c r="X53" s="40"/>
      <c r="Y53" s="40"/>
      <c r="Z53" s="40"/>
    </row>
    <row r="54" ht="15.0" customHeight="1">
      <c r="A54" s="10" t="s">
        <v>101</v>
      </c>
      <c r="B54" s="10" t="s">
        <v>102</v>
      </c>
      <c r="C54" s="10" t="s">
        <v>149</v>
      </c>
      <c r="D54" s="43">
        <v>55506.0</v>
      </c>
      <c r="E54" s="52">
        <f t="shared" ref="E54:J54" si="46">E43+E53</f>
        <v>56349</v>
      </c>
      <c r="F54" s="48">
        <f t="shared" si="46"/>
        <v>59201.38492</v>
      </c>
      <c r="G54" s="48">
        <f t="shared" si="46"/>
        <v>61486.38851</v>
      </c>
      <c r="H54" s="48">
        <f t="shared" si="46"/>
        <v>63217.53451</v>
      </c>
      <c r="I54" s="48">
        <f t="shared" si="46"/>
        <v>64406.50929</v>
      </c>
      <c r="J54" s="48">
        <f t="shared" si="46"/>
        <v>65063.22079</v>
      </c>
      <c r="K54" s="40"/>
      <c r="L54" s="40"/>
      <c r="M54" s="40"/>
      <c r="N54" s="40"/>
      <c r="O54" s="40"/>
      <c r="P54" s="40"/>
      <c r="Q54" s="40"/>
      <c r="R54" s="40"/>
      <c r="S54" s="40"/>
      <c r="T54" s="40"/>
      <c r="U54" s="40"/>
      <c r="V54" s="40"/>
      <c r="W54" s="40"/>
      <c r="X54" s="40"/>
      <c r="Y54" s="40"/>
      <c r="Z54" s="40"/>
    </row>
    <row r="55" ht="15.0" customHeight="1">
      <c r="A55" s="54"/>
      <c r="B55" s="54"/>
      <c r="C55" s="54"/>
      <c r="D55" s="54"/>
      <c r="E55" s="40"/>
      <c r="F55" s="40"/>
      <c r="G55" s="40"/>
      <c r="H55" s="40"/>
      <c r="I55" s="40"/>
      <c r="J55" s="40"/>
      <c r="K55" s="40"/>
      <c r="L55" s="40"/>
      <c r="M55" s="40"/>
      <c r="N55" s="40"/>
      <c r="O55" s="40"/>
      <c r="P55" s="40"/>
      <c r="Q55" s="40"/>
      <c r="R55" s="40"/>
      <c r="S55" s="40"/>
      <c r="T55" s="40"/>
      <c r="U55" s="40"/>
      <c r="V55" s="40"/>
      <c r="W55" s="40"/>
      <c r="X55" s="40"/>
      <c r="Y55" s="40"/>
      <c r="Z55" s="40"/>
    </row>
    <row r="56" ht="15.0" customHeight="1">
      <c r="A56" s="54"/>
      <c r="B56" s="54"/>
      <c r="C56" s="54"/>
      <c r="D56" s="54"/>
      <c r="E56" s="55"/>
      <c r="F56" s="40"/>
      <c r="G56" s="40"/>
      <c r="H56" s="40"/>
      <c r="I56" s="40"/>
      <c r="J56" s="40"/>
      <c r="K56" s="40"/>
      <c r="L56" s="40"/>
      <c r="M56" s="40"/>
      <c r="N56" s="40"/>
      <c r="O56" s="40"/>
      <c r="P56" s="40"/>
      <c r="Q56" s="40"/>
      <c r="R56" s="40"/>
      <c r="S56" s="40"/>
      <c r="T56" s="40"/>
      <c r="U56" s="40"/>
      <c r="V56" s="40"/>
      <c r="W56" s="40"/>
      <c r="X56" s="40"/>
      <c r="Y56" s="40"/>
      <c r="Z56" s="40"/>
    </row>
    <row r="57" ht="15.0" customHeight="1">
      <c r="A57" s="54"/>
      <c r="B57" s="54"/>
      <c r="C57" s="54" t="s">
        <v>150</v>
      </c>
      <c r="D57" s="54"/>
      <c r="E57" s="55">
        <f t="shared" ref="E57:J57" si="47">E25-E54</f>
        <v>0</v>
      </c>
      <c r="F57" s="56">
        <f t="shared" si="47"/>
        <v>-2852.384925</v>
      </c>
      <c r="G57" s="56">
        <f t="shared" si="47"/>
        <v>-5137.38851</v>
      </c>
      <c r="H57" s="56">
        <f t="shared" si="47"/>
        <v>-6868.534509</v>
      </c>
      <c r="I57" s="56">
        <f t="shared" si="47"/>
        <v>-8057.509289</v>
      </c>
      <c r="J57" s="56">
        <f t="shared" si="47"/>
        <v>-8714.220786</v>
      </c>
      <c r="K57" s="40"/>
      <c r="L57" s="40"/>
      <c r="M57" s="40"/>
      <c r="N57" s="40"/>
      <c r="O57" s="40"/>
      <c r="P57" s="40"/>
      <c r="Q57" s="40"/>
      <c r="R57" s="40"/>
      <c r="S57" s="40"/>
      <c r="T57" s="40"/>
      <c r="U57" s="40"/>
      <c r="V57" s="40"/>
      <c r="W57" s="40"/>
      <c r="X57" s="40"/>
      <c r="Y57" s="40"/>
      <c r="Z57" s="40"/>
    </row>
    <row r="58" ht="15.0" customHeight="1">
      <c r="A58" s="54"/>
      <c r="B58" s="54"/>
      <c r="C58" s="54" t="s">
        <v>151</v>
      </c>
      <c r="D58" s="54"/>
      <c r="E58" s="45">
        <f t="shared" ref="E58:J58" si="48">E25-E57</f>
        <v>56349</v>
      </c>
      <c r="F58" s="45">
        <f t="shared" si="48"/>
        <v>59201.38492</v>
      </c>
      <c r="G58" s="45">
        <f t="shared" si="48"/>
        <v>61486.38851</v>
      </c>
      <c r="H58" s="45">
        <f t="shared" si="48"/>
        <v>63217.53451</v>
      </c>
      <c r="I58" s="45">
        <f t="shared" si="48"/>
        <v>64406.50929</v>
      </c>
      <c r="J58" s="45">
        <f t="shared" si="48"/>
        <v>65063.22079</v>
      </c>
      <c r="K58" s="40"/>
      <c r="L58" s="40"/>
      <c r="M58" s="40"/>
      <c r="N58" s="40"/>
      <c r="O58" s="40"/>
      <c r="P58" s="40"/>
      <c r="Q58" s="40"/>
      <c r="R58" s="40"/>
      <c r="S58" s="40"/>
      <c r="T58" s="40"/>
      <c r="U58" s="40"/>
      <c r="V58" s="40"/>
      <c r="W58" s="40"/>
      <c r="X58" s="40"/>
      <c r="Y58" s="40"/>
      <c r="Z58" s="40"/>
    </row>
    <row r="59" ht="15.0" customHeight="1">
      <c r="A59" s="54"/>
      <c r="B59" s="54"/>
      <c r="C59" s="54"/>
      <c r="D59" s="54"/>
      <c r="E59" s="40"/>
      <c r="F59" s="40"/>
      <c r="G59" s="40"/>
      <c r="H59" s="40"/>
      <c r="I59" s="40"/>
      <c r="J59" s="40"/>
      <c r="K59" s="40"/>
      <c r="L59" s="40"/>
      <c r="M59" s="40"/>
      <c r="N59" s="40"/>
      <c r="O59" s="40"/>
      <c r="P59" s="40"/>
      <c r="Q59" s="40"/>
      <c r="R59" s="40"/>
      <c r="S59" s="40"/>
      <c r="T59" s="40"/>
      <c r="U59" s="40"/>
      <c r="V59" s="40"/>
      <c r="W59" s="40"/>
      <c r="X59" s="40"/>
      <c r="Y59" s="40"/>
      <c r="Z59" s="40"/>
    </row>
    <row r="60" ht="15.0" customHeight="1">
      <c r="A60" s="54"/>
      <c r="B60" s="54"/>
      <c r="C60" s="54"/>
      <c r="D60" s="54"/>
      <c r="E60" s="40"/>
      <c r="F60" s="40"/>
      <c r="G60" s="40"/>
      <c r="H60" s="40"/>
      <c r="I60" s="40"/>
      <c r="J60" s="40"/>
      <c r="K60" s="40"/>
      <c r="L60" s="40"/>
      <c r="M60" s="40"/>
      <c r="N60" s="40"/>
      <c r="O60" s="40"/>
      <c r="P60" s="40"/>
      <c r="Q60" s="40"/>
      <c r="R60" s="40"/>
      <c r="S60" s="40"/>
      <c r="T60" s="40"/>
      <c r="U60" s="40"/>
      <c r="V60" s="40"/>
      <c r="W60" s="40"/>
      <c r="X60" s="40"/>
      <c r="Y60" s="40"/>
      <c r="Z60" s="40"/>
    </row>
    <row r="61" ht="15.0" customHeight="1">
      <c r="A61" s="54"/>
      <c r="B61" s="54"/>
      <c r="C61" s="54"/>
      <c r="D61" s="54"/>
      <c r="E61" s="40"/>
      <c r="F61" s="40"/>
      <c r="G61" s="40"/>
      <c r="H61" s="40"/>
      <c r="I61" s="40"/>
      <c r="J61" s="40"/>
      <c r="K61" s="40"/>
      <c r="L61" s="40"/>
      <c r="M61" s="40"/>
      <c r="N61" s="40"/>
      <c r="O61" s="40"/>
      <c r="P61" s="40"/>
      <c r="Q61" s="40"/>
      <c r="R61" s="40"/>
      <c r="S61" s="40"/>
      <c r="T61" s="40"/>
      <c r="U61" s="40"/>
      <c r="V61" s="40"/>
      <c r="W61" s="40"/>
      <c r="X61" s="40"/>
      <c r="Y61" s="40"/>
      <c r="Z61" s="40"/>
    </row>
    <row r="62" ht="15.0" customHeight="1">
      <c r="A62" s="54"/>
      <c r="B62" s="54"/>
      <c r="C62" s="54"/>
      <c r="D62" s="54"/>
      <c r="E62" s="40"/>
      <c r="F62" s="40"/>
      <c r="G62" s="40"/>
      <c r="H62" s="40"/>
      <c r="I62" s="40"/>
      <c r="J62" s="40"/>
      <c r="K62" s="40"/>
      <c r="L62" s="40"/>
      <c r="M62" s="40"/>
      <c r="N62" s="40"/>
      <c r="O62" s="40"/>
      <c r="P62" s="40"/>
      <c r="Q62" s="40"/>
      <c r="R62" s="40"/>
      <c r="S62" s="40"/>
      <c r="T62" s="40"/>
      <c r="U62" s="40"/>
      <c r="V62" s="40"/>
      <c r="W62" s="40"/>
      <c r="X62" s="40"/>
      <c r="Y62" s="40"/>
      <c r="Z62" s="40"/>
    </row>
    <row r="63" ht="15.0" customHeight="1">
      <c r="A63" s="54"/>
      <c r="B63" s="54"/>
      <c r="C63" s="54"/>
      <c r="D63" s="54"/>
      <c r="E63" s="40"/>
      <c r="F63" s="40"/>
      <c r="G63" s="40"/>
      <c r="H63" s="40"/>
      <c r="I63" s="40"/>
      <c r="J63" s="40"/>
      <c r="K63" s="40"/>
      <c r="L63" s="40"/>
      <c r="M63" s="40"/>
      <c r="N63" s="40"/>
      <c r="O63" s="40"/>
      <c r="P63" s="40"/>
      <c r="Q63" s="40"/>
      <c r="R63" s="40"/>
      <c r="S63" s="40"/>
      <c r="T63" s="40"/>
      <c r="U63" s="40"/>
      <c r="V63" s="40"/>
      <c r="W63" s="40"/>
      <c r="X63" s="40"/>
      <c r="Y63" s="40"/>
      <c r="Z63" s="40"/>
    </row>
    <row r="64" ht="15.0" customHeight="1">
      <c r="A64" s="54"/>
      <c r="B64" s="54"/>
      <c r="C64" s="54"/>
      <c r="D64" s="54"/>
      <c r="E64" s="40"/>
      <c r="F64" s="40"/>
      <c r="G64" s="40"/>
      <c r="H64" s="40"/>
      <c r="I64" s="40"/>
      <c r="J64" s="40"/>
      <c r="K64" s="40"/>
      <c r="L64" s="40"/>
      <c r="M64" s="40"/>
      <c r="N64" s="40"/>
      <c r="O64" s="40"/>
      <c r="P64" s="40"/>
      <c r="Q64" s="40"/>
      <c r="R64" s="40"/>
      <c r="S64" s="40"/>
      <c r="T64" s="40"/>
      <c r="U64" s="40"/>
      <c r="V64" s="40"/>
      <c r="W64" s="40"/>
      <c r="X64" s="40"/>
      <c r="Y64" s="40"/>
      <c r="Z64" s="40"/>
    </row>
    <row r="65" ht="15.0" customHeight="1">
      <c r="A65" s="54"/>
      <c r="B65" s="54"/>
      <c r="C65" s="54"/>
      <c r="D65" s="54"/>
      <c r="E65" s="40"/>
      <c r="F65" s="40"/>
      <c r="G65" s="40"/>
      <c r="H65" s="40"/>
      <c r="I65" s="40"/>
      <c r="J65" s="40"/>
      <c r="K65" s="40"/>
      <c r="L65" s="40"/>
      <c r="M65" s="40"/>
      <c r="N65" s="40"/>
      <c r="O65" s="40"/>
      <c r="P65" s="40"/>
      <c r="Q65" s="40"/>
      <c r="R65" s="40"/>
      <c r="S65" s="40"/>
      <c r="T65" s="40"/>
      <c r="U65" s="40"/>
      <c r="V65" s="40"/>
      <c r="W65" s="40"/>
      <c r="X65" s="40"/>
      <c r="Y65" s="40"/>
      <c r="Z65" s="40"/>
    </row>
    <row r="66" ht="15.0" customHeight="1">
      <c r="A66" s="54"/>
      <c r="B66" s="54"/>
      <c r="C66" s="54"/>
      <c r="D66" s="54"/>
      <c r="E66" s="40"/>
      <c r="F66" s="40"/>
      <c r="G66" s="40"/>
      <c r="H66" s="40"/>
      <c r="I66" s="40"/>
      <c r="J66" s="40"/>
      <c r="K66" s="40"/>
      <c r="L66" s="40"/>
      <c r="M66" s="40"/>
      <c r="N66" s="40"/>
      <c r="O66" s="40"/>
      <c r="P66" s="40"/>
      <c r="Q66" s="40"/>
      <c r="R66" s="40"/>
      <c r="S66" s="40"/>
      <c r="T66" s="40"/>
      <c r="U66" s="40"/>
      <c r="V66" s="40"/>
      <c r="W66" s="40"/>
      <c r="X66" s="40"/>
      <c r="Y66" s="40"/>
      <c r="Z66" s="40"/>
    </row>
    <row r="67" ht="15.0" customHeight="1">
      <c r="A67" s="54"/>
      <c r="B67" s="54"/>
      <c r="C67" s="54"/>
      <c r="D67" s="54"/>
      <c r="E67" s="40"/>
      <c r="F67" s="40"/>
      <c r="G67" s="40"/>
      <c r="H67" s="40"/>
      <c r="I67" s="40"/>
      <c r="J67" s="40"/>
      <c r="K67" s="40"/>
      <c r="L67" s="40"/>
      <c r="M67" s="40"/>
      <c r="N67" s="40"/>
      <c r="O67" s="40"/>
      <c r="P67" s="40"/>
      <c r="Q67" s="40"/>
      <c r="R67" s="40"/>
      <c r="S67" s="40"/>
      <c r="T67" s="40"/>
      <c r="U67" s="40"/>
      <c r="V67" s="40"/>
      <c r="W67" s="40"/>
      <c r="X67" s="40"/>
      <c r="Y67" s="40"/>
      <c r="Z67" s="40"/>
    </row>
    <row r="68" ht="15.0" customHeight="1">
      <c r="A68" s="54"/>
      <c r="B68" s="54"/>
      <c r="C68" s="54"/>
      <c r="D68" s="54"/>
      <c r="E68" s="40"/>
      <c r="F68" s="40"/>
      <c r="G68" s="40"/>
      <c r="H68" s="40"/>
      <c r="I68" s="40"/>
      <c r="J68" s="40"/>
      <c r="K68" s="40"/>
      <c r="L68" s="40"/>
      <c r="M68" s="40"/>
      <c r="N68" s="40"/>
      <c r="O68" s="40"/>
      <c r="P68" s="40"/>
      <c r="Q68" s="40"/>
      <c r="R68" s="40"/>
      <c r="S68" s="40"/>
      <c r="T68" s="40"/>
      <c r="U68" s="40"/>
      <c r="V68" s="40"/>
      <c r="W68" s="40"/>
      <c r="X68" s="40"/>
      <c r="Y68" s="40"/>
      <c r="Z68" s="40"/>
    </row>
    <row r="69" ht="15.0" customHeight="1">
      <c r="A69" s="54"/>
      <c r="B69" s="54"/>
      <c r="C69" s="54"/>
      <c r="D69" s="54"/>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11"/>
    <col customWidth="1" min="2" max="9" width="10.56"/>
  </cols>
  <sheetData>
    <row r="1" ht="15.75" customHeight="1">
      <c r="A1" s="13" t="s">
        <v>152</v>
      </c>
    </row>
    <row r="2" ht="15.75" customHeight="1"/>
    <row r="3" ht="15.75" customHeight="1"/>
    <row r="4" ht="15.75" customHeight="1"/>
    <row r="5" ht="15.75" customHeight="1">
      <c r="B5" s="57" t="s">
        <v>153</v>
      </c>
      <c r="C5" s="58"/>
      <c r="E5" s="59" t="s">
        <v>154</v>
      </c>
      <c r="F5" s="58"/>
      <c r="G5" s="58"/>
      <c r="H5" s="58"/>
      <c r="I5" s="58"/>
    </row>
    <row r="6" ht="15.75" customHeight="1">
      <c r="B6" s="60">
        <v>2023.0</v>
      </c>
      <c r="C6" s="60">
        <v>2022.0</v>
      </c>
      <c r="E6" s="61">
        <v>2025.0</v>
      </c>
      <c r="F6" s="61">
        <v>2026.0</v>
      </c>
      <c r="G6" s="61">
        <v>2027.0</v>
      </c>
      <c r="H6" s="61">
        <v>2028.0</v>
      </c>
      <c r="I6" s="61">
        <v>2029.0</v>
      </c>
    </row>
    <row r="7" ht="15.75" customHeight="1">
      <c r="A7" s="13" t="s">
        <v>155</v>
      </c>
      <c r="B7" s="62">
        <v>11812.0</v>
      </c>
      <c r="C7" s="62">
        <v>11915.0</v>
      </c>
    </row>
    <row r="8" ht="15.75" customHeight="1">
      <c r="A8" s="13" t="s">
        <v>156</v>
      </c>
      <c r="B8" s="63">
        <v>6699.0</v>
      </c>
      <c r="C8" s="63">
        <v>6468.0</v>
      </c>
    </row>
    <row r="9" ht="15.75" customHeight="1">
      <c r="A9" s="13" t="s">
        <v>157</v>
      </c>
      <c r="B9" s="62">
        <f>B7-B8</f>
        <v>5113</v>
      </c>
      <c r="C9" s="62"/>
    </row>
    <row r="10" ht="15.75" customHeight="1">
      <c r="A10" s="13" t="s">
        <v>28</v>
      </c>
      <c r="B10" s="62"/>
      <c r="C10" s="62"/>
    </row>
    <row r="11" ht="15.75" customHeight="1">
      <c r="A11" s="13" t="s">
        <v>158</v>
      </c>
      <c r="B11" s="62"/>
      <c r="C11" s="62"/>
    </row>
    <row r="12" ht="15.75" customHeight="1">
      <c r="A12" s="13" t="s">
        <v>159</v>
      </c>
      <c r="B12" s="62"/>
      <c r="C12" s="62"/>
    </row>
    <row r="13" ht="15.75" customHeight="1">
      <c r="A13" s="13" t="s">
        <v>160</v>
      </c>
      <c r="B13" s="63"/>
      <c r="C13" s="63"/>
    </row>
    <row r="14" ht="15.75" customHeight="1">
      <c r="A14" s="13" t="s">
        <v>161</v>
      </c>
      <c r="B14" s="62"/>
      <c r="C14" s="62"/>
    </row>
    <row r="15" ht="15.75" customHeight="1">
      <c r="A15" s="13" t="s">
        <v>162</v>
      </c>
      <c r="B15" s="62"/>
      <c r="C15" s="62"/>
      <c r="D15" s="13" t="s">
        <v>163</v>
      </c>
    </row>
    <row r="16" ht="15.75" customHeight="1">
      <c r="A16" s="13" t="s">
        <v>164</v>
      </c>
      <c r="B16" s="62"/>
      <c r="C16" s="62"/>
    </row>
    <row r="17" ht="15.75" customHeight="1">
      <c r="A17" s="13" t="s">
        <v>165</v>
      </c>
      <c r="B17" s="62"/>
      <c r="C17" s="62"/>
    </row>
    <row r="18" ht="15.75" customHeight="1">
      <c r="A18" s="13" t="s">
        <v>166</v>
      </c>
      <c r="B18" s="63"/>
      <c r="C18" s="63"/>
    </row>
    <row r="19" ht="15.75" customHeight="1">
      <c r="A19" s="13" t="s">
        <v>167</v>
      </c>
      <c r="B19" s="62"/>
      <c r="C19" s="62"/>
    </row>
    <row r="20" ht="15.75" customHeight="1">
      <c r="A20" s="13" t="s">
        <v>168</v>
      </c>
      <c r="B20" s="63"/>
      <c r="C20" s="63"/>
    </row>
    <row r="21" ht="15.75" customHeight="1">
      <c r="A21" s="13" t="s">
        <v>169</v>
      </c>
      <c r="B21" s="62"/>
      <c r="C21" s="62"/>
    </row>
    <row r="22" ht="15.75" customHeight="1">
      <c r="B22" s="64"/>
      <c r="C22" s="6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5:C5"/>
    <mergeCell ref="E5:I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1.22" defaultRowHeight="15.0" outlineLevelCol="1"/>
  <cols>
    <col customWidth="1" hidden="1" min="1" max="2" width="25.0" outlineLevel="1"/>
    <col collapsed="1" customWidth="1" min="3" max="3" width="66.67"/>
    <col customWidth="1" min="4" max="4" width="25.0"/>
    <col customWidth="1" min="5" max="5" width="12.78"/>
    <col customWidth="1" min="6" max="6" width="11.67"/>
    <col customWidth="1" min="7" max="26" width="10.33"/>
  </cols>
  <sheetData>
    <row r="1" ht="15.0" customHeight="1">
      <c r="A1" s="39" t="s">
        <v>98</v>
      </c>
      <c r="B1" s="6" t="s">
        <v>99</v>
      </c>
      <c r="C1" s="6" t="s">
        <v>4</v>
      </c>
      <c r="D1" s="6" t="s">
        <v>5</v>
      </c>
      <c r="E1" s="40"/>
      <c r="F1" s="40"/>
      <c r="G1" s="40"/>
      <c r="H1" s="40"/>
      <c r="I1" s="40"/>
      <c r="J1" s="40"/>
      <c r="K1" s="40"/>
      <c r="L1" s="40"/>
      <c r="M1" s="40"/>
      <c r="N1" s="40"/>
      <c r="O1" s="40"/>
      <c r="P1" s="40"/>
      <c r="Q1" s="40"/>
      <c r="R1" s="40"/>
      <c r="S1" s="40"/>
      <c r="T1" s="40"/>
      <c r="U1" s="40"/>
      <c r="V1" s="40"/>
      <c r="W1" s="40"/>
      <c r="X1" s="40"/>
      <c r="Y1" s="40"/>
      <c r="Z1" s="40"/>
    </row>
    <row r="2" ht="15.0" customHeight="1">
      <c r="A2" s="6"/>
      <c r="B2" s="6"/>
      <c r="C2" s="6" t="s">
        <v>7</v>
      </c>
      <c r="D2" s="6" t="s">
        <v>8</v>
      </c>
      <c r="E2" s="40"/>
      <c r="F2" s="40"/>
      <c r="G2" s="40"/>
      <c r="H2" s="40"/>
      <c r="I2" s="40"/>
      <c r="J2" s="40"/>
      <c r="K2" s="40"/>
      <c r="L2" s="40"/>
      <c r="M2" s="40"/>
      <c r="N2" s="40"/>
      <c r="O2" s="40"/>
      <c r="P2" s="40"/>
      <c r="Q2" s="40"/>
      <c r="R2" s="40"/>
      <c r="S2" s="40"/>
      <c r="T2" s="40"/>
      <c r="U2" s="40"/>
      <c r="V2" s="40"/>
      <c r="W2" s="40"/>
      <c r="X2" s="40"/>
      <c r="Y2" s="40"/>
      <c r="Z2" s="40"/>
    </row>
    <row r="3" ht="15.0" customHeight="1">
      <c r="A3" s="6"/>
      <c r="B3" s="6"/>
      <c r="C3" s="6" t="s">
        <v>12</v>
      </c>
      <c r="D3" s="6" t="s">
        <v>13</v>
      </c>
      <c r="E3" s="41" t="s">
        <v>6</v>
      </c>
      <c r="F3" s="41" t="s">
        <v>15</v>
      </c>
      <c r="G3" s="41" t="s">
        <v>16</v>
      </c>
      <c r="H3" s="41" t="s">
        <v>17</v>
      </c>
      <c r="I3" s="41" t="s">
        <v>18</v>
      </c>
      <c r="J3" s="41" t="s">
        <v>19</v>
      </c>
      <c r="K3" s="40"/>
      <c r="L3" s="40" t="s">
        <v>11</v>
      </c>
      <c r="M3" s="40"/>
      <c r="N3" s="40"/>
      <c r="O3" s="40"/>
      <c r="P3" s="40"/>
      <c r="Q3" s="40"/>
      <c r="R3" s="40"/>
      <c r="S3" s="40"/>
      <c r="T3" s="40"/>
      <c r="U3" s="40"/>
      <c r="V3" s="40"/>
      <c r="W3" s="40"/>
      <c r="X3" s="40"/>
      <c r="Y3" s="40"/>
      <c r="Z3" s="40"/>
    </row>
    <row r="4" ht="15.0" customHeight="1">
      <c r="A4" s="14"/>
      <c r="B4" s="14"/>
      <c r="C4" s="14" t="s">
        <v>100</v>
      </c>
      <c r="D4" s="42"/>
      <c r="E4" s="40"/>
      <c r="F4" s="40"/>
      <c r="G4" s="40"/>
      <c r="H4" s="40"/>
      <c r="I4" s="40"/>
      <c r="J4" s="40"/>
      <c r="K4" s="40"/>
      <c r="L4" s="40"/>
      <c r="M4" s="40"/>
      <c r="N4" s="40"/>
      <c r="O4" s="40"/>
      <c r="P4" s="40"/>
      <c r="Q4" s="40"/>
      <c r="R4" s="40"/>
      <c r="S4" s="40"/>
      <c r="T4" s="40"/>
      <c r="U4" s="40"/>
      <c r="V4" s="40"/>
      <c r="W4" s="40"/>
      <c r="X4" s="40"/>
      <c r="Y4" s="40"/>
      <c r="Z4" s="40"/>
    </row>
    <row r="5" ht="15.0" customHeight="1">
      <c r="A5" s="10" t="s">
        <v>101</v>
      </c>
      <c r="B5" s="10" t="s">
        <v>102</v>
      </c>
      <c r="C5" s="10" t="s">
        <v>103</v>
      </c>
      <c r="D5" s="43">
        <v>3002.0</v>
      </c>
      <c r="E5" s="44">
        <v>3619.0</v>
      </c>
      <c r="F5" s="45">
        <f t="shared" ref="F5:J5" si="1">E5</f>
        <v>3619</v>
      </c>
      <c r="G5" s="45">
        <f t="shared" si="1"/>
        <v>3619</v>
      </c>
      <c r="H5" s="45">
        <f t="shared" si="1"/>
        <v>3619</v>
      </c>
      <c r="I5" s="45">
        <f t="shared" si="1"/>
        <v>3619</v>
      </c>
      <c r="J5" s="45">
        <f t="shared" si="1"/>
        <v>3619</v>
      </c>
      <c r="K5" s="40"/>
      <c r="L5" s="40" t="s">
        <v>170</v>
      </c>
      <c r="M5" s="40"/>
      <c r="N5" s="40"/>
      <c r="O5" s="40"/>
      <c r="P5" s="40"/>
      <c r="Q5" s="40"/>
      <c r="R5" s="40"/>
      <c r="S5" s="40"/>
      <c r="T5" s="40"/>
      <c r="U5" s="40"/>
      <c r="V5" s="40"/>
      <c r="W5" s="40"/>
      <c r="X5" s="40"/>
      <c r="Y5" s="40"/>
      <c r="Z5" s="40"/>
    </row>
    <row r="6" ht="15.0" customHeight="1">
      <c r="A6" s="10" t="s">
        <v>101</v>
      </c>
      <c r="B6" s="10" t="s">
        <v>102</v>
      </c>
      <c r="C6" s="10" t="s">
        <v>105</v>
      </c>
      <c r="D6" s="43">
        <v>734.0</v>
      </c>
      <c r="E6" s="44">
        <v>1056.0</v>
      </c>
      <c r="F6" s="45">
        <f t="shared" ref="F6:J6" si="2">E6</f>
        <v>1056</v>
      </c>
      <c r="G6" s="45">
        <f t="shared" si="2"/>
        <v>1056</v>
      </c>
      <c r="H6" s="45">
        <f t="shared" si="2"/>
        <v>1056</v>
      </c>
      <c r="I6" s="45">
        <f t="shared" si="2"/>
        <v>1056</v>
      </c>
      <c r="J6" s="45">
        <f t="shared" si="2"/>
        <v>1056</v>
      </c>
      <c r="K6" s="40"/>
      <c r="L6" s="40"/>
      <c r="M6" s="40"/>
      <c r="N6" s="40"/>
      <c r="O6" s="40"/>
      <c r="P6" s="40"/>
      <c r="Q6" s="40"/>
      <c r="R6" s="40"/>
      <c r="S6" s="40"/>
      <c r="T6" s="40"/>
      <c r="U6" s="40"/>
      <c r="V6" s="40"/>
      <c r="W6" s="40"/>
      <c r="X6" s="40"/>
      <c r="Y6" s="40"/>
      <c r="Z6" s="40"/>
    </row>
    <row r="7" ht="15.0" customHeight="1">
      <c r="A7" s="10" t="s">
        <v>101</v>
      </c>
      <c r="B7" s="10" t="s">
        <v>102</v>
      </c>
      <c r="C7" s="10" t="s">
        <v>106</v>
      </c>
      <c r="D7" s="43"/>
      <c r="E7" s="44"/>
      <c r="F7" s="45" t="str">
        <f t="shared" ref="F7:J7" si="3">E7</f>
        <v/>
      </c>
      <c r="G7" s="45" t="str">
        <f t="shared" si="3"/>
        <v/>
      </c>
      <c r="H7" s="45" t="str">
        <f t="shared" si="3"/>
        <v/>
      </c>
      <c r="I7" s="45" t="str">
        <f t="shared" si="3"/>
        <v/>
      </c>
      <c r="J7" s="45" t="str">
        <f t="shared" si="3"/>
        <v/>
      </c>
      <c r="K7" s="40"/>
      <c r="L7" s="40"/>
      <c r="M7" s="40"/>
      <c r="N7" s="40"/>
      <c r="O7" s="40"/>
      <c r="P7" s="40"/>
      <c r="Q7" s="40"/>
      <c r="R7" s="40"/>
      <c r="S7" s="40"/>
      <c r="T7" s="40"/>
      <c r="U7" s="40"/>
      <c r="V7" s="40"/>
      <c r="W7" s="40"/>
      <c r="X7" s="40"/>
      <c r="Y7" s="40"/>
      <c r="Z7" s="40"/>
    </row>
    <row r="8" ht="15.0" customHeight="1">
      <c r="A8" s="10" t="s">
        <v>101</v>
      </c>
      <c r="B8" s="10" t="s">
        <v>102</v>
      </c>
      <c r="C8" s="10" t="s">
        <v>107</v>
      </c>
      <c r="D8" s="43">
        <v>23.0</v>
      </c>
      <c r="E8" s="44">
        <v>21.0</v>
      </c>
      <c r="F8" s="45">
        <f t="shared" ref="F8:J8" si="4">E8</f>
        <v>21</v>
      </c>
      <c r="G8" s="45">
        <f t="shared" si="4"/>
        <v>21</v>
      </c>
      <c r="H8" s="45">
        <f t="shared" si="4"/>
        <v>21</v>
      </c>
      <c r="I8" s="45">
        <f t="shared" si="4"/>
        <v>21</v>
      </c>
      <c r="J8" s="45">
        <f t="shared" si="4"/>
        <v>21</v>
      </c>
      <c r="K8" s="40"/>
      <c r="L8" s="40"/>
      <c r="M8" s="40"/>
      <c r="N8" s="40"/>
      <c r="O8" s="40"/>
      <c r="P8" s="40"/>
      <c r="Q8" s="40"/>
      <c r="R8" s="40"/>
      <c r="S8" s="40"/>
      <c r="T8" s="40"/>
      <c r="U8" s="40"/>
      <c r="V8" s="40"/>
      <c r="W8" s="40"/>
      <c r="X8" s="40"/>
      <c r="Y8" s="40"/>
      <c r="Z8" s="40"/>
    </row>
    <row r="9" ht="15.0" customHeight="1">
      <c r="A9" s="10" t="s">
        <v>101</v>
      </c>
      <c r="B9" s="10" t="s">
        <v>102</v>
      </c>
      <c r="C9" s="10" t="s">
        <v>108</v>
      </c>
      <c r="D9" s="43">
        <v>1663.0</v>
      </c>
      <c r="E9" s="44">
        <v>1423.0</v>
      </c>
      <c r="F9" s="45">
        <f t="shared" ref="F9:J9" si="5">E9</f>
        <v>1423</v>
      </c>
      <c r="G9" s="45">
        <f t="shared" si="5"/>
        <v>1423</v>
      </c>
      <c r="H9" s="45">
        <f t="shared" si="5"/>
        <v>1423</v>
      </c>
      <c r="I9" s="45">
        <f t="shared" si="5"/>
        <v>1423</v>
      </c>
      <c r="J9" s="45">
        <f t="shared" si="5"/>
        <v>1423</v>
      </c>
      <c r="K9" s="40"/>
      <c r="L9" s="40"/>
      <c r="M9" s="40"/>
      <c r="N9" s="40"/>
      <c r="O9" s="40"/>
      <c r="P9" s="40"/>
      <c r="Q9" s="40"/>
      <c r="R9" s="40"/>
      <c r="S9" s="40"/>
      <c r="T9" s="40"/>
      <c r="U9" s="40"/>
      <c r="V9" s="40"/>
      <c r="W9" s="40"/>
      <c r="X9" s="40"/>
      <c r="Y9" s="40"/>
      <c r="Z9" s="40"/>
    </row>
    <row r="10" ht="15.0" customHeight="1">
      <c r="A10" s="10" t="s">
        <v>101</v>
      </c>
      <c r="B10" s="10" t="s">
        <v>102</v>
      </c>
      <c r="C10" s="10" t="s">
        <v>109</v>
      </c>
      <c r="D10" s="43">
        <v>979.0</v>
      </c>
      <c r="E10" s="44">
        <v>761.0</v>
      </c>
      <c r="F10" s="45">
        <f t="shared" ref="F10:J10" si="6">E10</f>
        <v>761</v>
      </c>
      <c r="G10" s="45">
        <f t="shared" si="6"/>
        <v>761</v>
      </c>
      <c r="H10" s="45">
        <f t="shared" si="6"/>
        <v>761</v>
      </c>
      <c r="I10" s="45">
        <f t="shared" si="6"/>
        <v>761</v>
      </c>
      <c r="J10" s="45">
        <f t="shared" si="6"/>
        <v>761</v>
      </c>
      <c r="K10" s="40"/>
      <c r="L10" s="40"/>
      <c r="M10" s="40"/>
      <c r="N10" s="40"/>
      <c r="O10" s="40"/>
      <c r="P10" s="40"/>
      <c r="Q10" s="40"/>
      <c r="R10" s="40"/>
      <c r="S10" s="40"/>
      <c r="T10" s="40"/>
      <c r="U10" s="40"/>
      <c r="V10" s="40"/>
      <c r="W10" s="40"/>
      <c r="X10" s="40"/>
      <c r="Y10" s="40"/>
      <c r="Z10" s="40"/>
    </row>
    <row r="11" ht="15.0" customHeight="1">
      <c r="A11" s="16" t="s">
        <v>101</v>
      </c>
      <c r="B11" s="16" t="s">
        <v>102</v>
      </c>
      <c r="C11" s="16" t="s">
        <v>110</v>
      </c>
      <c r="D11" s="43"/>
      <c r="E11" s="44">
        <v>0.0</v>
      </c>
      <c r="F11" s="45">
        <f t="shared" ref="F11:J11" si="7">E11</f>
        <v>0</v>
      </c>
      <c r="G11" s="45">
        <f t="shared" si="7"/>
        <v>0</v>
      </c>
      <c r="H11" s="45">
        <f t="shared" si="7"/>
        <v>0</v>
      </c>
      <c r="I11" s="45">
        <f t="shared" si="7"/>
        <v>0</v>
      </c>
      <c r="J11" s="45">
        <f t="shared" si="7"/>
        <v>0</v>
      </c>
      <c r="K11" s="40"/>
      <c r="L11" s="40"/>
      <c r="M11" s="40"/>
      <c r="N11" s="40"/>
      <c r="O11" s="40"/>
      <c r="P11" s="40"/>
      <c r="Q11" s="40"/>
      <c r="R11" s="40"/>
      <c r="S11" s="40"/>
      <c r="T11" s="40"/>
      <c r="U11" s="40"/>
      <c r="V11" s="40"/>
      <c r="W11" s="40"/>
      <c r="X11" s="40"/>
      <c r="Y11" s="40"/>
      <c r="Z11" s="40"/>
    </row>
    <row r="12" ht="15.0" customHeight="1">
      <c r="A12" s="16" t="s">
        <v>101</v>
      </c>
      <c r="B12" s="16" t="s">
        <v>102</v>
      </c>
      <c r="C12" s="16" t="s">
        <v>111</v>
      </c>
      <c r="D12" s="43">
        <v>198.0</v>
      </c>
      <c r="E12" s="44">
        <v>0.0</v>
      </c>
      <c r="F12" s="45">
        <f t="shared" ref="F12:J12" si="8">E12</f>
        <v>0</v>
      </c>
      <c r="G12" s="45">
        <f t="shared" si="8"/>
        <v>0</v>
      </c>
      <c r="H12" s="45">
        <f t="shared" si="8"/>
        <v>0</v>
      </c>
      <c r="I12" s="45">
        <f t="shared" si="8"/>
        <v>0</v>
      </c>
      <c r="J12" s="45">
        <f t="shared" si="8"/>
        <v>0</v>
      </c>
      <c r="K12" s="40"/>
      <c r="L12" s="40"/>
      <c r="M12" s="40"/>
      <c r="N12" s="40"/>
      <c r="O12" s="40"/>
      <c r="P12" s="40"/>
      <c r="Q12" s="40"/>
      <c r="R12" s="40"/>
      <c r="S12" s="40"/>
      <c r="T12" s="40"/>
      <c r="U12" s="40"/>
      <c r="V12" s="40"/>
      <c r="W12" s="40"/>
      <c r="X12" s="40"/>
      <c r="Y12" s="40"/>
      <c r="Z12" s="40"/>
    </row>
    <row r="13" ht="15.0" customHeight="1">
      <c r="A13" s="10" t="s">
        <v>101</v>
      </c>
      <c r="B13" s="10" t="s">
        <v>102</v>
      </c>
      <c r="C13" s="10" t="s">
        <v>112</v>
      </c>
      <c r="D13" s="43">
        <v>913.0</v>
      </c>
      <c r="E13" s="44">
        <v>786.0</v>
      </c>
      <c r="F13" s="45">
        <f t="shared" ref="F13:J13" si="9">E13</f>
        <v>786</v>
      </c>
      <c r="G13" s="45">
        <f t="shared" si="9"/>
        <v>786</v>
      </c>
      <c r="H13" s="45">
        <f t="shared" si="9"/>
        <v>786</v>
      </c>
      <c r="I13" s="45">
        <f t="shared" si="9"/>
        <v>786</v>
      </c>
      <c r="J13" s="45">
        <f t="shared" si="9"/>
        <v>786</v>
      </c>
      <c r="K13" s="40"/>
      <c r="L13" s="40"/>
      <c r="M13" s="40"/>
      <c r="N13" s="40"/>
      <c r="O13" s="40"/>
      <c r="P13" s="40"/>
      <c r="Q13" s="40"/>
      <c r="R13" s="40"/>
      <c r="S13" s="40"/>
      <c r="T13" s="40"/>
      <c r="U13" s="40"/>
      <c r="V13" s="40"/>
      <c r="W13" s="40"/>
      <c r="X13" s="40"/>
      <c r="Y13" s="40"/>
      <c r="Z13" s="40"/>
    </row>
    <row r="14" ht="15.0" customHeight="1">
      <c r="A14" s="10" t="s">
        <v>101</v>
      </c>
      <c r="B14" s="10" t="s">
        <v>102</v>
      </c>
      <c r="C14" s="10" t="s">
        <v>113</v>
      </c>
      <c r="D14" s="43"/>
      <c r="E14" s="44">
        <v>0.0</v>
      </c>
      <c r="F14" s="45">
        <f t="shared" ref="F14:J14" si="10">E14</f>
        <v>0</v>
      </c>
      <c r="G14" s="45">
        <f t="shared" si="10"/>
        <v>0</v>
      </c>
      <c r="H14" s="45">
        <f t="shared" si="10"/>
        <v>0</v>
      </c>
      <c r="I14" s="45">
        <f t="shared" si="10"/>
        <v>0</v>
      </c>
      <c r="J14" s="45">
        <f t="shared" si="10"/>
        <v>0</v>
      </c>
      <c r="K14" s="40"/>
      <c r="L14" s="40"/>
      <c r="M14" s="40"/>
      <c r="N14" s="40"/>
      <c r="O14" s="40"/>
      <c r="P14" s="40"/>
      <c r="Q14" s="40"/>
      <c r="R14" s="40"/>
      <c r="S14" s="40"/>
      <c r="T14" s="40"/>
      <c r="U14" s="40"/>
      <c r="V14" s="40"/>
      <c r="W14" s="40"/>
      <c r="X14" s="40"/>
      <c r="Y14" s="40"/>
      <c r="Z14" s="40"/>
    </row>
    <row r="15" ht="15.0" customHeight="1">
      <c r="A15" s="10" t="s">
        <v>101</v>
      </c>
      <c r="B15" s="10" t="s">
        <v>102</v>
      </c>
      <c r="C15" s="10" t="s">
        <v>114</v>
      </c>
      <c r="D15" s="43"/>
      <c r="E15" s="46">
        <v>4609.0</v>
      </c>
      <c r="F15" s="45">
        <f t="shared" ref="F15:J15" si="11">E15</f>
        <v>4609</v>
      </c>
      <c r="G15" s="45">
        <f t="shared" si="11"/>
        <v>4609</v>
      </c>
      <c r="H15" s="45">
        <f t="shared" si="11"/>
        <v>4609</v>
      </c>
      <c r="I15" s="45">
        <f t="shared" si="11"/>
        <v>4609</v>
      </c>
      <c r="J15" s="45">
        <f t="shared" si="11"/>
        <v>4609</v>
      </c>
      <c r="K15" s="40"/>
      <c r="L15" s="40"/>
      <c r="M15" s="40"/>
      <c r="N15" s="40"/>
      <c r="O15" s="40"/>
      <c r="P15" s="40"/>
      <c r="Q15" s="40"/>
      <c r="R15" s="40"/>
      <c r="S15" s="40"/>
      <c r="T15" s="40"/>
      <c r="U15" s="40"/>
      <c r="V15" s="40"/>
      <c r="W15" s="40"/>
      <c r="X15" s="40"/>
      <c r="Y15" s="40"/>
      <c r="Z15" s="40"/>
    </row>
    <row r="16" ht="15.0" customHeight="1">
      <c r="A16" s="10" t="s">
        <v>101</v>
      </c>
      <c r="B16" s="10" t="s">
        <v>102</v>
      </c>
      <c r="C16" s="10" t="s">
        <v>115</v>
      </c>
      <c r="D16" s="47">
        <v>7512.0</v>
      </c>
      <c r="E16" s="48">
        <f>SUM(E5:E15)</f>
        <v>12275</v>
      </c>
      <c r="F16" s="45">
        <f t="shared" ref="F16:J16" si="12">E16</f>
        <v>12275</v>
      </c>
      <c r="G16" s="45">
        <f t="shared" si="12"/>
        <v>12275</v>
      </c>
      <c r="H16" s="45">
        <f t="shared" si="12"/>
        <v>12275</v>
      </c>
      <c r="I16" s="45">
        <f t="shared" si="12"/>
        <v>12275</v>
      </c>
      <c r="J16" s="45">
        <f t="shared" si="12"/>
        <v>12275</v>
      </c>
      <c r="K16" s="40"/>
      <c r="L16" s="40"/>
      <c r="M16" s="40"/>
      <c r="N16" s="40"/>
      <c r="O16" s="40"/>
      <c r="P16" s="40"/>
      <c r="Q16" s="40"/>
      <c r="R16" s="40"/>
      <c r="S16" s="40"/>
      <c r="T16" s="40"/>
      <c r="U16" s="40"/>
      <c r="V16" s="40"/>
      <c r="W16" s="40"/>
      <c r="X16" s="40"/>
      <c r="Y16" s="40"/>
      <c r="Z16" s="40"/>
    </row>
    <row r="17" ht="15.0" customHeight="1">
      <c r="A17" s="10" t="s">
        <v>101</v>
      </c>
      <c r="B17" s="10" t="s">
        <v>102</v>
      </c>
      <c r="C17" s="10" t="s">
        <v>116</v>
      </c>
      <c r="D17" s="43">
        <v>37563.0</v>
      </c>
      <c r="E17" s="49">
        <v>33547.0</v>
      </c>
      <c r="F17" s="45">
        <f t="shared" ref="F17:J17" si="13">E17</f>
        <v>33547</v>
      </c>
      <c r="G17" s="45">
        <f t="shared" si="13"/>
        <v>33547</v>
      </c>
      <c r="H17" s="45">
        <f t="shared" si="13"/>
        <v>33547</v>
      </c>
      <c r="I17" s="45">
        <f t="shared" si="13"/>
        <v>33547</v>
      </c>
      <c r="J17" s="45">
        <f t="shared" si="13"/>
        <v>33547</v>
      </c>
      <c r="K17" s="40"/>
      <c r="L17" s="40"/>
      <c r="M17" s="40"/>
      <c r="N17" s="40"/>
      <c r="O17" s="40"/>
      <c r="P17" s="40"/>
      <c r="Q17" s="40"/>
      <c r="R17" s="40"/>
      <c r="S17" s="40"/>
      <c r="T17" s="40"/>
      <c r="U17" s="40"/>
      <c r="V17" s="40"/>
      <c r="W17" s="40"/>
      <c r="X17" s="40"/>
      <c r="Y17" s="40"/>
      <c r="Z17" s="40"/>
    </row>
    <row r="18" ht="15.0" customHeight="1">
      <c r="A18" s="10" t="s">
        <v>101</v>
      </c>
      <c r="B18" s="10" t="s">
        <v>102</v>
      </c>
      <c r="C18" s="10" t="s">
        <v>107</v>
      </c>
      <c r="D18" s="43">
        <v>4143.0</v>
      </c>
      <c r="E18" s="44">
        <v>4471.0</v>
      </c>
      <c r="F18" s="45">
        <f t="shared" ref="F18:J18" si="14">E18</f>
        <v>4471</v>
      </c>
      <c r="G18" s="45">
        <f t="shared" si="14"/>
        <v>4471</v>
      </c>
      <c r="H18" s="45">
        <f t="shared" si="14"/>
        <v>4471</v>
      </c>
      <c r="I18" s="45">
        <f t="shared" si="14"/>
        <v>4471</v>
      </c>
      <c r="J18" s="45">
        <f t="shared" si="14"/>
        <v>4471</v>
      </c>
      <c r="K18" s="40"/>
      <c r="L18" s="40"/>
      <c r="M18" s="40"/>
      <c r="N18" s="40"/>
      <c r="O18" s="40"/>
      <c r="P18" s="40"/>
      <c r="Q18" s="40"/>
      <c r="R18" s="40"/>
      <c r="S18" s="40"/>
      <c r="T18" s="40"/>
      <c r="U18" s="40"/>
      <c r="V18" s="40"/>
      <c r="W18" s="40"/>
      <c r="X18" s="40"/>
      <c r="Y18" s="40"/>
      <c r="Z18" s="40"/>
    </row>
    <row r="19" ht="15.0" customHeight="1">
      <c r="A19" s="10" t="s">
        <v>101</v>
      </c>
      <c r="B19" s="10" t="s">
        <v>102</v>
      </c>
      <c r="C19" s="10" t="s">
        <v>109</v>
      </c>
      <c r="D19" s="43">
        <v>1935.0</v>
      </c>
      <c r="E19" s="44">
        <v>2266.0</v>
      </c>
      <c r="F19" s="45">
        <f t="shared" ref="F19:J19" si="15">E19</f>
        <v>2266</v>
      </c>
      <c r="G19" s="45">
        <f t="shared" si="15"/>
        <v>2266</v>
      </c>
      <c r="H19" s="45">
        <f t="shared" si="15"/>
        <v>2266</v>
      </c>
      <c r="I19" s="45">
        <f t="shared" si="15"/>
        <v>2266</v>
      </c>
      <c r="J19" s="45">
        <f t="shared" si="15"/>
        <v>2266</v>
      </c>
      <c r="K19" s="40"/>
      <c r="L19" s="40"/>
      <c r="M19" s="40"/>
      <c r="N19" s="40"/>
      <c r="O19" s="40"/>
      <c r="P19" s="40"/>
      <c r="Q19" s="40"/>
      <c r="R19" s="40"/>
      <c r="S19" s="40"/>
      <c r="T19" s="40"/>
      <c r="U19" s="40"/>
      <c r="V19" s="40"/>
      <c r="W19" s="40"/>
      <c r="X19" s="40"/>
      <c r="Y19" s="40"/>
      <c r="Z19" s="40"/>
    </row>
    <row r="20" ht="15.0" customHeight="1">
      <c r="A20" s="10" t="s">
        <v>101</v>
      </c>
      <c r="B20" s="10" t="s">
        <v>102</v>
      </c>
      <c r="C20" s="10" t="s">
        <v>113</v>
      </c>
      <c r="D20" s="43">
        <v>268.0</v>
      </c>
      <c r="E20" s="44">
        <v>124.0</v>
      </c>
      <c r="F20" s="45">
        <f t="shared" ref="F20:J20" si="16">E20</f>
        <v>124</v>
      </c>
      <c r="G20" s="45">
        <f t="shared" si="16"/>
        <v>124</v>
      </c>
      <c r="H20" s="45">
        <f t="shared" si="16"/>
        <v>124</v>
      </c>
      <c r="I20" s="45">
        <f t="shared" si="16"/>
        <v>124</v>
      </c>
      <c r="J20" s="45">
        <f t="shared" si="16"/>
        <v>124</v>
      </c>
      <c r="K20" s="40"/>
      <c r="L20" s="40"/>
      <c r="M20" s="40"/>
      <c r="N20" s="40"/>
      <c r="O20" s="40"/>
      <c r="P20" s="40"/>
      <c r="Q20" s="40"/>
      <c r="R20" s="40"/>
      <c r="S20" s="40"/>
      <c r="T20" s="40"/>
      <c r="U20" s="40"/>
      <c r="V20" s="40"/>
      <c r="W20" s="40"/>
      <c r="X20" s="40"/>
      <c r="Y20" s="40"/>
      <c r="Z20" s="40"/>
    </row>
    <row r="21" ht="15.0" customHeight="1">
      <c r="A21" s="10" t="s">
        <v>101</v>
      </c>
      <c r="B21" s="10" t="s">
        <v>102</v>
      </c>
      <c r="C21" s="10" t="s">
        <v>117</v>
      </c>
      <c r="D21" s="43">
        <v>3001.0</v>
      </c>
      <c r="E21" s="44">
        <v>2658.0</v>
      </c>
      <c r="F21" s="45">
        <f t="shared" ref="F21:J21" si="17">E21</f>
        <v>2658</v>
      </c>
      <c r="G21" s="45">
        <f t="shared" si="17"/>
        <v>2658</v>
      </c>
      <c r="H21" s="45">
        <f t="shared" si="17"/>
        <v>2658</v>
      </c>
      <c r="I21" s="45">
        <f t="shared" si="17"/>
        <v>2658</v>
      </c>
      <c r="J21" s="45">
        <f t="shared" si="17"/>
        <v>2658</v>
      </c>
      <c r="K21" s="40"/>
      <c r="L21" s="40"/>
      <c r="M21" s="40"/>
      <c r="N21" s="40"/>
      <c r="O21" s="40"/>
      <c r="P21" s="40"/>
      <c r="Q21" s="40"/>
      <c r="R21" s="40"/>
      <c r="S21" s="40"/>
      <c r="T21" s="40"/>
      <c r="U21" s="40"/>
      <c r="V21" s="40"/>
      <c r="W21" s="40"/>
      <c r="X21" s="40"/>
      <c r="Y21" s="40"/>
      <c r="Z21" s="40"/>
    </row>
    <row r="22" ht="15.0" customHeight="1">
      <c r="A22" s="16" t="s">
        <v>101</v>
      </c>
      <c r="B22" s="16" t="s">
        <v>102</v>
      </c>
      <c r="C22" s="16" t="s">
        <v>111</v>
      </c>
      <c r="D22" s="43">
        <v>444.0</v>
      </c>
      <c r="E22" s="44">
        <v>142.0</v>
      </c>
      <c r="F22" s="45">
        <f t="shared" ref="F22:J22" si="18">E22</f>
        <v>142</v>
      </c>
      <c r="G22" s="45">
        <f t="shared" si="18"/>
        <v>142</v>
      </c>
      <c r="H22" s="45">
        <f t="shared" si="18"/>
        <v>142</v>
      </c>
      <c r="I22" s="45">
        <f t="shared" si="18"/>
        <v>142</v>
      </c>
      <c r="J22" s="45">
        <f t="shared" si="18"/>
        <v>142</v>
      </c>
      <c r="K22" s="40"/>
      <c r="L22" s="40"/>
      <c r="M22" s="40"/>
      <c r="N22" s="40"/>
      <c r="O22" s="40"/>
      <c r="P22" s="40"/>
      <c r="Q22" s="40"/>
      <c r="R22" s="40"/>
      <c r="S22" s="40"/>
      <c r="T22" s="40"/>
      <c r="U22" s="40"/>
      <c r="V22" s="40"/>
      <c r="W22" s="40"/>
      <c r="X22" s="40"/>
      <c r="Y22" s="40"/>
      <c r="Z22" s="40"/>
    </row>
    <row r="23" ht="15.0" customHeight="1">
      <c r="A23" s="10" t="s">
        <v>101</v>
      </c>
      <c r="B23" s="10" t="s">
        <v>102</v>
      </c>
      <c r="C23" s="10" t="s">
        <v>118</v>
      </c>
      <c r="D23" s="43">
        <v>640.0</v>
      </c>
      <c r="E23" s="44">
        <v>866.0</v>
      </c>
      <c r="F23" s="45">
        <f t="shared" ref="F23:J23" si="19">E23</f>
        <v>866</v>
      </c>
      <c r="G23" s="45">
        <f t="shared" si="19"/>
        <v>866</v>
      </c>
      <c r="H23" s="45">
        <f t="shared" si="19"/>
        <v>866</v>
      </c>
      <c r="I23" s="45">
        <f t="shared" si="19"/>
        <v>866</v>
      </c>
      <c r="J23" s="45">
        <f t="shared" si="19"/>
        <v>866</v>
      </c>
      <c r="K23" s="40"/>
      <c r="L23" s="40"/>
      <c r="M23" s="40"/>
      <c r="N23" s="40"/>
      <c r="O23" s="40"/>
      <c r="P23" s="40"/>
      <c r="Q23" s="40"/>
      <c r="R23" s="40"/>
      <c r="S23" s="40"/>
      <c r="T23" s="40"/>
      <c r="U23" s="40"/>
      <c r="V23" s="40"/>
      <c r="W23" s="40"/>
      <c r="X23" s="40"/>
      <c r="Y23" s="40"/>
      <c r="Z23" s="40"/>
    </row>
    <row r="24" ht="15.0" customHeight="1">
      <c r="A24" s="10" t="s">
        <v>101</v>
      </c>
      <c r="B24" s="10" t="s">
        <v>102</v>
      </c>
      <c r="C24" s="10" t="s">
        <v>119</v>
      </c>
      <c r="D24" s="43"/>
      <c r="E24" s="45"/>
      <c r="F24" s="45" t="str">
        <f t="shared" ref="F24:J24" si="20">E24</f>
        <v/>
      </c>
      <c r="G24" s="45" t="str">
        <f t="shared" si="20"/>
        <v/>
      </c>
      <c r="H24" s="45" t="str">
        <f t="shared" si="20"/>
        <v/>
      </c>
      <c r="I24" s="45" t="str">
        <f t="shared" si="20"/>
        <v/>
      </c>
      <c r="J24" s="45" t="str">
        <f t="shared" si="20"/>
        <v/>
      </c>
      <c r="K24" s="40"/>
      <c r="L24" s="40"/>
      <c r="M24" s="40"/>
      <c r="N24" s="40"/>
      <c r="O24" s="40"/>
      <c r="P24" s="40"/>
      <c r="Q24" s="40"/>
      <c r="R24" s="40"/>
      <c r="S24" s="40"/>
      <c r="T24" s="40"/>
      <c r="U24" s="40"/>
      <c r="V24" s="40"/>
      <c r="W24" s="40"/>
      <c r="X24" s="40"/>
      <c r="Y24" s="40"/>
      <c r="Z24" s="40"/>
    </row>
    <row r="25" ht="15.0" customHeight="1">
      <c r="A25" s="10" t="s">
        <v>101</v>
      </c>
      <c r="B25" s="10" t="s">
        <v>102</v>
      </c>
      <c r="C25" s="10" t="s">
        <v>120</v>
      </c>
      <c r="D25" s="43">
        <v>55506.0</v>
      </c>
      <c r="E25" s="44">
        <f>SUM(E16:E23)</f>
        <v>56349</v>
      </c>
      <c r="F25" s="45">
        <f t="shared" ref="F25:J25" si="21">E25</f>
        <v>56349</v>
      </c>
      <c r="G25" s="45">
        <f t="shared" si="21"/>
        <v>56349</v>
      </c>
      <c r="H25" s="45">
        <f t="shared" si="21"/>
        <v>56349</v>
      </c>
      <c r="I25" s="45">
        <f t="shared" si="21"/>
        <v>56349</v>
      </c>
      <c r="J25" s="45">
        <f t="shared" si="21"/>
        <v>56349</v>
      </c>
      <c r="K25" s="40"/>
      <c r="L25" s="40"/>
      <c r="M25" s="40"/>
      <c r="N25" s="40"/>
      <c r="O25" s="40"/>
      <c r="P25" s="40"/>
      <c r="Q25" s="40"/>
      <c r="R25" s="40"/>
      <c r="S25" s="40"/>
      <c r="T25" s="40"/>
      <c r="U25" s="40"/>
      <c r="V25" s="40"/>
      <c r="W25" s="40"/>
      <c r="X25" s="40"/>
      <c r="Y25" s="40"/>
      <c r="Z25" s="40"/>
    </row>
    <row r="26" ht="15.0" customHeight="1">
      <c r="A26" s="14"/>
      <c r="B26" s="14"/>
      <c r="C26" s="14" t="s">
        <v>121</v>
      </c>
      <c r="D26" s="42"/>
      <c r="E26" s="50"/>
      <c r="F26" s="45" t="str">
        <f t="shared" ref="F26:J26" si="22">E26</f>
        <v/>
      </c>
      <c r="G26" s="45" t="str">
        <f t="shared" si="22"/>
        <v/>
      </c>
      <c r="H26" s="45" t="str">
        <f t="shared" si="22"/>
        <v/>
      </c>
      <c r="I26" s="45" t="str">
        <f t="shared" si="22"/>
        <v/>
      </c>
      <c r="J26" s="45" t="str">
        <f t="shared" si="22"/>
        <v/>
      </c>
      <c r="K26" s="40"/>
      <c r="L26" s="40"/>
      <c r="M26" s="40"/>
      <c r="N26" s="40"/>
      <c r="O26" s="40"/>
      <c r="P26" s="40"/>
      <c r="Q26" s="40"/>
      <c r="R26" s="40"/>
      <c r="S26" s="40"/>
      <c r="T26" s="40"/>
      <c r="U26" s="40"/>
      <c r="V26" s="40"/>
      <c r="W26" s="40"/>
      <c r="X26" s="40"/>
      <c r="Y26" s="40"/>
      <c r="Z26" s="40"/>
    </row>
    <row r="27" ht="15.0" customHeight="1">
      <c r="A27" s="10" t="s">
        <v>101</v>
      </c>
      <c r="B27" s="10" t="s">
        <v>102</v>
      </c>
      <c r="C27" s="10" t="s">
        <v>122</v>
      </c>
      <c r="D27" s="43">
        <v>960.0</v>
      </c>
      <c r="E27" s="44">
        <v>843.0</v>
      </c>
      <c r="F27" s="45">
        <f t="shared" ref="F27:J27" si="23">E27</f>
        <v>843</v>
      </c>
      <c r="G27" s="45">
        <f t="shared" si="23"/>
        <v>843</v>
      </c>
      <c r="H27" s="45">
        <f t="shared" si="23"/>
        <v>843</v>
      </c>
      <c r="I27" s="45">
        <f t="shared" si="23"/>
        <v>843</v>
      </c>
      <c r="J27" s="45">
        <f t="shared" si="23"/>
        <v>843</v>
      </c>
      <c r="K27" s="40"/>
      <c r="L27" s="40" t="s">
        <v>123</v>
      </c>
      <c r="M27" s="40"/>
      <c r="N27" s="40"/>
      <c r="O27" s="40"/>
      <c r="P27" s="40"/>
      <c r="Q27" s="40"/>
      <c r="R27" s="40"/>
      <c r="S27" s="40"/>
      <c r="T27" s="40"/>
      <c r="U27" s="40"/>
      <c r="V27" s="40"/>
      <c r="W27" s="40"/>
      <c r="X27" s="40"/>
      <c r="Y27" s="40"/>
      <c r="Z27" s="40"/>
    </row>
    <row r="28" ht="15.0" customHeight="1">
      <c r="A28" s="10" t="s">
        <v>101</v>
      </c>
      <c r="B28" s="10" t="s">
        <v>102</v>
      </c>
      <c r="C28" s="10" t="s">
        <v>124</v>
      </c>
      <c r="D28" s="43">
        <v>551.0</v>
      </c>
      <c r="E28" s="44">
        <v>630.0</v>
      </c>
      <c r="F28" s="45">
        <f t="shared" ref="F28:J28" si="24">E28</f>
        <v>630</v>
      </c>
      <c r="G28" s="45">
        <f t="shared" si="24"/>
        <v>630</v>
      </c>
      <c r="H28" s="45">
        <f t="shared" si="24"/>
        <v>630</v>
      </c>
      <c r="I28" s="45">
        <f t="shared" si="24"/>
        <v>630</v>
      </c>
      <c r="J28" s="45">
        <f t="shared" si="24"/>
        <v>630</v>
      </c>
      <c r="K28" s="40"/>
      <c r="L28" s="40"/>
      <c r="M28" s="40"/>
      <c r="N28" s="40"/>
      <c r="O28" s="40"/>
      <c r="P28" s="40"/>
      <c r="Q28" s="40"/>
      <c r="R28" s="40"/>
      <c r="S28" s="40"/>
      <c r="T28" s="40"/>
      <c r="U28" s="40"/>
      <c r="V28" s="40"/>
      <c r="W28" s="40"/>
      <c r="X28" s="40"/>
      <c r="Y28" s="40"/>
      <c r="Z28" s="40"/>
    </row>
    <row r="29" ht="15.0" customHeight="1">
      <c r="A29" s="10" t="s">
        <v>101</v>
      </c>
      <c r="B29" s="10" t="s">
        <v>102</v>
      </c>
      <c r="C29" s="10" t="s">
        <v>125</v>
      </c>
      <c r="D29" s="43">
        <v>88.0</v>
      </c>
      <c r="E29" s="51">
        <v>381.0</v>
      </c>
      <c r="F29" s="45">
        <f t="shared" ref="F29:J29" si="25">E29</f>
        <v>381</v>
      </c>
      <c r="G29" s="45">
        <f t="shared" si="25"/>
        <v>381</v>
      </c>
      <c r="H29" s="45">
        <f t="shared" si="25"/>
        <v>381</v>
      </c>
      <c r="I29" s="45">
        <f t="shared" si="25"/>
        <v>381</v>
      </c>
      <c r="J29" s="45">
        <f t="shared" si="25"/>
        <v>381</v>
      </c>
      <c r="K29" s="40"/>
      <c r="L29" s="40"/>
      <c r="M29" s="40"/>
      <c r="N29" s="40"/>
      <c r="O29" s="40"/>
      <c r="P29" s="40"/>
      <c r="Q29" s="40"/>
      <c r="R29" s="40"/>
      <c r="S29" s="40"/>
      <c r="T29" s="40"/>
      <c r="U29" s="40"/>
      <c r="V29" s="40"/>
      <c r="W29" s="40"/>
      <c r="X29" s="40"/>
      <c r="Y29" s="40"/>
      <c r="Z29" s="40"/>
    </row>
    <row r="30" ht="15.0" customHeight="1">
      <c r="A30" s="10" t="s">
        <v>101</v>
      </c>
      <c r="B30" s="10" t="s">
        <v>102</v>
      </c>
      <c r="C30" s="10" t="s">
        <v>126</v>
      </c>
      <c r="D30" s="43">
        <v>1923.0</v>
      </c>
      <c r="E30" s="44">
        <v>924.0</v>
      </c>
      <c r="F30" s="45">
        <f t="shared" ref="F30:J30" si="26">E30</f>
        <v>924</v>
      </c>
      <c r="G30" s="45">
        <f t="shared" si="26"/>
        <v>924</v>
      </c>
      <c r="H30" s="45">
        <f t="shared" si="26"/>
        <v>924</v>
      </c>
      <c r="I30" s="45">
        <f t="shared" si="26"/>
        <v>924</v>
      </c>
      <c r="J30" s="45">
        <f t="shared" si="26"/>
        <v>924</v>
      </c>
      <c r="K30" s="40"/>
      <c r="L30" s="40"/>
      <c r="M30" s="40"/>
      <c r="N30" s="40"/>
      <c r="O30" s="40"/>
      <c r="P30" s="40"/>
      <c r="Q30" s="40"/>
      <c r="R30" s="40"/>
      <c r="S30" s="40"/>
      <c r="T30" s="40"/>
      <c r="U30" s="40"/>
      <c r="V30" s="40"/>
      <c r="W30" s="40"/>
      <c r="X30" s="40"/>
      <c r="Y30" s="40"/>
      <c r="Z30" s="40"/>
    </row>
    <row r="31" ht="15.0" customHeight="1">
      <c r="A31" s="10" t="s">
        <v>101</v>
      </c>
      <c r="B31" s="10" t="s">
        <v>102</v>
      </c>
      <c r="C31" s="10" t="s">
        <v>127</v>
      </c>
      <c r="D31" s="43">
        <v>114.0</v>
      </c>
      <c r="E31" s="44">
        <v>107.0</v>
      </c>
      <c r="F31" s="45">
        <f t="shared" ref="F31:J31" si="27">E31</f>
        <v>107</v>
      </c>
      <c r="G31" s="45">
        <f t="shared" si="27"/>
        <v>107</v>
      </c>
      <c r="H31" s="45">
        <f t="shared" si="27"/>
        <v>107</v>
      </c>
      <c r="I31" s="45">
        <f t="shared" si="27"/>
        <v>107</v>
      </c>
      <c r="J31" s="45">
        <f t="shared" si="27"/>
        <v>107</v>
      </c>
      <c r="K31" s="40"/>
      <c r="L31" s="40"/>
      <c r="M31" s="40"/>
      <c r="N31" s="40"/>
      <c r="O31" s="40"/>
      <c r="P31" s="40"/>
      <c r="Q31" s="40"/>
      <c r="R31" s="40"/>
      <c r="S31" s="40"/>
      <c r="T31" s="40"/>
      <c r="U31" s="40"/>
      <c r="V31" s="40"/>
      <c r="W31" s="40"/>
      <c r="X31" s="40"/>
      <c r="Y31" s="40"/>
      <c r="Z31" s="40"/>
    </row>
    <row r="32" ht="15.0" customHeight="1">
      <c r="A32" s="10" t="s">
        <v>101</v>
      </c>
      <c r="B32" s="10" t="s">
        <v>102</v>
      </c>
      <c r="C32" s="10" t="s">
        <v>128</v>
      </c>
      <c r="D32" s="43">
        <v>2362.0</v>
      </c>
      <c r="E32" s="44">
        <v>2481.0</v>
      </c>
      <c r="F32" s="45">
        <f t="shared" ref="F32:J32" si="28">E32</f>
        <v>2481</v>
      </c>
      <c r="G32" s="45">
        <f t="shared" si="28"/>
        <v>2481</v>
      </c>
      <c r="H32" s="45">
        <f t="shared" si="28"/>
        <v>2481</v>
      </c>
      <c r="I32" s="45">
        <f t="shared" si="28"/>
        <v>2481</v>
      </c>
      <c r="J32" s="45">
        <f t="shared" si="28"/>
        <v>2481</v>
      </c>
      <c r="K32" s="40"/>
      <c r="L32" s="40"/>
      <c r="M32" s="40"/>
      <c r="N32" s="40"/>
      <c r="O32" s="40"/>
      <c r="P32" s="40"/>
      <c r="Q32" s="40"/>
      <c r="R32" s="40"/>
      <c r="S32" s="40"/>
      <c r="T32" s="40"/>
      <c r="U32" s="40"/>
      <c r="V32" s="40"/>
      <c r="W32" s="40"/>
      <c r="X32" s="40"/>
      <c r="Y32" s="40"/>
      <c r="Z32" s="40"/>
    </row>
    <row r="33" ht="15.0" customHeight="1">
      <c r="A33" s="10" t="s">
        <v>101</v>
      </c>
      <c r="B33" s="10" t="s">
        <v>102</v>
      </c>
      <c r="C33" s="10" t="s">
        <v>129</v>
      </c>
      <c r="D33" s="43"/>
      <c r="E33" s="46">
        <v>2177.0</v>
      </c>
      <c r="F33" s="45">
        <f t="shared" ref="F33:J33" si="29">E33</f>
        <v>2177</v>
      </c>
      <c r="G33" s="45">
        <f t="shared" si="29"/>
        <v>2177</v>
      </c>
      <c r="H33" s="45">
        <f t="shared" si="29"/>
        <v>2177</v>
      </c>
      <c r="I33" s="45">
        <f t="shared" si="29"/>
        <v>2177</v>
      </c>
      <c r="J33" s="45">
        <f t="shared" si="29"/>
        <v>2177</v>
      </c>
      <c r="K33" s="40"/>
      <c r="L33" s="40"/>
      <c r="M33" s="40"/>
      <c r="N33" s="40"/>
      <c r="O33" s="40"/>
      <c r="P33" s="40"/>
      <c r="Q33" s="40"/>
      <c r="R33" s="40"/>
      <c r="S33" s="40"/>
      <c r="T33" s="40"/>
      <c r="U33" s="40"/>
      <c r="V33" s="40"/>
      <c r="W33" s="40"/>
      <c r="X33" s="40"/>
      <c r="Y33" s="40"/>
      <c r="Z33" s="40"/>
    </row>
    <row r="34" ht="15.0" customHeight="1">
      <c r="A34" s="10" t="s">
        <v>101</v>
      </c>
      <c r="B34" s="10" t="s">
        <v>102</v>
      </c>
      <c r="C34" s="10" t="s">
        <v>130</v>
      </c>
      <c r="D34" s="43">
        <v>5998.0</v>
      </c>
      <c r="E34" s="52">
        <f>SUM(E27:E33)</f>
        <v>7543</v>
      </c>
      <c r="F34" s="45">
        <f t="shared" ref="F34:J34" si="30">E34</f>
        <v>7543</v>
      </c>
      <c r="G34" s="45">
        <f t="shared" si="30"/>
        <v>7543</v>
      </c>
      <c r="H34" s="45">
        <f t="shared" si="30"/>
        <v>7543</v>
      </c>
      <c r="I34" s="45">
        <f t="shared" si="30"/>
        <v>7543</v>
      </c>
      <c r="J34" s="45">
        <f t="shared" si="30"/>
        <v>7543</v>
      </c>
      <c r="K34" s="40"/>
      <c r="L34" s="40"/>
      <c r="M34" s="40"/>
      <c r="N34" s="40"/>
      <c r="O34" s="40"/>
      <c r="P34" s="40"/>
      <c r="Q34" s="40"/>
      <c r="R34" s="40"/>
      <c r="S34" s="40"/>
      <c r="T34" s="40"/>
      <c r="U34" s="40"/>
      <c r="V34" s="40"/>
      <c r="W34" s="40"/>
      <c r="X34" s="40"/>
      <c r="Y34" s="40"/>
      <c r="Z34" s="40"/>
    </row>
    <row r="35" ht="15.0" customHeight="1">
      <c r="A35" s="10" t="s">
        <v>101</v>
      </c>
      <c r="B35" s="10" t="s">
        <v>102</v>
      </c>
      <c r="C35" s="10" t="s">
        <v>126</v>
      </c>
      <c r="D35" s="43">
        <v>6951.0</v>
      </c>
      <c r="E35" s="44">
        <v>7552.0</v>
      </c>
      <c r="F35" s="45">
        <f t="shared" ref="F35:J35" si="31">E35</f>
        <v>7552</v>
      </c>
      <c r="G35" s="45">
        <f t="shared" si="31"/>
        <v>7552</v>
      </c>
      <c r="H35" s="45">
        <f t="shared" si="31"/>
        <v>7552</v>
      </c>
      <c r="I35" s="45">
        <f t="shared" si="31"/>
        <v>7552</v>
      </c>
      <c r="J35" s="45">
        <f t="shared" si="31"/>
        <v>7552</v>
      </c>
      <c r="K35" s="40"/>
      <c r="L35" s="40"/>
      <c r="M35" s="40"/>
      <c r="N35" s="40"/>
      <c r="O35" s="40"/>
      <c r="P35" s="40"/>
      <c r="Q35" s="40"/>
      <c r="R35" s="40"/>
      <c r="S35" s="40"/>
      <c r="T35" s="40"/>
      <c r="U35" s="40"/>
      <c r="V35" s="40"/>
      <c r="W35" s="40"/>
      <c r="X35" s="40"/>
      <c r="Y35" s="40"/>
      <c r="Z35" s="40"/>
    </row>
    <row r="36" ht="15.0" customHeight="1">
      <c r="A36" s="10" t="s">
        <v>101</v>
      </c>
      <c r="B36" s="10" t="s">
        <v>102</v>
      </c>
      <c r="C36" s="10" t="s">
        <v>131</v>
      </c>
      <c r="D36" s="43">
        <v>448.0</v>
      </c>
      <c r="E36" s="44">
        <v>389.0</v>
      </c>
      <c r="F36" s="45">
        <f t="shared" ref="F36:J36" si="32">E36</f>
        <v>389</v>
      </c>
      <c r="G36" s="45">
        <f t="shared" si="32"/>
        <v>389</v>
      </c>
      <c r="H36" s="45">
        <f t="shared" si="32"/>
        <v>389</v>
      </c>
      <c r="I36" s="45">
        <f t="shared" si="32"/>
        <v>389</v>
      </c>
      <c r="J36" s="45">
        <f t="shared" si="32"/>
        <v>389</v>
      </c>
      <c r="K36" s="40"/>
      <c r="L36" s="40"/>
      <c r="M36" s="40"/>
      <c r="N36" s="40"/>
      <c r="O36" s="40"/>
      <c r="P36" s="40"/>
      <c r="Q36" s="40"/>
      <c r="R36" s="40"/>
      <c r="S36" s="40"/>
      <c r="T36" s="40"/>
      <c r="U36" s="40"/>
      <c r="V36" s="40"/>
      <c r="W36" s="40"/>
      <c r="X36" s="40"/>
      <c r="Y36" s="40"/>
      <c r="Z36" s="40"/>
    </row>
    <row r="37" ht="15.0" customHeight="1">
      <c r="A37" s="10" t="s">
        <v>101</v>
      </c>
      <c r="B37" s="10" t="s">
        <v>102</v>
      </c>
      <c r="C37" s="10" t="s">
        <v>132</v>
      </c>
      <c r="D37" s="43">
        <v>8167.0</v>
      </c>
      <c r="E37" s="44">
        <v>6394.0</v>
      </c>
      <c r="F37" s="45">
        <f t="shared" ref="F37:J37" si="33">E37</f>
        <v>6394</v>
      </c>
      <c r="G37" s="45">
        <f t="shared" si="33"/>
        <v>6394</v>
      </c>
      <c r="H37" s="45">
        <f t="shared" si="33"/>
        <v>6394</v>
      </c>
      <c r="I37" s="45">
        <f t="shared" si="33"/>
        <v>6394</v>
      </c>
      <c r="J37" s="45">
        <f t="shared" si="33"/>
        <v>6394</v>
      </c>
      <c r="K37" s="40"/>
      <c r="L37" s="40"/>
      <c r="M37" s="40"/>
      <c r="N37" s="40"/>
      <c r="O37" s="40"/>
      <c r="P37" s="40"/>
      <c r="Q37" s="40"/>
      <c r="R37" s="40"/>
      <c r="S37" s="40"/>
      <c r="T37" s="40"/>
      <c r="U37" s="40"/>
      <c r="V37" s="40"/>
      <c r="W37" s="40"/>
      <c r="X37" s="40"/>
      <c r="Y37" s="40"/>
      <c r="Z37" s="40"/>
    </row>
    <row r="38" ht="15.0" customHeight="1">
      <c r="A38" s="10" t="s">
        <v>101</v>
      </c>
      <c r="B38" s="10" t="s">
        <v>102</v>
      </c>
      <c r="C38" s="10" t="s">
        <v>133</v>
      </c>
      <c r="D38" s="43">
        <v>2987.0</v>
      </c>
      <c r="E38" s="44">
        <v>2820.0</v>
      </c>
      <c r="F38" s="45">
        <f t="shared" ref="F38:J38" si="34">E38</f>
        <v>2820</v>
      </c>
      <c r="G38" s="45">
        <f t="shared" si="34"/>
        <v>2820</v>
      </c>
      <c r="H38" s="45">
        <f t="shared" si="34"/>
        <v>2820</v>
      </c>
      <c r="I38" s="45">
        <f t="shared" si="34"/>
        <v>2820</v>
      </c>
      <c r="J38" s="45">
        <f t="shared" si="34"/>
        <v>2820</v>
      </c>
      <c r="K38" s="40"/>
      <c r="L38" s="40"/>
      <c r="M38" s="40"/>
      <c r="N38" s="40"/>
      <c r="O38" s="40"/>
      <c r="P38" s="40"/>
      <c r="Q38" s="40"/>
      <c r="R38" s="40"/>
      <c r="S38" s="40"/>
      <c r="T38" s="40"/>
      <c r="U38" s="40"/>
      <c r="V38" s="40"/>
      <c r="W38" s="40"/>
      <c r="X38" s="40"/>
      <c r="Y38" s="40"/>
      <c r="Z38" s="40"/>
    </row>
    <row r="39" ht="15.0" customHeight="1">
      <c r="A39" s="10" t="s">
        <v>101</v>
      </c>
      <c r="B39" s="10" t="s">
        <v>102</v>
      </c>
      <c r="C39" s="10" t="s">
        <v>124</v>
      </c>
      <c r="D39" s="43">
        <v>655.0</v>
      </c>
      <c r="E39" s="44">
        <v>555.0</v>
      </c>
      <c r="F39" s="45">
        <f t="shared" ref="F39:J39" si="35">E39</f>
        <v>555</v>
      </c>
      <c r="G39" s="45">
        <f t="shared" si="35"/>
        <v>555</v>
      </c>
      <c r="H39" s="45">
        <f t="shared" si="35"/>
        <v>555</v>
      </c>
      <c r="I39" s="45">
        <f t="shared" si="35"/>
        <v>555</v>
      </c>
      <c r="J39" s="45">
        <f t="shared" si="35"/>
        <v>555</v>
      </c>
      <c r="K39" s="40"/>
      <c r="L39" s="40"/>
      <c r="M39" s="40"/>
      <c r="N39" s="40"/>
      <c r="O39" s="40"/>
      <c r="P39" s="40"/>
      <c r="Q39" s="40"/>
      <c r="R39" s="40"/>
      <c r="S39" s="40"/>
      <c r="T39" s="40"/>
      <c r="U39" s="40"/>
      <c r="V39" s="40"/>
      <c r="W39" s="40"/>
      <c r="X39" s="40"/>
      <c r="Y39" s="40"/>
      <c r="Z39" s="40"/>
    </row>
    <row r="40" ht="15.0" customHeight="1">
      <c r="A40" s="10" t="s">
        <v>101</v>
      </c>
      <c r="B40" s="10" t="s">
        <v>102</v>
      </c>
      <c r="C40" s="10" t="s">
        <v>134</v>
      </c>
      <c r="D40" s="43">
        <v>779.0</v>
      </c>
      <c r="E40" s="44">
        <v>699.0</v>
      </c>
      <c r="F40" s="45">
        <f t="shared" ref="F40:J40" si="36">E40</f>
        <v>699</v>
      </c>
      <c r="G40" s="45">
        <f t="shared" si="36"/>
        <v>699</v>
      </c>
      <c r="H40" s="45">
        <f t="shared" si="36"/>
        <v>699</v>
      </c>
      <c r="I40" s="45">
        <f t="shared" si="36"/>
        <v>699</v>
      </c>
      <c r="J40" s="45">
        <f t="shared" si="36"/>
        <v>699</v>
      </c>
      <c r="K40" s="40"/>
      <c r="L40" s="40"/>
      <c r="M40" s="40"/>
      <c r="N40" s="40"/>
      <c r="O40" s="40"/>
      <c r="P40" s="40"/>
      <c r="Q40" s="40"/>
      <c r="R40" s="40"/>
      <c r="S40" s="40"/>
      <c r="T40" s="40"/>
      <c r="U40" s="40"/>
      <c r="V40" s="40"/>
      <c r="W40" s="40"/>
      <c r="X40" s="40"/>
      <c r="Y40" s="40"/>
      <c r="Z40" s="40"/>
    </row>
    <row r="41" ht="15.0" customHeight="1">
      <c r="A41" s="10" t="s">
        <v>101</v>
      </c>
      <c r="B41" s="10" t="s">
        <v>102</v>
      </c>
      <c r="C41" s="10" t="s">
        <v>135</v>
      </c>
      <c r="D41" s="43">
        <v>316.0</v>
      </c>
      <c r="E41" s="44">
        <v>288.0</v>
      </c>
      <c r="F41" s="45">
        <f t="shared" ref="F41:J41" si="37">E41</f>
        <v>288</v>
      </c>
      <c r="G41" s="45">
        <f t="shared" si="37"/>
        <v>288</v>
      </c>
      <c r="H41" s="45">
        <f t="shared" si="37"/>
        <v>288</v>
      </c>
      <c r="I41" s="45">
        <f t="shared" si="37"/>
        <v>288</v>
      </c>
      <c r="J41" s="45">
        <f t="shared" si="37"/>
        <v>288</v>
      </c>
      <c r="K41" s="40"/>
      <c r="L41" s="40"/>
      <c r="M41" s="40"/>
      <c r="N41" s="40"/>
      <c r="O41" s="40"/>
      <c r="P41" s="40"/>
      <c r="Q41" s="40"/>
      <c r="R41" s="40"/>
      <c r="S41" s="40"/>
      <c r="T41" s="40"/>
      <c r="U41" s="40"/>
      <c r="V41" s="40"/>
      <c r="W41" s="40"/>
      <c r="X41" s="40"/>
      <c r="Y41" s="40"/>
      <c r="Z41" s="40"/>
    </row>
    <row r="42" ht="15.0" customHeight="1">
      <c r="A42" s="10" t="s">
        <v>101</v>
      </c>
      <c r="B42" s="10" t="s">
        <v>102</v>
      </c>
      <c r="C42" s="10" t="s">
        <v>136</v>
      </c>
      <c r="D42" s="43"/>
      <c r="E42" s="46">
        <v>0.0</v>
      </c>
      <c r="F42" s="45">
        <f t="shared" ref="F42:J42" si="38">E42</f>
        <v>0</v>
      </c>
      <c r="G42" s="45">
        <f t="shared" si="38"/>
        <v>0</v>
      </c>
      <c r="H42" s="45">
        <f t="shared" si="38"/>
        <v>0</v>
      </c>
      <c r="I42" s="45">
        <f t="shared" si="38"/>
        <v>0</v>
      </c>
      <c r="J42" s="45">
        <f t="shared" si="38"/>
        <v>0</v>
      </c>
      <c r="K42" s="40"/>
      <c r="L42" s="40"/>
      <c r="M42" s="40"/>
      <c r="N42" s="40"/>
      <c r="O42" s="40"/>
      <c r="P42" s="40"/>
      <c r="Q42" s="40"/>
      <c r="R42" s="40"/>
      <c r="S42" s="40"/>
      <c r="T42" s="40"/>
      <c r="U42" s="40"/>
      <c r="V42" s="40"/>
      <c r="W42" s="40"/>
      <c r="X42" s="40"/>
      <c r="Y42" s="40"/>
      <c r="Z42" s="40"/>
    </row>
    <row r="43" ht="15.0" customHeight="1">
      <c r="A43" s="10" t="s">
        <v>101</v>
      </c>
      <c r="B43" s="10" t="s">
        <v>102</v>
      </c>
      <c r="C43" s="10" t="s">
        <v>137</v>
      </c>
      <c r="D43" s="43">
        <v>26301.0</v>
      </c>
      <c r="E43" s="52">
        <f>SUM(E34:E42)</f>
        <v>26240</v>
      </c>
      <c r="F43" s="45">
        <f t="shared" ref="F43:J43" si="39">E43</f>
        <v>26240</v>
      </c>
      <c r="G43" s="45">
        <f t="shared" si="39"/>
        <v>26240</v>
      </c>
      <c r="H43" s="45">
        <f t="shared" si="39"/>
        <v>26240</v>
      </c>
      <c r="I43" s="45">
        <f t="shared" si="39"/>
        <v>26240</v>
      </c>
      <c r="J43" s="45">
        <f t="shared" si="39"/>
        <v>26240</v>
      </c>
      <c r="K43" s="40"/>
      <c r="L43" s="40"/>
      <c r="M43" s="40"/>
      <c r="N43" s="40"/>
      <c r="O43" s="40"/>
      <c r="P43" s="40"/>
      <c r="Q43" s="40"/>
      <c r="R43" s="40"/>
      <c r="S43" s="40"/>
      <c r="T43" s="40"/>
      <c r="U43" s="40"/>
      <c r="V43" s="40"/>
      <c r="W43" s="40"/>
      <c r="X43" s="40"/>
      <c r="Y43" s="40"/>
      <c r="Z43" s="40"/>
    </row>
    <row r="44" ht="15.0" customHeight="1">
      <c r="A44" s="10" t="s">
        <v>101</v>
      </c>
      <c r="B44" s="10" t="s">
        <v>102</v>
      </c>
      <c r="C44" s="10" t="s">
        <v>138</v>
      </c>
      <c r="D44" s="43"/>
      <c r="E44" s="44"/>
      <c r="F44" s="45" t="str">
        <f t="shared" ref="F44:J44" si="40">E44</f>
        <v/>
      </c>
      <c r="G44" s="45" t="str">
        <f t="shared" si="40"/>
        <v/>
      </c>
      <c r="H44" s="45" t="str">
        <f t="shared" si="40"/>
        <v/>
      </c>
      <c r="I44" s="45" t="str">
        <f t="shared" si="40"/>
        <v/>
      </c>
      <c r="J44" s="45" t="str">
        <f t="shared" si="40"/>
        <v/>
      </c>
      <c r="K44" s="40"/>
      <c r="L44" s="40"/>
      <c r="M44" s="40"/>
      <c r="N44" s="40"/>
      <c r="O44" s="40"/>
      <c r="P44" s="40"/>
      <c r="Q44" s="40"/>
      <c r="R44" s="40"/>
      <c r="S44" s="40"/>
      <c r="T44" s="40"/>
      <c r="U44" s="40"/>
      <c r="V44" s="40"/>
      <c r="W44" s="40"/>
      <c r="X44" s="40"/>
      <c r="Y44" s="40"/>
      <c r="Z44" s="40"/>
    </row>
    <row r="45" ht="15.0" customHeight="1">
      <c r="A45" s="14"/>
      <c r="B45" s="14"/>
      <c r="C45" s="14" t="s">
        <v>139</v>
      </c>
      <c r="D45" s="42"/>
      <c r="E45" s="50"/>
      <c r="F45" s="45" t="str">
        <f t="shared" ref="F45:J45" si="41">E45</f>
        <v/>
      </c>
      <c r="G45" s="45" t="str">
        <f t="shared" si="41"/>
        <v/>
      </c>
      <c r="H45" s="45" t="str">
        <f t="shared" si="41"/>
        <v/>
      </c>
      <c r="I45" s="45" t="str">
        <f t="shared" si="41"/>
        <v/>
      </c>
      <c r="J45" s="45" t="str">
        <f t="shared" si="41"/>
        <v/>
      </c>
      <c r="K45" s="40"/>
      <c r="L45" s="40" t="s">
        <v>147</v>
      </c>
      <c r="M45" s="40"/>
      <c r="N45" s="40"/>
      <c r="O45" s="40"/>
      <c r="P45" s="40"/>
      <c r="Q45" s="40"/>
      <c r="R45" s="40"/>
      <c r="S45" s="40"/>
      <c r="T45" s="40"/>
      <c r="U45" s="40"/>
      <c r="V45" s="40"/>
      <c r="W45" s="40"/>
      <c r="X45" s="40"/>
      <c r="Y45" s="40"/>
      <c r="Z45" s="40"/>
    </row>
    <row r="46" ht="15.0" customHeight="1">
      <c r="A46" s="10" t="s">
        <v>101</v>
      </c>
      <c r="B46" s="10" t="s">
        <v>102</v>
      </c>
      <c r="C46" s="10" t="s">
        <v>140</v>
      </c>
      <c r="D46" s="43">
        <v>1854.0</v>
      </c>
      <c r="E46" s="44">
        <v>1813.0</v>
      </c>
      <c r="F46" s="45">
        <f t="shared" ref="F46:J46" si="42">E46</f>
        <v>1813</v>
      </c>
      <c r="G46" s="45">
        <f t="shared" si="42"/>
        <v>1813</v>
      </c>
      <c r="H46" s="45">
        <f t="shared" si="42"/>
        <v>1813</v>
      </c>
      <c r="I46" s="45">
        <f t="shared" si="42"/>
        <v>1813</v>
      </c>
      <c r="J46" s="45">
        <f t="shared" si="42"/>
        <v>1813</v>
      </c>
      <c r="K46" s="40"/>
      <c r="L46" s="40"/>
      <c r="M46" s="40"/>
      <c r="N46" s="40"/>
      <c r="O46" s="40"/>
      <c r="P46" s="40"/>
      <c r="Q46" s="40"/>
      <c r="R46" s="40"/>
      <c r="S46" s="40"/>
      <c r="T46" s="40"/>
      <c r="U46" s="40"/>
      <c r="V46" s="40"/>
      <c r="W46" s="40"/>
      <c r="X46" s="40"/>
      <c r="Y46" s="40"/>
      <c r="Z46" s="40"/>
    </row>
    <row r="47" ht="15.0" customHeight="1">
      <c r="A47" s="10" t="s">
        <v>101</v>
      </c>
      <c r="B47" s="10" t="s">
        <v>102</v>
      </c>
      <c r="C47" s="10" t="s">
        <v>141</v>
      </c>
      <c r="D47" s="43">
        <v>-264.0</v>
      </c>
      <c r="E47" s="44">
        <v>-278.0</v>
      </c>
      <c r="F47" s="45">
        <f t="shared" ref="F47:J47" si="43">E47</f>
        <v>-278</v>
      </c>
      <c r="G47" s="45">
        <f t="shared" si="43"/>
        <v>-278</v>
      </c>
      <c r="H47" s="45">
        <f t="shared" si="43"/>
        <v>-278</v>
      </c>
      <c r="I47" s="45">
        <f t="shared" si="43"/>
        <v>-278</v>
      </c>
      <c r="J47" s="45">
        <f t="shared" si="43"/>
        <v>-278</v>
      </c>
      <c r="K47" s="40"/>
      <c r="L47" s="40"/>
      <c r="M47" s="40"/>
      <c r="N47" s="40"/>
      <c r="O47" s="40"/>
      <c r="P47" s="40"/>
      <c r="Q47" s="40"/>
      <c r="R47" s="40"/>
      <c r="S47" s="40"/>
      <c r="T47" s="40"/>
      <c r="U47" s="40"/>
      <c r="V47" s="40"/>
      <c r="W47" s="40"/>
      <c r="X47" s="40"/>
      <c r="Y47" s="40"/>
      <c r="Z47" s="40"/>
    </row>
    <row r="48" ht="15.0" customHeight="1">
      <c r="A48" s="10" t="s">
        <v>101</v>
      </c>
      <c r="B48" s="10" t="s">
        <v>102</v>
      </c>
      <c r="C48" s="10" t="s">
        <v>142</v>
      </c>
      <c r="D48" s="43">
        <v>30419.0</v>
      </c>
      <c r="E48" s="44">
        <v>29808.0</v>
      </c>
      <c r="F48" s="45">
        <f t="shared" ref="F48:J48" si="44">E48</f>
        <v>29808</v>
      </c>
      <c r="G48" s="45">
        <f t="shared" si="44"/>
        <v>29808</v>
      </c>
      <c r="H48" s="45">
        <f t="shared" si="44"/>
        <v>29808</v>
      </c>
      <c r="I48" s="45">
        <f t="shared" si="44"/>
        <v>29808</v>
      </c>
      <c r="J48" s="45">
        <f t="shared" si="44"/>
        <v>29808</v>
      </c>
      <c r="K48" s="40"/>
      <c r="L48" s="40"/>
      <c r="M48" s="40"/>
      <c r="N48" s="40"/>
      <c r="O48" s="40"/>
      <c r="P48" s="40"/>
      <c r="Q48" s="40"/>
      <c r="R48" s="40"/>
      <c r="S48" s="40"/>
      <c r="T48" s="40"/>
      <c r="U48" s="40"/>
      <c r="V48" s="40"/>
      <c r="W48" s="40"/>
      <c r="X48" s="40"/>
      <c r="Y48" s="40"/>
      <c r="Z48" s="40"/>
    </row>
    <row r="49" ht="15.0" customHeight="1">
      <c r="A49" s="10" t="s">
        <v>101</v>
      </c>
      <c r="B49" s="10" t="s">
        <v>102</v>
      </c>
      <c r="C49" s="10" t="s">
        <v>143</v>
      </c>
      <c r="D49" s="43">
        <v>14.0</v>
      </c>
      <c r="E49" s="44">
        <v>-95.0</v>
      </c>
      <c r="F49" s="45">
        <f t="shared" ref="F49:J49" si="45">E49</f>
        <v>-95</v>
      </c>
      <c r="G49" s="45">
        <f t="shared" si="45"/>
        <v>-95</v>
      </c>
      <c r="H49" s="45">
        <f t="shared" si="45"/>
        <v>-95</v>
      </c>
      <c r="I49" s="45">
        <f t="shared" si="45"/>
        <v>-95</v>
      </c>
      <c r="J49" s="45">
        <f t="shared" si="45"/>
        <v>-95</v>
      </c>
      <c r="K49" s="40"/>
      <c r="L49" s="40"/>
      <c r="M49" s="40"/>
      <c r="N49" s="40"/>
      <c r="O49" s="40"/>
      <c r="P49" s="40"/>
      <c r="Q49" s="40"/>
      <c r="R49" s="40"/>
      <c r="S49" s="40"/>
      <c r="T49" s="40"/>
      <c r="U49" s="40"/>
      <c r="V49" s="40"/>
      <c r="W49" s="40"/>
      <c r="X49" s="40"/>
      <c r="Y49" s="40"/>
      <c r="Z49" s="40"/>
    </row>
    <row r="50" ht="15.0" customHeight="1">
      <c r="A50" s="10" t="s">
        <v>101</v>
      </c>
      <c r="B50" s="10" t="s">
        <v>102</v>
      </c>
      <c r="C50" s="10" t="s">
        <v>144</v>
      </c>
      <c r="D50" s="43">
        <v>-2996.0</v>
      </c>
      <c r="E50" s="46">
        <v>-1320.0</v>
      </c>
      <c r="F50" s="53">
        <f>SUM(E50,'Question 1'!F102)</f>
        <v>2362.235</v>
      </c>
      <c r="G50" s="53">
        <f>SUM(F50,'Question 1'!G102)</f>
        <v>6226.403925</v>
      </c>
      <c r="H50" s="53">
        <f>SUM(G50,'Question 1'!H102)</f>
        <v>10215.87136</v>
      </c>
      <c r="I50" s="53">
        <f>SUM(H50,'Question 1'!I102)</f>
        <v>14255.33033</v>
      </c>
      <c r="J50" s="53">
        <f>SUM(I50,'Question 1'!J102)</f>
        <v>18246.84844</v>
      </c>
      <c r="K50" s="40"/>
      <c r="L50" s="40"/>
      <c r="M50" s="40"/>
      <c r="N50" s="40"/>
      <c r="O50" s="40"/>
      <c r="P50" s="40"/>
      <c r="Q50" s="40"/>
      <c r="R50" s="40"/>
      <c r="S50" s="40"/>
      <c r="T50" s="40"/>
      <c r="U50" s="40"/>
      <c r="V50" s="40"/>
      <c r="W50" s="40"/>
      <c r="X50" s="40"/>
      <c r="Y50" s="40"/>
      <c r="Z50" s="40"/>
    </row>
    <row r="51" ht="15.0" customHeight="1">
      <c r="A51" s="10" t="s">
        <v>101</v>
      </c>
      <c r="B51" s="10" t="s">
        <v>102</v>
      </c>
      <c r="C51" s="10" t="s">
        <v>145</v>
      </c>
      <c r="D51" s="43">
        <v>29027.0</v>
      </c>
      <c r="E51" s="52">
        <f t="shared" ref="E51:J51" si="46">SUM(E46:E50)</f>
        <v>29928</v>
      </c>
      <c r="F51" s="52">
        <f t="shared" si="46"/>
        <v>33610.235</v>
      </c>
      <c r="G51" s="52">
        <f t="shared" si="46"/>
        <v>37474.40393</v>
      </c>
      <c r="H51" s="52">
        <f t="shared" si="46"/>
        <v>41463.87136</v>
      </c>
      <c r="I51" s="52">
        <f t="shared" si="46"/>
        <v>45503.33033</v>
      </c>
      <c r="J51" s="52">
        <f t="shared" si="46"/>
        <v>49494.84844</v>
      </c>
      <c r="K51" s="40"/>
      <c r="L51" s="40"/>
      <c r="M51" s="40"/>
      <c r="N51" s="40"/>
      <c r="O51" s="40"/>
      <c r="P51" s="40"/>
      <c r="Q51" s="40"/>
      <c r="R51" s="40"/>
      <c r="S51" s="40"/>
      <c r="T51" s="40"/>
      <c r="U51" s="40"/>
      <c r="V51" s="40"/>
      <c r="W51" s="40"/>
      <c r="X51" s="40"/>
      <c r="Y51" s="40"/>
      <c r="Z51" s="40"/>
    </row>
    <row r="52" ht="15.0" customHeight="1">
      <c r="A52" s="10" t="s">
        <v>101</v>
      </c>
      <c r="B52" s="10" t="s">
        <v>102</v>
      </c>
      <c r="C52" s="10" t="s">
        <v>146</v>
      </c>
      <c r="D52" s="43">
        <v>178.0</v>
      </c>
      <c r="E52" s="46">
        <v>181.0</v>
      </c>
      <c r="F52" s="46">
        <v>181.0</v>
      </c>
      <c r="G52" s="46">
        <v>181.0</v>
      </c>
      <c r="H52" s="46">
        <v>181.0</v>
      </c>
      <c r="I52" s="46">
        <v>181.0</v>
      </c>
      <c r="J52" s="46">
        <v>181.0</v>
      </c>
      <c r="K52" s="40"/>
      <c r="L52" s="40"/>
      <c r="M52" s="40"/>
      <c r="N52" s="40"/>
      <c r="O52" s="40"/>
      <c r="P52" s="40"/>
      <c r="Q52" s="40"/>
      <c r="R52" s="40"/>
      <c r="S52" s="40"/>
      <c r="T52" s="40"/>
      <c r="U52" s="40"/>
      <c r="V52" s="40"/>
      <c r="W52" s="40"/>
      <c r="X52" s="40"/>
      <c r="Y52" s="40"/>
      <c r="Z52" s="40"/>
    </row>
    <row r="53" ht="15.0" customHeight="1">
      <c r="A53" s="10" t="s">
        <v>101</v>
      </c>
      <c r="B53" s="10" t="s">
        <v>102</v>
      </c>
      <c r="C53" s="10" t="s">
        <v>148</v>
      </c>
      <c r="D53" s="43">
        <v>29205.0</v>
      </c>
      <c r="E53" s="52">
        <f t="shared" ref="E53:J53" si="47">SUM(E51:E52)</f>
        <v>30109</v>
      </c>
      <c r="F53" s="52">
        <f t="shared" si="47"/>
        <v>33791.235</v>
      </c>
      <c r="G53" s="52">
        <f t="shared" si="47"/>
        <v>37655.40393</v>
      </c>
      <c r="H53" s="52">
        <f t="shared" si="47"/>
        <v>41644.87136</v>
      </c>
      <c r="I53" s="52">
        <f t="shared" si="47"/>
        <v>45684.33033</v>
      </c>
      <c r="J53" s="52">
        <f t="shared" si="47"/>
        <v>49675.84844</v>
      </c>
      <c r="K53" s="40"/>
      <c r="L53" s="40"/>
      <c r="M53" s="40"/>
      <c r="N53" s="40"/>
      <c r="O53" s="40"/>
      <c r="P53" s="40"/>
      <c r="Q53" s="40"/>
      <c r="R53" s="40"/>
      <c r="S53" s="40"/>
      <c r="T53" s="40"/>
      <c r="U53" s="40"/>
      <c r="V53" s="40"/>
      <c r="W53" s="40"/>
      <c r="X53" s="40"/>
      <c r="Y53" s="40"/>
      <c r="Z53" s="40"/>
    </row>
    <row r="54" ht="15.0" customHeight="1">
      <c r="A54" s="10" t="s">
        <v>101</v>
      </c>
      <c r="B54" s="10" t="s">
        <v>102</v>
      </c>
      <c r="C54" s="10" t="s">
        <v>149</v>
      </c>
      <c r="D54" s="43">
        <v>55506.0</v>
      </c>
      <c r="E54" s="52">
        <f t="shared" ref="E54:J54" si="48">E43+E53</f>
        <v>56349</v>
      </c>
      <c r="F54" s="52">
        <f t="shared" si="48"/>
        <v>60031.235</v>
      </c>
      <c r="G54" s="52">
        <f t="shared" si="48"/>
        <v>63895.40393</v>
      </c>
      <c r="H54" s="52">
        <f t="shared" si="48"/>
        <v>67884.87136</v>
      </c>
      <c r="I54" s="52">
        <f t="shared" si="48"/>
        <v>71924.33033</v>
      </c>
      <c r="J54" s="52">
        <f t="shared" si="48"/>
        <v>75915.84844</v>
      </c>
      <c r="K54" s="40"/>
      <c r="L54" s="40"/>
      <c r="M54" s="40"/>
      <c r="N54" s="40"/>
      <c r="O54" s="40"/>
      <c r="P54" s="40"/>
      <c r="Q54" s="40"/>
      <c r="R54" s="40"/>
      <c r="S54" s="40"/>
      <c r="T54" s="40"/>
      <c r="U54" s="40"/>
      <c r="V54" s="40"/>
      <c r="W54" s="40"/>
      <c r="X54" s="40"/>
      <c r="Y54" s="40"/>
      <c r="Z54" s="40"/>
    </row>
    <row r="55" ht="15.0" customHeight="1">
      <c r="A55" s="54"/>
      <c r="B55" s="54"/>
      <c r="C55" s="54"/>
      <c r="D55" s="54"/>
      <c r="E55" s="40"/>
      <c r="F55" s="40"/>
      <c r="G55" s="40"/>
      <c r="H55" s="40"/>
      <c r="I55" s="40"/>
      <c r="J55" s="40"/>
      <c r="K55" s="40"/>
      <c r="L55" s="40"/>
      <c r="M55" s="40"/>
      <c r="N55" s="40"/>
      <c r="O55" s="40"/>
      <c r="P55" s="40"/>
      <c r="Q55" s="40"/>
      <c r="R55" s="40"/>
      <c r="S55" s="40"/>
      <c r="T55" s="40"/>
      <c r="U55" s="40"/>
      <c r="V55" s="40"/>
      <c r="W55" s="40"/>
      <c r="X55" s="40"/>
      <c r="Y55" s="40"/>
      <c r="Z55" s="40"/>
    </row>
    <row r="56" ht="15.0" customHeight="1">
      <c r="A56" s="54"/>
      <c r="B56" s="54"/>
      <c r="C56" s="54"/>
      <c r="D56" s="54"/>
      <c r="E56" s="55"/>
      <c r="F56" s="40"/>
      <c r="G56" s="40"/>
      <c r="H56" s="40"/>
      <c r="I56" s="40"/>
      <c r="J56" s="40"/>
      <c r="K56" s="40"/>
      <c r="L56" s="40"/>
      <c r="M56" s="40"/>
      <c r="N56" s="40"/>
      <c r="O56" s="40"/>
      <c r="P56" s="40"/>
      <c r="Q56" s="40"/>
      <c r="R56" s="40"/>
      <c r="S56" s="40"/>
      <c r="T56" s="40"/>
      <c r="U56" s="40"/>
      <c r="V56" s="40"/>
      <c r="W56" s="40"/>
      <c r="X56" s="40"/>
      <c r="Y56" s="40"/>
      <c r="Z56" s="40"/>
    </row>
    <row r="57" ht="15.0" customHeight="1">
      <c r="A57" s="54"/>
      <c r="B57" s="54"/>
      <c r="C57" s="54" t="s">
        <v>150</v>
      </c>
      <c r="D57" s="54"/>
      <c r="E57" s="55">
        <f t="shared" ref="E57:J57" si="49">E25-E54</f>
        <v>0</v>
      </c>
      <c r="F57" s="56">
        <f t="shared" si="49"/>
        <v>-3682.235</v>
      </c>
      <c r="G57" s="56">
        <f t="shared" si="49"/>
        <v>-7546.403925</v>
      </c>
      <c r="H57" s="56">
        <f t="shared" si="49"/>
        <v>-11535.87136</v>
      </c>
      <c r="I57" s="56">
        <f t="shared" si="49"/>
        <v>-15575.33033</v>
      </c>
      <c r="J57" s="56">
        <f t="shared" si="49"/>
        <v>-19566.84844</v>
      </c>
      <c r="K57" s="40"/>
      <c r="L57" s="40"/>
      <c r="M57" s="40"/>
      <c r="N57" s="40"/>
      <c r="O57" s="40"/>
      <c r="P57" s="40"/>
      <c r="Q57" s="40"/>
      <c r="R57" s="40"/>
      <c r="S57" s="40"/>
      <c r="T57" s="40"/>
      <c r="U57" s="40"/>
      <c r="V57" s="40"/>
      <c r="W57" s="40"/>
      <c r="X57" s="40"/>
      <c r="Y57" s="40"/>
      <c r="Z57" s="40"/>
    </row>
    <row r="58" ht="15.0" customHeight="1">
      <c r="A58" s="54"/>
      <c r="B58" s="54"/>
      <c r="C58" s="54" t="s">
        <v>151</v>
      </c>
      <c r="D58" s="54"/>
      <c r="E58" s="45">
        <f t="shared" ref="E58:J58" si="50">E25-E57</f>
        <v>56349</v>
      </c>
      <c r="F58" s="45">
        <f t="shared" si="50"/>
        <v>60031.235</v>
      </c>
      <c r="G58" s="45">
        <f t="shared" si="50"/>
        <v>63895.40393</v>
      </c>
      <c r="H58" s="45">
        <f t="shared" si="50"/>
        <v>67884.87136</v>
      </c>
      <c r="I58" s="45">
        <f t="shared" si="50"/>
        <v>71924.33033</v>
      </c>
      <c r="J58" s="45">
        <f t="shared" si="50"/>
        <v>75915.84844</v>
      </c>
      <c r="K58" s="40"/>
      <c r="L58" s="40"/>
      <c r="M58" s="40"/>
      <c r="N58" s="40"/>
      <c r="O58" s="40"/>
      <c r="P58" s="40"/>
      <c r="Q58" s="40"/>
      <c r="R58" s="40"/>
      <c r="S58" s="40"/>
      <c r="T58" s="40"/>
      <c r="U58" s="40"/>
      <c r="V58" s="40"/>
      <c r="W58" s="40"/>
      <c r="X58" s="40"/>
      <c r="Y58" s="40"/>
      <c r="Z58" s="40"/>
    </row>
    <row r="59" ht="15.0" customHeight="1">
      <c r="A59" s="54"/>
      <c r="B59" s="54"/>
      <c r="C59" s="54"/>
      <c r="D59" s="54"/>
      <c r="E59" s="40"/>
      <c r="F59" s="40"/>
      <c r="G59" s="40"/>
      <c r="H59" s="40"/>
      <c r="I59" s="40"/>
      <c r="J59" s="40"/>
      <c r="K59" s="40"/>
      <c r="L59" s="40"/>
      <c r="M59" s="40"/>
      <c r="N59" s="40"/>
      <c r="O59" s="40"/>
      <c r="P59" s="40"/>
      <c r="Q59" s="40"/>
      <c r="R59" s="40"/>
      <c r="S59" s="40"/>
      <c r="T59" s="40"/>
      <c r="U59" s="40"/>
      <c r="V59" s="40"/>
      <c r="W59" s="40"/>
      <c r="X59" s="40"/>
      <c r="Y59" s="40"/>
      <c r="Z59" s="40"/>
    </row>
    <row r="60" ht="15.0" customHeight="1">
      <c r="A60" s="54"/>
      <c r="B60" s="54"/>
      <c r="C60" s="54"/>
      <c r="D60" s="54"/>
      <c r="E60" s="40"/>
      <c r="F60" s="40"/>
      <c r="G60" s="40"/>
      <c r="H60" s="40"/>
      <c r="I60" s="40"/>
      <c r="J60" s="40"/>
      <c r="K60" s="40"/>
      <c r="L60" s="40"/>
      <c r="M60" s="40"/>
      <c r="N60" s="40"/>
      <c r="O60" s="40"/>
      <c r="P60" s="40"/>
      <c r="Q60" s="40"/>
      <c r="R60" s="40"/>
      <c r="S60" s="40"/>
      <c r="T60" s="40"/>
      <c r="U60" s="40"/>
      <c r="V60" s="40"/>
      <c r="W60" s="40"/>
      <c r="X60" s="40"/>
      <c r="Y60" s="40"/>
      <c r="Z60" s="40"/>
    </row>
    <row r="61" ht="15.0" customHeight="1">
      <c r="A61" s="54"/>
      <c r="B61" s="54"/>
      <c r="C61" s="54"/>
      <c r="D61" s="54"/>
      <c r="E61" s="40"/>
      <c r="F61" s="40"/>
      <c r="G61" s="40"/>
      <c r="H61" s="40"/>
      <c r="I61" s="40"/>
      <c r="J61" s="40"/>
      <c r="K61" s="40"/>
      <c r="L61" s="40"/>
      <c r="M61" s="40"/>
      <c r="N61" s="40"/>
      <c r="O61" s="40"/>
      <c r="P61" s="40"/>
      <c r="Q61" s="40"/>
      <c r="R61" s="40"/>
      <c r="S61" s="40"/>
      <c r="T61" s="40"/>
      <c r="U61" s="40"/>
      <c r="V61" s="40"/>
      <c r="W61" s="40"/>
      <c r="X61" s="40"/>
      <c r="Y61" s="40"/>
      <c r="Z61" s="40"/>
    </row>
    <row r="62" ht="15.0" customHeight="1">
      <c r="A62" s="54"/>
      <c r="B62" s="54"/>
      <c r="C62" s="54"/>
      <c r="D62" s="54"/>
      <c r="E62" s="40"/>
      <c r="F62" s="40"/>
      <c r="G62" s="40"/>
      <c r="H62" s="40"/>
      <c r="I62" s="40"/>
      <c r="J62" s="40"/>
      <c r="K62" s="40"/>
      <c r="L62" s="40"/>
      <c r="M62" s="40"/>
      <c r="N62" s="40"/>
      <c r="O62" s="40"/>
      <c r="P62" s="40"/>
      <c r="Q62" s="40"/>
      <c r="R62" s="40"/>
      <c r="S62" s="40"/>
      <c r="T62" s="40"/>
      <c r="U62" s="40"/>
      <c r="V62" s="40"/>
      <c r="W62" s="40"/>
      <c r="X62" s="40"/>
      <c r="Y62" s="40"/>
      <c r="Z62" s="40"/>
    </row>
    <row r="63" ht="15.0" customHeight="1">
      <c r="A63" s="54"/>
      <c r="B63" s="54"/>
      <c r="C63" s="54"/>
      <c r="D63" s="54"/>
      <c r="E63" s="40"/>
      <c r="F63" s="40"/>
      <c r="G63" s="40"/>
      <c r="H63" s="40"/>
      <c r="I63" s="40"/>
      <c r="J63" s="40"/>
      <c r="K63" s="40"/>
      <c r="L63" s="40"/>
      <c r="M63" s="40"/>
      <c r="N63" s="40"/>
      <c r="O63" s="40"/>
      <c r="P63" s="40"/>
      <c r="Q63" s="40"/>
      <c r="R63" s="40"/>
      <c r="S63" s="40"/>
      <c r="T63" s="40"/>
      <c r="U63" s="40"/>
      <c r="V63" s="40"/>
      <c r="W63" s="40"/>
      <c r="X63" s="40"/>
      <c r="Y63" s="40"/>
      <c r="Z63" s="40"/>
    </row>
    <row r="64" ht="15.0" customHeight="1">
      <c r="A64" s="54"/>
      <c r="B64" s="54"/>
      <c r="C64" s="54"/>
      <c r="D64" s="54"/>
      <c r="E64" s="40"/>
      <c r="F64" s="40"/>
      <c r="G64" s="40"/>
      <c r="H64" s="40"/>
      <c r="I64" s="40"/>
      <c r="J64" s="40"/>
      <c r="K64" s="40"/>
      <c r="L64" s="40"/>
      <c r="M64" s="40"/>
      <c r="N64" s="40"/>
      <c r="O64" s="40"/>
      <c r="P64" s="40"/>
      <c r="Q64" s="40"/>
      <c r="R64" s="40"/>
      <c r="S64" s="40"/>
      <c r="T64" s="40"/>
      <c r="U64" s="40"/>
      <c r="V64" s="40"/>
      <c r="W64" s="40"/>
      <c r="X64" s="40"/>
      <c r="Y64" s="40"/>
      <c r="Z64" s="40"/>
    </row>
    <row r="65" ht="15.0" customHeight="1">
      <c r="A65" s="54"/>
      <c r="B65" s="54"/>
      <c r="C65" s="54"/>
      <c r="D65" s="54"/>
      <c r="E65" s="40"/>
      <c r="F65" s="40"/>
      <c r="G65" s="40"/>
      <c r="H65" s="40"/>
      <c r="I65" s="40"/>
      <c r="J65" s="40"/>
      <c r="K65" s="40"/>
      <c r="L65" s="40"/>
      <c r="M65" s="40"/>
      <c r="N65" s="40"/>
      <c r="O65" s="40"/>
      <c r="P65" s="40"/>
      <c r="Q65" s="40"/>
      <c r="R65" s="40"/>
      <c r="S65" s="40"/>
      <c r="T65" s="40"/>
      <c r="U65" s="40"/>
      <c r="V65" s="40"/>
      <c r="W65" s="40"/>
      <c r="X65" s="40"/>
      <c r="Y65" s="40"/>
      <c r="Z65" s="40"/>
    </row>
    <row r="66" ht="15.0" customHeight="1">
      <c r="A66" s="54"/>
      <c r="B66" s="54"/>
      <c r="C66" s="54"/>
      <c r="D66" s="54"/>
      <c r="E66" s="40"/>
      <c r="F66" s="40"/>
      <c r="G66" s="40"/>
      <c r="H66" s="40"/>
      <c r="I66" s="40"/>
      <c r="J66" s="40"/>
      <c r="K66" s="40"/>
      <c r="L66" s="40"/>
      <c r="M66" s="40"/>
      <c r="N66" s="40"/>
      <c r="O66" s="40"/>
      <c r="P66" s="40"/>
      <c r="Q66" s="40"/>
      <c r="R66" s="40"/>
      <c r="S66" s="40"/>
      <c r="T66" s="40"/>
      <c r="U66" s="40"/>
      <c r="V66" s="40"/>
      <c r="W66" s="40"/>
      <c r="X66" s="40"/>
      <c r="Y66" s="40"/>
      <c r="Z66" s="40"/>
    </row>
    <row r="67" ht="15.0" customHeight="1">
      <c r="A67" s="54"/>
      <c r="B67" s="54"/>
      <c r="C67" s="54"/>
      <c r="D67" s="54"/>
      <c r="E67" s="40"/>
      <c r="F67" s="40"/>
      <c r="G67" s="40"/>
      <c r="H67" s="40"/>
      <c r="I67" s="40"/>
      <c r="J67" s="40"/>
      <c r="K67" s="40"/>
      <c r="L67" s="40"/>
      <c r="M67" s="40"/>
      <c r="N67" s="40"/>
      <c r="O67" s="40"/>
      <c r="P67" s="40"/>
      <c r="Q67" s="40"/>
      <c r="R67" s="40"/>
      <c r="S67" s="40"/>
      <c r="T67" s="40"/>
      <c r="U67" s="40"/>
      <c r="V67" s="40"/>
      <c r="W67" s="40"/>
      <c r="X67" s="40"/>
      <c r="Y67" s="40"/>
      <c r="Z67" s="40"/>
    </row>
    <row r="68" ht="15.0" customHeight="1">
      <c r="A68" s="54"/>
      <c r="B68" s="54"/>
      <c r="C68" s="54"/>
      <c r="D68" s="54"/>
      <c r="E68" s="40"/>
      <c r="F68" s="40"/>
      <c r="G68" s="40"/>
      <c r="H68" s="40"/>
      <c r="I68" s="40"/>
      <c r="J68" s="40"/>
      <c r="K68" s="40"/>
      <c r="L68" s="40"/>
      <c r="M68" s="40"/>
      <c r="N68" s="40"/>
      <c r="O68" s="40"/>
      <c r="P68" s="40"/>
      <c r="Q68" s="40"/>
      <c r="R68" s="40"/>
      <c r="S68" s="40"/>
      <c r="T68" s="40"/>
      <c r="U68" s="40"/>
      <c r="V68" s="40"/>
      <c r="W68" s="40"/>
      <c r="X68" s="40"/>
      <c r="Y68" s="40"/>
      <c r="Z68" s="40"/>
    </row>
    <row r="69" ht="15.0" customHeight="1">
      <c r="A69" s="54"/>
      <c r="B69" s="54"/>
      <c r="C69" s="54"/>
      <c r="D69" s="54"/>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1.22" defaultRowHeight="15.0" outlineLevelCol="1"/>
  <cols>
    <col customWidth="1" hidden="1" min="1" max="2" width="25.0" outlineLevel="1"/>
    <col collapsed="1" customWidth="1" min="3" max="3" width="66.67"/>
    <col customWidth="1" min="4" max="4" width="25.0"/>
    <col customWidth="1" min="5" max="5" width="12.78"/>
    <col customWidth="1" min="6" max="6" width="11.67"/>
    <col customWidth="1" min="7" max="26" width="10.33"/>
  </cols>
  <sheetData>
    <row r="1" ht="15.0" customHeight="1">
      <c r="A1" s="39" t="s">
        <v>98</v>
      </c>
      <c r="B1" s="6" t="s">
        <v>99</v>
      </c>
      <c r="C1" s="6" t="s">
        <v>4</v>
      </c>
      <c r="D1" s="6" t="s">
        <v>5</v>
      </c>
      <c r="E1" s="40"/>
      <c r="F1" s="40"/>
      <c r="G1" s="40"/>
      <c r="H1" s="40"/>
      <c r="I1" s="40"/>
      <c r="J1" s="40"/>
      <c r="K1" s="40"/>
      <c r="L1" s="40"/>
      <c r="M1" s="40"/>
      <c r="N1" s="40"/>
      <c r="O1" s="40"/>
      <c r="P1" s="40"/>
      <c r="Q1" s="40"/>
      <c r="R1" s="40"/>
      <c r="S1" s="40"/>
      <c r="T1" s="40"/>
      <c r="U1" s="40"/>
      <c r="V1" s="40"/>
      <c r="W1" s="40"/>
      <c r="X1" s="40"/>
      <c r="Y1" s="40"/>
      <c r="Z1" s="40"/>
    </row>
    <row r="2" ht="15.0" customHeight="1">
      <c r="A2" s="6"/>
      <c r="B2" s="6"/>
      <c r="C2" s="6" t="s">
        <v>7</v>
      </c>
      <c r="D2" s="6" t="s">
        <v>8</v>
      </c>
      <c r="E2" s="40"/>
      <c r="F2" s="40"/>
      <c r="G2" s="40"/>
      <c r="H2" s="40"/>
      <c r="I2" s="40"/>
      <c r="J2" s="40"/>
      <c r="K2" s="40"/>
      <c r="L2" s="40"/>
      <c r="M2" s="40"/>
      <c r="N2" s="40"/>
      <c r="O2" s="40"/>
      <c r="P2" s="40"/>
      <c r="Q2" s="40"/>
      <c r="R2" s="40"/>
      <c r="S2" s="40"/>
      <c r="T2" s="40"/>
      <c r="U2" s="40"/>
      <c r="V2" s="40"/>
      <c r="W2" s="40"/>
      <c r="X2" s="40"/>
      <c r="Y2" s="40"/>
      <c r="Z2" s="40"/>
    </row>
    <row r="3" ht="15.0" customHeight="1">
      <c r="A3" s="6"/>
      <c r="B3" s="6"/>
      <c r="C3" s="6" t="s">
        <v>12</v>
      </c>
      <c r="D3" s="6" t="s">
        <v>13</v>
      </c>
      <c r="E3" s="41" t="s">
        <v>6</v>
      </c>
      <c r="F3" s="41" t="s">
        <v>15</v>
      </c>
      <c r="G3" s="41" t="s">
        <v>16</v>
      </c>
      <c r="H3" s="41" t="s">
        <v>17</v>
      </c>
      <c r="I3" s="41" t="s">
        <v>18</v>
      </c>
      <c r="J3" s="41" t="s">
        <v>19</v>
      </c>
      <c r="K3" s="40"/>
      <c r="L3" s="40" t="s">
        <v>11</v>
      </c>
      <c r="M3" s="40"/>
      <c r="N3" s="40"/>
      <c r="O3" s="40"/>
      <c r="P3" s="40"/>
      <c r="Q3" s="40"/>
      <c r="R3" s="40"/>
      <c r="S3" s="40"/>
      <c r="T3" s="40"/>
      <c r="U3" s="40"/>
      <c r="V3" s="40"/>
      <c r="W3" s="40"/>
      <c r="X3" s="40"/>
      <c r="Y3" s="40"/>
      <c r="Z3" s="40"/>
    </row>
    <row r="4" ht="15.0" customHeight="1">
      <c r="A4" s="14"/>
      <c r="B4" s="14"/>
      <c r="C4" s="14" t="s">
        <v>100</v>
      </c>
      <c r="D4" s="42"/>
      <c r="E4" s="40"/>
      <c r="F4" s="40"/>
      <c r="G4" s="40"/>
      <c r="H4" s="40"/>
      <c r="I4" s="40"/>
      <c r="J4" s="40"/>
      <c r="K4" s="40"/>
      <c r="L4" s="40"/>
      <c r="M4" s="40"/>
      <c r="N4" s="40"/>
      <c r="O4" s="40"/>
      <c r="P4" s="40"/>
      <c r="Q4" s="40"/>
      <c r="R4" s="40"/>
      <c r="S4" s="40"/>
      <c r="T4" s="40"/>
      <c r="U4" s="40"/>
      <c r="V4" s="40"/>
      <c r="W4" s="40"/>
      <c r="X4" s="40"/>
      <c r="Y4" s="40"/>
      <c r="Z4" s="40"/>
    </row>
    <row r="5" ht="15.0" customHeight="1">
      <c r="A5" s="10" t="s">
        <v>101</v>
      </c>
      <c r="B5" s="10" t="s">
        <v>102</v>
      </c>
      <c r="C5" s="10" t="s">
        <v>103</v>
      </c>
      <c r="D5" s="43">
        <v>3002.0</v>
      </c>
      <c r="E5" s="44">
        <v>3619.0</v>
      </c>
      <c r="F5" s="45">
        <f t="shared" ref="F5:J5" si="1">E5</f>
        <v>3619</v>
      </c>
      <c r="G5" s="45">
        <f t="shared" si="1"/>
        <v>3619</v>
      </c>
      <c r="H5" s="45">
        <f t="shared" si="1"/>
        <v>3619</v>
      </c>
      <c r="I5" s="45">
        <f t="shared" si="1"/>
        <v>3619</v>
      </c>
      <c r="J5" s="45">
        <f t="shared" si="1"/>
        <v>3619</v>
      </c>
      <c r="K5" s="40"/>
      <c r="L5" s="40" t="s">
        <v>170</v>
      </c>
      <c r="M5" s="40"/>
      <c r="N5" s="40"/>
      <c r="O5" s="40"/>
      <c r="P5" s="40"/>
      <c r="Q5" s="40"/>
      <c r="R5" s="40"/>
      <c r="S5" s="40"/>
      <c r="T5" s="40"/>
      <c r="U5" s="40"/>
      <c r="V5" s="40"/>
      <c r="W5" s="40"/>
      <c r="X5" s="40"/>
      <c r="Y5" s="40"/>
      <c r="Z5" s="40"/>
    </row>
    <row r="6" ht="15.0" customHeight="1">
      <c r="A6" s="10" t="s">
        <v>101</v>
      </c>
      <c r="B6" s="10" t="s">
        <v>102</v>
      </c>
      <c r="C6" s="10" t="s">
        <v>105</v>
      </c>
      <c r="D6" s="43">
        <v>734.0</v>
      </c>
      <c r="E6" s="44">
        <v>1056.0</v>
      </c>
      <c r="F6" s="45">
        <f t="shared" ref="F6:J6" si="2">E6</f>
        <v>1056</v>
      </c>
      <c r="G6" s="45">
        <f t="shared" si="2"/>
        <v>1056</v>
      </c>
      <c r="H6" s="45">
        <f t="shared" si="2"/>
        <v>1056</v>
      </c>
      <c r="I6" s="45">
        <f t="shared" si="2"/>
        <v>1056</v>
      </c>
      <c r="J6" s="45">
        <f t="shared" si="2"/>
        <v>1056</v>
      </c>
      <c r="K6" s="40"/>
      <c r="L6" s="40"/>
      <c r="M6" s="40"/>
      <c r="N6" s="40"/>
      <c r="O6" s="40"/>
      <c r="P6" s="40"/>
      <c r="Q6" s="40"/>
      <c r="R6" s="40"/>
      <c r="S6" s="40"/>
      <c r="T6" s="40"/>
      <c r="U6" s="40"/>
      <c r="V6" s="40"/>
      <c r="W6" s="40"/>
      <c r="X6" s="40"/>
      <c r="Y6" s="40"/>
      <c r="Z6" s="40"/>
    </row>
    <row r="7" ht="15.0" customHeight="1">
      <c r="A7" s="10" t="s">
        <v>101</v>
      </c>
      <c r="B7" s="10" t="s">
        <v>102</v>
      </c>
      <c r="C7" s="10" t="s">
        <v>106</v>
      </c>
      <c r="D7" s="43"/>
      <c r="E7" s="44"/>
      <c r="F7" s="45" t="str">
        <f t="shared" ref="F7:J7" si="3">E7</f>
        <v/>
      </c>
      <c r="G7" s="45" t="str">
        <f t="shared" si="3"/>
        <v/>
      </c>
      <c r="H7" s="45" t="str">
        <f t="shared" si="3"/>
        <v/>
      </c>
      <c r="I7" s="45" t="str">
        <f t="shared" si="3"/>
        <v/>
      </c>
      <c r="J7" s="45" t="str">
        <f t="shared" si="3"/>
        <v/>
      </c>
      <c r="K7" s="40"/>
      <c r="L7" s="40"/>
      <c r="M7" s="40"/>
      <c r="N7" s="40"/>
      <c r="O7" s="40"/>
      <c r="P7" s="40"/>
      <c r="Q7" s="40"/>
      <c r="R7" s="40"/>
      <c r="S7" s="40"/>
      <c r="T7" s="40"/>
      <c r="U7" s="40"/>
      <c r="V7" s="40"/>
      <c r="W7" s="40"/>
      <c r="X7" s="40"/>
      <c r="Y7" s="40"/>
      <c r="Z7" s="40"/>
    </row>
    <row r="8" ht="15.0" customHeight="1">
      <c r="A8" s="10" t="s">
        <v>101</v>
      </c>
      <c r="B8" s="10" t="s">
        <v>102</v>
      </c>
      <c r="C8" s="10" t="s">
        <v>107</v>
      </c>
      <c r="D8" s="43">
        <v>23.0</v>
      </c>
      <c r="E8" s="44">
        <v>21.0</v>
      </c>
      <c r="F8" s="45">
        <f t="shared" ref="F8:J8" si="4">E8</f>
        <v>21</v>
      </c>
      <c r="G8" s="45">
        <f t="shared" si="4"/>
        <v>21</v>
      </c>
      <c r="H8" s="45">
        <f t="shared" si="4"/>
        <v>21</v>
      </c>
      <c r="I8" s="45">
        <f t="shared" si="4"/>
        <v>21</v>
      </c>
      <c r="J8" s="45">
        <f t="shared" si="4"/>
        <v>21</v>
      </c>
      <c r="K8" s="40"/>
      <c r="L8" s="40"/>
      <c r="M8" s="40"/>
      <c r="N8" s="40"/>
      <c r="O8" s="40"/>
      <c r="P8" s="40"/>
      <c r="Q8" s="40"/>
      <c r="R8" s="40"/>
      <c r="S8" s="40"/>
      <c r="T8" s="40"/>
      <c r="U8" s="40"/>
      <c r="V8" s="40"/>
      <c r="W8" s="40"/>
      <c r="X8" s="40"/>
      <c r="Y8" s="40"/>
      <c r="Z8" s="40"/>
    </row>
    <row r="9" ht="15.0" customHeight="1">
      <c r="A9" s="10" t="s">
        <v>101</v>
      </c>
      <c r="B9" s="10" t="s">
        <v>102</v>
      </c>
      <c r="C9" s="10" t="s">
        <v>108</v>
      </c>
      <c r="D9" s="43">
        <v>1663.0</v>
      </c>
      <c r="E9" s="44">
        <v>1423.0</v>
      </c>
      <c r="F9" s="45">
        <f t="shared" ref="F9:J9" si="5">E9</f>
        <v>1423</v>
      </c>
      <c r="G9" s="45">
        <f t="shared" si="5"/>
        <v>1423</v>
      </c>
      <c r="H9" s="45">
        <f t="shared" si="5"/>
        <v>1423</v>
      </c>
      <c r="I9" s="45">
        <f t="shared" si="5"/>
        <v>1423</v>
      </c>
      <c r="J9" s="45">
        <f t="shared" si="5"/>
        <v>1423</v>
      </c>
      <c r="K9" s="40"/>
      <c r="L9" s="40"/>
      <c r="M9" s="40"/>
      <c r="N9" s="40"/>
      <c r="O9" s="40"/>
      <c r="P9" s="40"/>
      <c r="Q9" s="40"/>
      <c r="R9" s="40"/>
      <c r="S9" s="40"/>
      <c r="T9" s="40"/>
      <c r="U9" s="40"/>
      <c r="V9" s="40"/>
      <c r="W9" s="40"/>
      <c r="X9" s="40"/>
      <c r="Y9" s="40"/>
      <c r="Z9" s="40"/>
    </row>
    <row r="10" ht="15.0" customHeight="1">
      <c r="A10" s="10" t="s">
        <v>101</v>
      </c>
      <c r="B10" s="10" t="s">
        <v>102</v>
      </c>
      <c r="C10" s="10" t="s">
        <v>109</v>
      </c>
      <c r="D10" s="43">
        <v>979.0</v>
      </c>
      <c r="E10" s="44">
        <v>761.0</v>
      </c>
      <c r="F10" s="45">
        <f t="shared" ref="F10:J10" si="6">E10</f>
        <v>761</v>
      </c>
      <c r="G10" s="45">
        <f t="shared" si="6"/>
        <v>761</v>
      </c>
      <c r="H10" s="45">
        <f t="shared" si="6"/>
        <v>761</v>
      </c>
      <c r="I10" s="45">
        <f t="shared" si="6"/>
        <v>761</v>
      </c>
      <c r="J10" s="45">
        <f t="shared" si="6"/>
        <v>761</v>
      </c>
      <c r="K10" s="40"/>
      <c r="L10" s="40"/>
      <c r="M10" s="40"/>
      <c r="N10" s="40"/>
      <c r="O10" s="40"/>
      <c r="P10" s="40"/>
      <c r="Q10" s="40"/>
      <c r="R10" s="40"/>
      <c r="S10" s="40"/>
      <c r="T10" s="40"/>
      <c r="U10" s="40"/>
      <c r="V10" s="40"/>
      <c r="W10" s="40"/>
      <c r="X10" s="40"/>
      <c r="Y10" s="40"/>
      <c r="Z10" s="40"/>
    </row>
    <row r="11" ht="15.0" customHeight="1">
      <c r="A11" s="16" t="s">
        <v>101</v>
      </c>
      <c r="B11" s="16" t="s">
        <v>102</v>
      </c>
      <c r="C11" s="16" t="s">
        <v>110</v>
      </c>
      <c r="D11" s="43"/>
      <c r="E11" s="44">
        <v>0.0</v>
      </c>
      <c r="F11" s="45">
        <f t="shared" ref="F11:J11" si="7">E11</f>
        <v>0</v>
      </c>
      <c r="G11" s="45">
        <f t="shared" si="7"/>
        <v>0</v>
      </c>
      <c r="H11" s="45">
        <f t="shared" si="7"/>
        <v>0</v>
      </c>
      <c r="I11" s="45">
        <f t="shared" si="7"/>
        <v>0</v>
      </c>
      <c r="J11" s="45">
        <f t="shared" si="7"/>
        <v>0</v>
      </c>
      <c r="K11" s="40"/>
      <c r="L11" s="40"/>
      <c r="M11" s="40"/>
      <c r="N11" s="40"/>
      <c r="O11" s="40"/>
      <c r="P11" s="40"/>
      <c r="Q11" s="40"/>
      <c r="R11" s="40"/>
      <c r="S11" s="40"/>
      <c r="T11" s="40"/>
      <c r="U11" s="40"/>
      <c r="V11" s="40"/>
      <c r="W11" s="40"/>
      <c r="X11" s="40"/>
      <c r="Y11" s="40"/>
      <c r="Z11" s="40"/>
    </row>
    <row r="12" ht="15.0" customHeight="1">
      <c r="A12" s="16" t="s">
        <v>101</v>
      </c>
      <c r="B12" s="16" t="s">
        <v>102</v>
      </c>
      <c r="C12" s="16" t="s">
        <v>111</v>
      </c>
      <c r="D12" s="43">
        <v>198.0</v>
      </c>
      <c r="E12" s="44">
        <v>0.0</v>
      </c>
      <c r="F12" s="45">
        <f t="shared" ref="F12:J12" si="8">E12</f>
        <v>0</v>
      </c>
      <c r="G12" s="45">
        <f t="shared" si="8"/>
        <v>0</v>
      </c>
      <c r="H12" s="45">
        <f t="shared" si="8"/>
        <v>0</v>
      </c>
      <c r="I12" s="45">
        <f t="shared" si="8"/>
        <v>0</v>
      </c>
      <c r="J12" s="45">
        <f t="shared" si="8"/>
        <v>0</v>
      </c>
      <c r="K12" s="40"/>
      <c r="L12" s="40"/>
      <c r="M12" s="40"/>
      <c r="N12" s="40"/>
      <c r="O12" s="40"/>
      <c r="P12" s="40"/>
      <c r="Q12" s="40"/>
      <c r="R12" s="40"/>
      <c r="S12" s="40"/>
      <c r="T12" s="40"/>
      <c r="U12" s="40"/>
      <c r="V12" s="40"/>
      <c r="W12" s="40"/>
      <c r="X12" s="40"/>
      <c r="Y12" s="40"/>
      <c r="Z12" s="40"/>
    </row>
    <row r="13" ht="15.0" customHeight="1">
      <c r="A13" s="10" t="s">
        <v>101</v>
      </c>
      <c r="B13" s="10" t="s">
        <v>102</v>
      </c>
      <c r="C13" s="10" t="s">
        <v>112</v>
      </c>
      <c r="D13" s="43">
        <v>913.0</v>
      </c>
      <c r="E13" s="44">
        <v>786.0</v>
      </c>
      <c r="F13" s="45">
        <f t="shared" ref="F13:J13" si="9">E13</f>
        <v>786</v>
      </c>
      <c r="G13" s="45">
        <f t="shared" si="9"/>
        <v>786</v>
      </c>
      <c r="H13" s="45">
        <f t="shared" si="9"/>
        <v>786</v>
      </c>
      <c r="I13" s="45">
        <f t="shared" si="9"/>
        <v>786</v>
      </c>
      <c r="J13" s="45">
        <f t="shared" si="9"/>
        <v>786</v>
      </c>
      <c r="K13" s="40"/>
      <c r="L13" s="40"/>
      <c r="M13" s="40"/>
      <c r="N13" s="40"/>
      <c r="O13" s="40"/>
      <c r="P13" s="40"/>
      <c r="Q13" s="40"/>
      <c r="R13" s="40"/>
      <c r="S13" s="40"/>
      <c r="T13" s="40"/>
      <c r="U13" s="40"/>
      <c r="V13" s="40"/>
      <c r="W13" s="40"/>
      <c r="X13" s="40"/>
      <c r="Y13" s="40"/>
      <c r="Z13" s="40"/>
    </row>
    <row r="14" ht="15.0" customHeight="1">
      <c r="A14" s="10" t="s">
        <v>101</v>
      </c>
      <c r="B14" s="10" t="s">
        <v>102</v>
      </c>
      <c r="C14" s="10" t="s">
        <v>113</v>
      </c>
      <c r="D14" s="43"/>
      <c r="E14" s="44">
        <v>0.0</v>
      </c>
      <c r="F14" s="45">
        <f t="shared" ref="F14:J14" si="10">E14</f>
        <v>0</v>
      </c>
      <c r="G14" s="45">
        <f t="shared" si="10"/>
        <v>0</v>
      </c>
      <c r="H14" s="45">
        <f t="shared" si="10"/>
        <v>0</v>
      </c>
      <c r="I14" s="45">
        <f t="shared" si="10"/>
        <v>0</v>
      </c>
      <c r="J14" s="45">
        <f t="shared" si="10"/>
        <v>0</v>
      </c>
      <c r="K14" s="40"/>
      <c r="L14" s="40"/>
      <c r="M14" s="40"/>
      <c r="N14" s="40"/>
      <c r="O14" s="40"/>
      <c r="P14" s="40"/>
      <c r="Q14" s="40"/>
      <c r="R14" s="40"/>
      <c r="S14" s="40"/>
      <c r="T14" s="40"/>
      <c r="U14" s="40"/>
      <c r="V14" s="40"/>
      <c r="W14" s="40"/>
      <c r="X14" s="40"/>
      <c r="Y14" s="40"/>
      <c r="Z14" s="40"/>
    </row>
    <row r="15" ht="15.0" customHeight="1">
      <c r="A15" s="10" t="s">
        <v>101</v>
      </c>
      <c r="B15" s="10" t="s">
        <v>102</v>
      </c>
      <c r="C15" s="10" t="s">
        <v>114</v>
      </c>
      <c r="D15" s="43"/>
      <c r="E15" s="46">
        <v>4609.0</v>
      </c>
      <c r="F15" s="45">
        <f t="shared" ref="F15:J15" si="11">E15</f>
        <v>4609</v>
      </c>
      <c r="G15" s="45">
        <f t="shared" si="11"/>
        <v>4609</v>
      </c>
      <c r="H15" s="45">
        <f t="shared" si="11"/>
        <v>4609</v>
      </c>
      <c r="I15" s="45">
        <f t="shared" si="11"/>
        <v>4609</v>
      </c>
      <c r="J15" s="45">
        <f t="shared" si="11"/>
        <v>4609</v>
      </c>
      <c r="K15" s="40"/>
      <c r="L15" s="40"/>
      <c r="M15" s="40"/>
      <c r="N15" s="40"/>
      <c r="O15" s="40"/>
      <c r="P15" s="40"/>
      <c r="Q15" s="40"/>
      <c r="R15" s="40"/>
      <c r="S15" s="40"/>
      <c r="T15" s="40"/>
      <c r="U15" s="40"/>
      <c r="V15" s="40"/>
      <c r="W15" s="40"/>
      <c r="X15" s="40"/>
      <c r="Y15" s="40"/>
      <c r="Z15" s="40"/>
    </row>
    <row r="16" ht="15.0" customHeight="1">
      <c r="A16" s="10" t="s">
        <v>101</v>
      </c>
      <c r="B16" s="10" t="s">
        <v>102</v>
      </c>
      <c r="C16" s="10" t="s">
        <v>115</v>
      </c>
      <c r="D16" s="47">
        <v>7512.0</v>
      </c>
      <c r="E16" s="48">
        <f>SUM(E5:E15)</f>
        <v>12275</v>
      </c>
      <c r="F16" s="48">
        <f t="shared" ref="F16:J16" si="12">E16</f>
        <v>12275</v>
      </c>
      <c r="G16" s="48">
        <f t="shared" si="12"/>
        <v>12275</v>
      </c>
      <c r="H16" s="48">
        <f t="shared" si="12"/>
        <v>12275</v>
      </c>
      <c r="I16" s="48">
        <f t="shared" si="12"/>
        <v>12275</v>
      </c>
      <c r="J16" s="48">
        <f t="shared" si="12"/>
        <v>12275</v>
      </c>
      <c r="K16" s="40"/>
      <c r="L16" s="40"/>
      <c r="M16" s="40"/>
      <c r="N16" s="40"/>
      <c r="O16" s="40"/>
      <c r="P16" s="40"/>
      <c r="Q16" s="40"/>
      <c r="R16" s="40"/>
      <c r="S16" s="40"/>
      <c r="T16" s="40"/>
      <c r="U16" s="40"/>
      <c r="V16" s="40"/>
      <c r="W16" s="40"/>
      <c r="X16" s="40"/>
      <c r="Y16" s="40"/>
      <c r="Z16" s="40"/>
    </row>
    <row r="17" ht="15.0" customHeight="1">
      <c r="A17" s="10" t="s">
        <v>101</v>
      </c>
      <c r="B17" s="10" t="s">
        <v>102</v>
      </c>
      <c r="C17" s="10" t="s">
        <v>116</v>
      </c>
      <c r="D17" s="43">
        <v>37563.0</v>
      </c>
      <c r="E17" s="49">
        <v>33547.0</v>
      </c>
      <c r="F17" s="45">
        <f t="shared" ref="F17:J17" si="13">E17</f>
        <v>33547</v>
      </c>
      <c r="G17" s="45">
        <f t="shared" si="13"/>
        <v>33547</v>
      </c>
      <c r="H17" s="45">
        <f t="shared" si="13"/>
        <v>33547</v>
      </c>
      <c r="I17" s="45">
        <f t="shared" si="13"/>
        <v>33547</v>
      </c>
      <c r="J17" s="45">
        <f t="shared" si="13"/>
        <v>33547</v>
      </c>
      <c r="K17" s="40"/>
      <c r="L17" s="40"/>
      <c r="M17" s="40"/>
      <c r="N17" s="40"/>
      <c r="O17" s="40"/>
      <c r="P17" s="40"/>
      <c r="Q17" s="40"/>
      <c r="R17" s="40"/>
      <c r="S17" s="40"/>
      <c r="T17" s="40"/>
      <c r="U17" s="40"/>
      <c r="V17" s="40"/>
      <c r="W17" s="40"/>
      <c r="X17" s="40"/>
      <c r="Y17" s="40"/>
      <c r="Z17" s="40"/>
    </row>
    <row r="18" ht="15.0" customHeight="1">
      <c r="A18" s="10" t="s">
        <v>101</v>
      </c>
      <c r="B18" s="10" t="s">
        <v>102</v>
      </c>
      <c r="C18" s="10" t="s">
        <v>107</v>
      </c>
      <c r="D18" s="43">
        <v>4143.0</v>
      </c>
      <c r="E18" s="44">
        <v>4471.0</v>
      </c>
      <c r="F18" s="45">
        <f t="shared" ref="F18:J18" si="14">E18</f>
        <v>4471</v>
      </c>
      <c r="G18" s="45">
        <f t="shared" si="14"/>
        <v>4471</v>
      </c>
      <c r="H18" s="45">
        <f t="shared" si="14"/>
        <v>4471</v>
      </c>
      <c r="I18" s="45">
        <f t="shared" si="14"/>
        <v>4471</v>
      </c>
      <c r="J18" s="45">
        <f t="shared" si="14"/>
        <v>4471</v>
      </c>
      <c r="K18" s="40"/>
      <c r="L18" s="40"/>
      <c r="M18" s="40"/>
      <c r="N18" s="40"/>
      <c r="O18" s="40"/>
      <c r="P18" s="40"/>
      <c r="Q18" s="40"/>
      <c r="R18" s="40"/>
      <c r="S18" s="40"/>
      <c r="T18" s="40"/>
      <c r="U18" s="40"/>
      <c r="V18" s="40"/>
      <c r="W18" s="40"/>
      <c r="X18" s="40"/>
      <c r="Y18" s="40"/>
      <c r="Z18" s="40"/>
    </row>
    <row r="19" ht="15.0" customHeight="1">
      <c r="A19" s="10" t="s">
        <v>101</v>
      </c>
      <c r="B19" s="10" t="s">
        <v>102</v>
      </c>
      <c r="C19" s="10" t="s">
        <v>109</v>
      </c>
      <c r="D19" s="43">
        <v>1935.0</v>
      </c>
      <c r="E19" s="44">
        <v>2266.0</v>
      </c>
      <c r="F19" s="45">
        <f t="shared" ref="F19:J19" si="15">E19</f>
        <v>2266</v>
      </c>
      <c r="G19" s="45">
        <f t="shared" si="15"/>
        <v>2266</v>
      </c>
      <c r="H19" s="45">
        <f t="shared" si="15"/>
        <v>2266</v>
      </c>
      <c r="I19" s="45">
        <f t="shared" si="15"/>
        <v>2266</v>
      </c>
      <c r="J19" s="45">
        <f t="shared" si="15"/>
        <v>2266</v>
      </c>
      <c r="K19" s="40"/>
      <c r="L19" s="40"/>
      <c r="M19" s="40"/>
      <c r="N19" s="40"/>
      <c r="O19" s="40"/>
      <c r="P19" s="40"/>
      <c r="Q19" s="40"/>
      <c r="R19" s="40"/>
      <c r="S19" s="40"/>
      <c r="T19" s="40"/>
      <c r="U19" s="40"/>
      <c r="V19" s="40"/>
      <c r="W19" s="40"/>
      <c r="X19" s="40"/>
      <c r="Y19" s="40"/>
      <c r="Z19" s="40"/>
    </row>
    <row r="20" ht="15.0" customHeight="1">
      <c r="A20" s="10" t="s">
        <v>101</v>
      </c>
      <c r="B20" s="10" t="s">
        <v>102</v>
      </c>
      <c r="C20" s="10" t="s">
        <v>113</v>
      </c>
      <c r="D20" s="43">
        <v>268.0</v>
      </c>
      <c r="E20" s="44">
        <v>124.0</v>
      </c>
      <c r="F20" s="45">
        <f t="shared" ref="F20:J20" si="16">E20</f>
        <v>124</v>
      </c>
      <c r="G20" s="45">
        <f t="shared" si="16"/>
        <v>124</v>
      </c>
      <c r="H20" s="45">
        <f t="shared" si="16"/>
        <v>124</v>
      </c>
      <c r="I20" s="45">
        <f t="shared" si="16"/>
        <v>124</v>
      </c>
      <c r="J20" s="45">
        <f t="shared" si="16"/>
        <v>124</v>
      </c>
      <c r="K20" s="40"/>
      <c r="L20" s="40"/>
      <c r="M20" s="40"/>
      <c r="N20" s="40"/>
      <c r="O20" s="40"/>
      <c r="P20" s="40"/>
      <c r="Q20" s="40"/>
      <c r="R20" s="40"/>
      <c r="S20" s="40"/>
      <c r="T20" s="40"/>
      <c r="U20" s="40"/>
      <c r="V20" s="40"/>
      <c r="W20" s="40"/>
      <c r="X20" s="40"/>
      <c r="Y20" s="40"/>
      <c r="Z20" s="40"/>
    </row>
    <row r="21" ht="15.0" customHeight="1">
      <c r="A21" s="10" t="s">
        <v>101</v>
      </c>
      <c r="B21" s="10" t="s">
        <v>102</v>
      </c>
      <c r="C21" s="10" t="s">
        <v>117</v>
      </c>
      <c r="D21" s="43">
        <v>3001.0</v>
      </c>
      <c r="E21" s="44">
        <v>2658.0</v>
      </c>
      <c r="F21" s="45">
        <f t="shared" ref="F21:J21" si="17">E21</f>
        <v>2658</v>
      </c>
      <c r="G21" s="45">
        <f t="shared" si="17"/>
        <v>2658</v>
      </c>
      <c r="H21" s="45">
        <f t="shared" si="17"/>
        <v>2658</v>
      </c>
      <c r="I21" s="45">
        <f t="shared" si="17"/>
        <v>2658</v>
      </c>
      <c r="J21" s="45">
        <f t="shared" si="17"/>
        <v>2658</v>
      </c>
      <c r="K21" s="40"/>
      <c r="L21" s="40"/>
      <c r="M21" s="40"/>
      <c r="N21" s="40"/>
      <c r="O21" s="40"/>
      <c r="P21" s="40"/>
      <c r="Q21" s="40"/>
      <c r="R21" s="40"/>
      <c r="S21" s="40"/>
      <c r="T21" s="40"/>
      <c r="U21" s="40"/>
      <c r="V21" s="40"/>
      <c r="W21" s="40"/>
      <c r="X21" s="40"/>
      <c r="Y21" s="40"/>
      <c r="Z21" s="40"/>
    </row>
    <row r="22" ht="15.0" customHeight="1">
      <c r="A22" s="16" t="s">
        <v>101</v>
      </c>
      <c r="B22" s="16" t="s">
        <v>102</v>
      </c>
      <c r="C22" s="16" t="s">
        <v>111</v>
      </c>
      <c r="D22" s="43">
        <v>444.0</v>
      </c>
      <c r="E22" s="44">
        <v>142.0</v>
      </c>
      <c r="F22" s="45">
        <f t="shared" ref="F22:J22" si="18">E22</f>
        <v>142</v>
      </c>
      <c r="G22" s="45">
        <f t="shared" si="18"/>
        <v>142</v>
      </c>
      <c r="H22" s="45">
        <f t="shared" si="18"/>
        <v>142</v>
      </c>
      <c r="I22" s="45">
        <f t="shared" si="18"/>
        <v>142</v>
      </c>
      <c r="J22" s="45">
        <f t="shared" si="18"/>
        <v>142</v>
      </c>
      <c r="K22" s="40"/>
      <c r="L22" s="40"/>
      <c r="M22" s="40"/>
      <c r="N22" s="40"/>
      <c r="O22" s="40"/>
      <c r="P22" s="40"/>
      <c r="Q22" s="40"/>
      <c r="R22" s="40"/>
      <c r="S22" s="40"/>
      <c r="T22" s="40"/>
      <c r="U22" s="40"/>
      <c r="V22" s="40"/>
      <c r="W22" s="40"/>
      <c r="X22" s="40"/>
      <c r="Y22" s="40"/>
      <c r="Z22" s="40"/>
    </row>
    <row r="23" ht="15.0" customHeight="1">
      <c r="A23" s="10" t="s">
        <v>101</v>
      </c>
      <c r="B23" s="10" t="s">
        <v>102</v>
      </c>
      <c r="C23" s="10" t="s">
        <v>118</v>
      </c>
      <c r="D23" s="43">
        <v>640.0</v>
      </c>
      <c r="E23" s="44">
        <v>866.0</v>
      </c>
      <c r="F23" s="45">
        <f t="shared" ref="F23:J23" si="19">E23</f>
        <v>866</v>
      </c>
      <c r="G23" s="45">
        <f t="shared" si="19"/>
        <v>866</v>
      </c>
      <c r="H23" s="45">
        <f t="shared" si="19"/>
        <v>866</v>
      </c>
      <c r="I23" s="45">
        <f t="shared" si="19"/>
        <v>866</v>
      </c>
      <c r="J23" s="45">
        <f t="shared" si="19"/>
        <v>866</v>
      </c>
      <c r="K23" s="40"/>
      <c r="L23" s="40"/>
      <c r="M23" s="40"/>
      <c r="N23" s="40"/>
      <c r="O23" s="40"/>
      <c r="P23" s="40"/>
      <c r="Q23" s="40"/>
      <c r="R23" s="40"/>
      <c r="S23" s="40"/>
      <c r="T23" s="40"/>
      <c r="U23" s="40"/>
      <c r="V23" s="40"/>
      <c r="W23" s="40"/>
      <c r="X23" s="40"/>
      <c r="Y23" s="40"/>
      <c r="Z23" s="40"/>
    </row>
    <row r="24" ht="15.0" customHeight="1">
      <c r="A24" s="10" t="s">
        <v>101</v>
      </c>
      <c r="B24" s="10" t="s">
        <v>102</v>
      </c>
      <c r="C24" s="10" t="s">
        <v>119</v>
      </c>
      <c r="D24" s="43"/>
      <c r="E24" s="45"/>
      <c r="F24" s="45" t="str">
        <f t="shared" ref="F24:J24" si="20">E24</f>
        <v/>
      </c>
      <c r="G24" s="45" t="str">
        <f t="shared" si="20"/>
        <v/>
      </c>
      <c r="H24" s="45" t="str">
        <f t="shared" si="20"/>
        <v/>
      </c>
      <c r="I24" s="45" t="str">
        <f t="shared" si="20"/>
        <v/>
      </c>
      <c r="J24" s="45" t="str">
        <f t="shared" si="20"/>
        <v/>
      </c>
      <c r="K24" s="40"/>
      <c r="L24" s="40"/>
      <c r="M24" s="40"/>
      <c r="N24" s="40"/>
      <c r="O24" s="40"/>
      <c r="P24" s="40"/>
      <c r="Q24" s="40"/>
      <c r="R24" s="40"/>
      <c r="S24" s="40"/>
      <c r="T24" s="40"/>
      <c r="U24" s="40"/>
      <c r="V24" s="40"/>
      <c r="W24" s="40"/>
      <c r="X24" s="40"/>
      <c r="Y24" s="40"/>
      <c r="Z24" s="40"/>
    </row>
    <row r="25" ht="15.0" customHeight="1">
      <c r="A25" s="10" t="s">
        <v>101</v>
      </c>
      <c r="B25" s="10" t="s">
        <v>102</v>
      </c>
      <c r="C25" s="10" t="s">
        <v>120</v>
      </c>
      <c r="D25" s="43">
        <v>55506.0</v>
      </c>
      <c r="E25" s="44">
        <f>SUM(E16:E23)</f>
        <v>56349</v>
      </c>
      <c r="F25" s="65">
        <f t="shared" ref="F25:J25" si="21">E25</f>
        <v>56349</v>
      </c>
      <c r="G25" s="48">
        <f t="shared" si="21"/>
        <v>56349</v>
      </c>
      <c r="H25" s="48">
        <f t="shared" si="21"/>
        <v>56349</v>
      </c>
      <c r="I25" s="48">
        <f t="shared" si="21"/>
        <v>56349</v>
      </c>
      <c r="J25" s="48">
        <f t="shared" si="21"/>
        <v>56349</v>
      </c>
      <c r="K25" s="40"/>
      <c r="L25" s="40"/>
      <c r="M25" s="40"/>
      <c r="N25" s="40"/>
      <c r="O25" s="40"/>
      <c r="P25" s="40"/>
      <c r="Q25" s="40"/>
      <c r="R25" s="40"/>
      <c r="S25" s="40"/>
      <c r="T25" s="40"/>
      <c r="U25" s="40"/>
      <c r="V25" s="40"/>
      <c r="W25" s="40"/>
      <c r="X25" s="40"/>
      <c r="Y25" s="40"/>
      <c r="Z25" s="40"/>
    </row>
    <row r="26" ht="15.0" customHeight="1">
      <c r="A26" s="14"/>
      <c r="B26" s="14"/>
      <c r="C26" s="14" t="s">
        <v>121</v>
      </c>
      <c r="D26" s="42"/>
      <c r="E26" s="50"/>
      <c r="F26" s="45" t="str">
        <f t="shared" ref="F26:J26" si="22">E26</f>
        <v/>
      </c>
      <c r="G26" s="45" t="str">
        <f t="shared" si="22"/>
        <v/>
      </c>
      <c r="H26" s="45" t="str">
        <f t="shared" si="22"/>
        <v/>
      </c>
      <c r="I26" s="45" t="str">
        <f t="shared" si="22"/>
        <v/>
      </c>
      <c r="J26" s="45" t="str">
        <f t="shared" si="22"/>
        <v/>
      </c>
      <c r="K26" s="40"/>
      <c r="L26" s="40"/>
      <c r="M26" s="40"/>
      <c r="N26" s="40"/>
      <c r="O26" s="40"/>
      <c r="P26" s="40"/>
      <c r="Q26" s="40"/>
      <c r="R26" s="40"/>
      <c r="S26" s="40"/>
      <c r="T26" s="40"/>
      <c r="U26" s="40"/>
      <c r="V26" s="40"/>
      <c r="W26" s="40"/>
      <c r="X26" s="40"/>
      <c r="Y26" s="40"/>
      <c r="Z26" s="40"/>
    </row>
    <row r="27" ht="15.0" customHeight="1">
      <c r="A27" s="10" t="s">
        <v>101</v>
      </c>
      <c r="B27" s="10" t="s">
        <v>102</v>
      </c>
      <c r="C27" s="10" t="s">
        <v>122</v>
      </c>
      <c r="D27" s="43">
        <v>960.0</v>
      </c>
      <c r="E27" s="44">
        <v>843.0</v>
      </c>
      <c r="F27" s="45">
        <f t="shared" ref="F27:J27" si="23">E27</f>
        <v>843</v>
      </c>
      <c r="G27" s="45">
        <f t="shared" si="23"/>
        <v>843</v>
      </c>
      <c r="H27" s="45">
        <f t="shared" si="23"/>
        <v>843</v>
      </c>
      <c r="I27" s="45">
        <f t="shared" si="23"/>
        <v>843</v>
      </c>
      <c r="J27" s="45">
        <f t="shared" si="23"/>
        <v>843</v>
      </c>
      <c r="K27" s="40"/>
      <c r="L27" s="40" t="s">
        <v>123</v>
      </c>
      <c r="M27" s="40"/>
      <c r="N27" s="40"/>
      <c r="O27" s="40"/>
      <c r="P27" s="40"/>
      <c r="Q27" s="40"/>
      <c r="R27" s="40"/>
      <c r="S27" s="40"/>
      <c r="T27" s="40"/>
      <c r="U27" s="40"/>
      <c r="V27" s="40"/>
      <c r="W27" s="40"/>
      <c r="X27" s="40"/>
      <c r="Y27" s="40"/>
      <c r="Z27" s="40"/>
    </row>
    <row r="28" ht="15.0" customHeight="1">
      <c r="A28" s="10" t="s">
        <v>101</v>
      </c>
      <c r="B28" s="10" t="s">
        <v>102</v>
      </c>
      <c r="C28" s="10" t="s">
        <v>124</v>
      </c>
      <c r="D28" s="43">
        <v>551.0</v>
      </c>
      <c r="E28" s="44">
        <v>630.0</v>
      </c>
      <c r="F28" s="45">
        <f t="shared" ref="F28:J28" si="24">E28</f>
        <v>630</v>
      </c>
      <c r="G28" s="45">
        <f t="shared" si="24"/>
        <v>630</v>
      </c>
      <c r="H28" s="45">
        <f t="shared" si="24"/>
        <v>630</v>
      </c>
      <c r="I28" s="45">
        <f t="shared" si="24"/>
        <v>630</v>
      </c>
      <c r="J28" s="45">
        <f t="shared" si="24"/>
        <v>630</v>
      </c>
      <c r="K28" s="40"/>
      <c r="L28" s="40"/>
      <c r="M28" s="40"/>
      <c r="N28" s="40"/>
      <c r="O28" s="40"/>
      <c r="P28" s="40"/>
      <c r="Q28" s="40"/>
      <c r="R28" s="40"/>
      <c r="S28" s="40"/>
      <c r="T28" s="40"/>
      <c r="U28" s="40"/>
      <c r="V28" s="40"/>
      <c r="W28" s="40"/>
      <c r="X28" s="40"/>
      <c r="Y28" s="40"/>
      <c r="Z28" s="40"/>
    </row>
    <row r="29" ht="15.0" customHeight="1">
      <c r="A29" s="10" t="s">
        <v>101</v>
      </c>
      <c r="B29" s="10" t="s">
        <v>102</v>
      </c>
      <c r="C29" s="10" t="s">
        <v>125</v>
      </c>
      <c r="D29" s="43">
        <v>88.0</v>
      </c>
      <c r="E29" s="51">
        <v>381.0</v>
      </c>
      <c r="F29" s="45">
        <f t="shared" ref="F29:J29" si="25">E29</f>
        <v>381</v>
      </c>
      <c r="G29" s="45">
        <f t="shared" si="25"/>
        <v>381</v>
      </c>
      <c r="H29" s="45">
        <f t="shared" si="25"/>
        <v>381</v>
      </c>
      <c r="I29" s="45">
        <f t="shared" si="25"/>
        <v>381</v>
      </c>
      <c r="J29" s="45">
        <f t="shared" si="25"/>
        <v>381</v>
      </c>
      <c r="K29" s="40"/>
      <c r="L29" s="40"/>
      <c r="M29" s="40"/>
      <c r="N29" s="40"/>
      <c r="O29" s="40"/>
      <c r="P29" s="40"/>
      <c r="Q29" s="40"/>
      <c r="R29" s="40"/>
      <c r="S29" s="40"/>
      <c r="T29" s="40"/>
      <c r="U29" s="40"/>
      <c r="V29" s="40"/>
      <c r="W29" s="40"/>
      <c r="X29" s="40"/>
      <c r="Y29" s="40"/>
      <c r="Z29" s="40"/>
    </row>
    <row r="30" ht="15.0" customHeight="1">
      <c r="A30" s="10" t="s">
        <v>101</v>
      </c>
      <c r="B30" s="10" t="s">
        <v>102</v>
      </c>
      <c r="C30" s="10" t="s">
        <v>126</v>
      </c>
      <c r="D30" s="43">
        <v>1923.0</v>
      </c>
      <c r="E30" s="44">
        <v>924.0</v>
      </c>
      <c r="F30" s="45">
        <f t="shared" ref="F30:J30" si="26">E30</f>
        <v>924</v>
      </c>
      <c r="G30" s="45">
        <f t="shared" si="26"/>
        <v>924</v>
      </c>
      <c r="H30" s="45">
        <f t="shared" si="26"/>
        <v>924</v>
      </c>
      <c r="I30" s="45">
        <f t="shared" si="26"/>
        <v>924</v>
      </c>
      <c r="J30" s="45">
        <f t="shared" si="26"/>
        <v>924</v>
      </c>
      <c r="K30" s="40"/>
      <c r="L30" s="40"/>
      <c r="M30" s="40"/>
      <c r="N30" s="40"/>
      <c r="O30" s="40"/>
      <c r="P30" s="40"/>
      <c r="Q30" s="40"/>
      <c r="R30" s="40"/>
      <c r="S30" s="40"/>
      <c r="T30" s="40"/>
      <c r="U30" s="40"/>
      <c r="V30" s="40"/>
      <c r="W30" s="40"/>
      <c r="X30" s="40"/>
      <c r="Y30" s="40"/>
      <c r="Z30" s="40"/>
    </row>
    <row r="31" ht="15.0" customHeight="1">
      <c r="A31" s="10" t="s">
        <v>101</v>
      </c>
      <c r="B31" s="10" t="s">
        <v>102</v>
      </c>
      <c r="C31" s="10" t="s">
        <v>127</v>
      </c>
      <c r="D31" s="43">
        <v>114.0</v>
      </c>
      <c r="E31" s="44">
        <v>107.0</v>
      </c>
      <c r="F31" s="45">
        <f t="shared" ref="F31:J31" si="27">E31</f>
        <v>107</v>
      </c>
      <c r="G31" s="45">
        <f t="shared" si="27"/>
        <v>107</v>
      </c>
      <c r="H31" s="45">
        <f t="shared" si="27"/>
        <v>107</v>
      </c>
      <c r="I31" s="45">
        <f t="shared" si="27"/>
        <v>107</v>
      </c>
      <c r="J31" s="45">
        <f t="shared" si="27"/>
        <v>107</v>
      </c>
      <c r="K31" s="40"/>
      <c r="L31" s="40"/>
      <c r="M31" s="40"/>
      <c r="N31" s="40"/>
      <c r="O31" s="40"/>
      <c r="P31" s="40"/>
      <c r="Q31" s="40"/>
      <c r="R31" s="40"/>
      <c r="S31" s="40"/>
      <c r="T31" s="40"/>
      <c r="U31" s="40"/>
      <c r="V31" s="40"/>
      <c r="W31" s="40"/>
      <c r="X31" s="40"/>
      <c r="Y31" s="40"/>
      <c r="Z31" s="40"/>
    </row>
    <row r="32" ht="15.0" customHeight="1">
      <c r="A32" s="10" t="s">
        <v>101</v>
      </c>
      <c r="B32" s="10" t="s">
        <v>102</v>
      </c>
      <c r="C32" s="10" t="s">
        <v>128</v>
      </c>
      <c r="D32" s="43">
        <v>2362.0</v>
      </c>
      <c r="E32" s="44">
        <v>2481.0</v>
      </c>
      <c r="F32" s="45">
        <f t="shared" ref="F32:J32" si="28">E32</f>
        <v>2481</v>
      </c>
      <c r="G32" s="45">
        <f t="shared" si="28"/>
        <v>2481</v>
      </c>
      <c r="H32" s="45">
        <f t="shared" si="28"/>
        <v>2481</v>
      </c>
      <c r="I32" s="45">
        <f t="shared" si="28"/>
        <v>2481</v>
      </c>
      <c r="J32" s="45">
        <f t="shared" si="28"/>
        <v>2481</v>
      </c>
      <c r="K32" s="40"/>
      <c r="L32" s="40"/>
      <c r="M32" s="40"/>
      <c r="N32" s="40"/>
      <c r="O32" s="40"/>
      <c r="P32" s="40"/>
      <c r="Q32" s="40"/>
      <c r="R32" s="40"/>
      <c r="S32" s="40"/>
      <c r="T32" s="40"/>
      <c r="U32" s="40"/>
      <c r="V32" s="40"/>
      <c r="W32" s="40"/>
      <c r="X32" s="40"/>
      <c r="Y32" s="40"/>
      <c r="Z32" s="40"/>
    </row>
    <row r="33" ht="15.0" customHeight="1">
      <c r="A33" s="10" t="s">
        <v>101</v>
      </c>
      <c r="B33" s="10" t="s">
        <v>102</v>
      </c>
      <c r="C33" s="10" t="s">
        <v>129</v>
      </c>
      <c r="D33" s="43"/>
      <c r="E33" s="46">
        <v>2177.0</v>
      </c>
      <c r="F33" s="45">
        <f t="shared" ref="F33:J33" si="29">E33</f>
        <v>2177</v>
      </c>
      <c r="G33" s="45">
        <f t="shared" si="29"/>
        <v>2177</v>
      </c>
      <c r="H33" s="45">
        <f t="shared" si="29"/>
        <v>2177</v>
      </c>
      <c r="I33" s="45">
        <f t="shared" si="29"/>
        <v>2177</v>
      </c>
      <c r="J33" s="45">
        <f t="shared" si="29"/>
        <v>2177</v>
      </c>
      <c r="K33" s="40"/>
      <c r="L33" s="40"/>
      <c r="M33" s="40"/>
      <c r="N33" s="40"/>
      <c r="O33" s="40"/>
      <c r="P33" s="40"/>
      <c r="Q33" s="40"/>
      <c r="R33" s="40"/>
      <c r="S33" s="40"/>
      <c r="T33" s="40"/>
      <c r="U33" s="40"/>
      <c r="V33" s="40"/>
      <c r="W33" s="40"/>
      <c r="X33" s="40"/>
      <c r="Y33" s="40"/>
      <c r="Z33" s="40"/>
    </row>
    <row r="34" ht="15.0" customHeight="1">
      <c r="A34" s="10" t="s">
        <v>101</v>
      </c>
      <c r="B34" s="10" t="s">
        <v>102</v>
      </c>
      <c r="C34" s="10" t="s">
        <v>130</v>
      </c>
      <c r="D34" s="43">
        <v>5998.0</v>
      </c>
      <c r="E34" s="52">
        <f>SUM(E27:E33)</f>
        <v>7543</v>
      </c>
      <c r="F34" s="48">
        <f t="shared" ref="F34:J34" si="30">E34</f>
        <v>7543</v>
      </c>
      <c r="G34" s="48">
        <f t="shared" si="30"/>
        <v>7543</v>
      </c>
      <c r="H34" s="48">
        <f t="shared" si="30"/>
        <v>7543</v>
      </c>
      <c r="I34" s="48">
        <f t="shared" si="30"/>
        <v>7543</v>
      </c>
      <c r="J34" s="48">
        <f t="shared" si="30"/>
        <v>7543</v>
      </c>
      <c r="K34" s="40"/>
      <c r="L34" s="40"/>
      <c r="M34" s="40"/>
      <c r="N34" s="40"/>
      <c r="O34" s="40"/>
      <c r="P34" s="40"/>
      <c r="Q34" s="40"/>
      <c r="R34" s="40"/>
      <c r="S34" s="40"/>
      <c r="T34" s="40"/>
      <c r="U34" s="40"/>
      <c r="V34" s="40"/>
      <c r="W34" s="40"/>
      <c r="X34" s="40"/>
      <c r="Y34" s="40"/>
      <c r="Z34" s="40"/>
    </row>
    <row r="35" ht="15.0" customHeight="1">
      <c r="A35" s="10" t="s">
        <v>101</v>
      </c>
      <c r="B35" s="10" t="s">
        <v>102</v>
      </c>
      <c r="C35" s="10" t="s">
        <v>126</v>
      </c>
      <c r="D35" s="43">
        <v>6951.0</v>
      </c>
      <c r="E35" s="44">
        <v>7552.0</v>
      </c>
      <c r="F35" s="45">
        <f t="shared" ref="F35:J35" si="31">E35</f>
        <v>7552</v>
      </c>
      <c r="G35" s="45">
        <f t="shared" si="31"/>
        <v>7552</v>
      </c>
      <c r="H35" s="45">
        <f t="shared" si="31"/>
        <v>7552</v>
      </c>
      <c r="I35" s="45">
        <f t="shared" si="31"/>
        <v>7552</v>
      </c>
      <c r="J35" s="45">
        <f t="shared" si="31"/>
        <v>7552</v>
      </c>
      <c r="K35" s="40"/>
      <c r="L35" s="40"/>
      <c r="M35" s="40"/>
      <c r="N35" s="40"/>
      <c r="O35" s="40"/>
      <c r="P35" s="40"/>
      <c r="Q35" s="40"/>
      <c r="R35" s="40"/>
      <c r="S35" s="40"/>
      <c r="T35" s="40"/>
      <c r="U35" s="40"/>
      <c r="V35" s="40"/>
      <c r="W35" s="40"/>
      <c r="X35" s="40"/>
      <c r="Y35" s="40"/>
      <c r="Z35" s="40"/>
    </row>
    <row r="36" ht="15.0" customHeight="1">
      <c r="A36" s="10" t="s">
        <v>101</v>
      </c>
      <c r="B36" s="10" t="s">
        <v>102</v>
      </c>
      <c r="C36" s="10" t="s">
        <v>131</v>
      </c>
      <c r="D36" s="43">
        <v>448.0</v>
      </c>
      <c r="E36" s="44">
        <v>389.0</v>
      </c>
      <c r="F36" s="45">
        <f t="shared" ref="F36:J36" si="32">E36</f>
        <v>389</v>
      </c>
      <c r="G36" s="45">
        <f t="shared" si="32"/>
        <v>389</v>
      </c>
      <c r="H36" s="45">
        <f t="shared" si="32"/>
        <v>389</v>
      </c>
      <c r="I36" s="45">
        <f t="shared" si="32"/>
        <v>389</v>
      </c>
      <c r="J36" s="45">
        <f t="shared" si="32"/>
        <v>389</v>
      </c>
      <c r="K36" s="40"/>
      <c r="L36" s="40"/>
      <c r="M36" s="40"/>
      <c r="N36" s="40"/>
      <c r="O36" s="40"/>
      <c r="P36" s="40"/>
      <c r="Q36" s="40"/>
      <c r="R36" s="40"/>
      <c r="S36" s="40"/>
      <c r="T36" s="40"/>
      <c r="U36" s="40"/>
      <c r="V36" s="40"/>
      <c r="W36" s="40"/>
      <c r="X36" s="40"/>
      <c r="Y36" s="40"/>
      <c r="Z36" s="40"/>
    </row>
    <row r="37" ht="15.0" customHeight="1">
      <c r="A37" s="10" t="s">
        <v>101</v>
      </c>
      <c r="B37" s="10" t="s">
        <v>102</v>
      </c>
      <c r="C37" s="10" t="s">
        <v>132</v>
      </c>
      <c r="D37" s="43">
        <v>8167.0</v>
      </c>
      <c r="E37" s="44">
        <v>6394.0</v>
      </c>
      <c r="F37" s="45">
        <f t="shared" ref="F37:J37" si="33">E37</f>
        <v>6394</v>
      </c>
      <c r="G37" s="45">
        <f t="shared" si="33"/>
        <v>6394</v>
      </c>
      <c r="H37" s="45">
        <f t="shared" si="33"/>
        <v>6394</v>
      </c>
      <c r="I37" s="45">
        <f t="shared" si="33"/>
        <v>6394</v>
      </c>
      <c r="J37" s="45">
        <f t="shared" si="33"/>
        <v>6394</v>
      </c>
      <c r="K37" s="40"/>
      <c r="L37" s="40"/>
      <c r="M37" s="40"/>
      <c r="N37" s="40"/>
      <c r="O37" s="40"/>
      <c r="P37" s="40"/>
      <c r="Q37" s="40"/>
      <c r="R37" s="40"/>
      <c r="S37" s="40"/>
      <c r="T37" s="40"/>
      <c r="U37" s="40"/>
      <c r="V37" s="40"/>
      <c r="W37" s="40"/>
      <c r="X37" s="40"/>
      <c r="Y37" s="40"/>
      <c r="Z37" s="40"/>
    </row>
    <row r="38" ht="15.0" customHeight="1">
      <c r="A38" s="10" t="s">
        <v>101</v>
      </c>
      <c r="B38" s="10" t="s">
        <v>102</v>
      </c>
      <c r="C38" s="10" t="s">
        <v>133</v>
      </c>
      <c r="D38" s="43">
        <v>2987.0</v>
      </c>
      <c r="E38" s="44">
        <v>2820.0</v>
      </c>
      <c r="F38" s="45">
        <f t="shared" ref="F38:J38" si="34">E38</f>
        <v>2820</v>
      </c>
      <c r="G38" s="45">
        <f t="shared" si="34"/>
        <v>2820</v>
      </c>
      <c r="H38" s="45">
        <f t="shared" si="34"/>
        <v>2820</v>
      </c>
      <c r="I38" s="45">
        <f t="shared" si="34"/>
        <v>2820</v>
      </c>
      <c r="J38" s="45">
        <f t="shared" si="34"/>
        <v>2820</v>
      </c>
      <c r="K38" s="40"/>
      <c r="L38" s="40"/>
      <c r="M38" s="40"/>
      <c r="N38" s="40"/>
      <c r="O38" s="40"/>
      <c r="P38" s="40"/>
      <c r="Q38" s="40"/>
      <c r="R38" s="40"/>
      <c r="S38" s="40"/>
      <c r="T38" s="40"/>
      <c r="U38" s="40"/>
      <c r="V38" s="40"/>
      <c r="W38" s="40"/>
      <c r="X38" s="40"/>
      <c r="Y38" s="40"/>
      <c r="Z38" s="40"/>
    </row>
    <row r="39" ht="15.0" customHeight="1">
      <c r="A39" s="10" t="s">
        <v>101</v>
      </c>
      <c r="B39" s="10" t="s">
        <v>102</v>
      </c>
      <c r="C39" s="10" t="s">
        <v>124</v>
      </c>
      <c r="D39" s="43">
        <v>655.0</v>
      </c>
      <c r="E39" s="44">
        <v>555.0</v>
      </c>
      <c r="F39" s="45">
        <f t="shared" ref="F39:J39" si="35">E39</f>
        <v>555</v>
      </c>
      <c r="G39" s="45">
        <f t="shared" si="35"/>
        <v>555</v>
      </c>
      <c r="H39" s="45">
        <f t="shared" si="35"/>
        <v>555</v>
      </c>
      <c r="I39" s="45">
        <f t="shared" si="35"/>
        <v>555</v>
      </c>
      <c r="J39" s="45">
        <f t="shared" si="35"/>
        <v>555</v>
      </c>
      <c r="K39" s="40"/>
      <c r="L39" s="40"/>
      <c r="M39" s="40"/>
      <c r="N39" s="40"/>
      <c r="O39" s="40"/>
      <c r="P39" s="40"/>
      <c r="Q39" s="40"/>
      <c r="R39" s="40"/>
      <c r="S39" s="40"/>
      <c r="T39" s="40"/>
      <c r="U39" s="40"/>
      <c r="V39" s="40"/>
      <c r="W39" s="40"/>
      <c r="X39" s="40"/>
      <c r="Y39" s="40"/>
      <c r="Z39" s="40"/>
    </row>
    <row r="40" ht="15.0" customHeight="1">
      <c r="A40" s="10" t="s">
        <v>101</v>
      </c>
      <c r="B40" s="10" t="s">
        <v>102</v>
      </c>
      <c r="C40" s="10" t="s">
        <v>134</v>
      </c>
      <c r="D40" s="43">
        <v>779.0</v>
      </c>
      <c r="E40" s="44">
        <v>699.0</v>
      </c>
      <c r="F40" s="45">
        <f t="shared" ref="F40:J40" si="36">E40</f>
        <v>699</v>
      </c>
      <c r="G40" s="45">
        <f t="shared" si="36"/>
        <v>699</v>
      </c>
      <c r="H40" s="45">
        <f t="shared" si="36"/>
        <v>699</v>
      </c>
      <c r="I40" s="45">
        <f t="shared" si="36"/>
        <v>699</v>
      </c>
      <c r="J40" s="45">
        <f t="shared" si="36"/>
        <v>699</v>
      </c>
      <c r="K40" s="40"/>
      <c r="L40" s="40"/>
      <c r="M40" s="40"/>
      <c r="N40" s="40"/>
      <c r="O40" s="40"/>
      <c r="P40" s="40"/>
      <c r="Q40" s="40"/>
      <c r="R40" s="40"/>
      <c r="S40" s="40"/>
      <c r="T40" s="40"/>
      <c r="U40" s="40"/>
      <c r="V40" s="40"/>
      <c r="W40" s="40"/>
      <c r="X40" s="40"/>
      <c r="Y40" s="40"/>
      <c r="Z40" s="40"/>
    </row>
    <row r="41" ht="15.0" customHeight="1">
      <c r="A41" s="10" t="s">
        <v>101</v>
      </c>
      <c r="B41" s="10" t="s">
        <v>102</v>
      </c>
      <c r="C41" s="10" t="s">
        <v>135</v>
      </c>
      <c r="D41" s="43">
        <v>316.0</v>
      </c>
      <c r="E41" s="44">
        <v>288.0</v>
      </c>
      <c r="F41" s="45">
        <f t="shared" ref="F41:J41" si="37">E41</f>
        <v>288</v>
      </c>
      <c r="G41" s="45">
        <f t="shared" si="37"/>
        <v>288</v>
      </c>
      <c r="H41" s="45">
        <f t="shared" si="37"/>
        <v>288</v>
      </c>
      <c r="I41" s="45">
        <f t="shared" si="37"/>
        <v>288</v>
      </c>
      <c r="J41" s="45">
        <f t="shared" si="37"/>
        <v>288</v>
      </c>
      <c r="K41" s="40"/>
      <c r="L41" s="40"/>
      <c r="M41" s="40"/>
      <c r="N41" s="40"/>
      <c r="O41" s="40"/>
      <c r="P41" s="40"/>
      <c r="Q41" s="40"/>
      <c r="R41" s="40"/>
      <c r="S41" s="40"/>
      <c r="T41" s="40"/>
      <c r="U41" s="40"/>
      <c r="V41" s="40"/>
      <c r="W41" s="40"/>
      <c r="X41" s="40"/>
      <c r="Y41" s="40"/>
      <c r="Z41" s="40"/>
    </row>
    <row r="42" ht="15.0" customHeight="1">
      <c r="A42" s="10" t="s">
        <v>101</v>
      </c>
      <c r="B42" s="10" t="s">
        <v>102</v>
      </c>
      <c r="C42" s="10" t="s">
        <v>136</v>
      </c>
      <c r="D42" s="43"/>
      <c r="E42" s="46">
        <v>0.0</v>
      </c>
      <c r="F42" s="45">
        <f t="shared" ref="F42:J42" si="38">E42</f>
        <v>0</v>
      </c>
      <c r="G42" s="45">
        <f t="shared" si="38"/>
        <v>0</v>
      </c>
      <c r="H42" s="45">
        <f t="shared" si="38"/>
        <v>0</v>
      </c>
      <c r="I42" s="45">
        <f t="shared" si="38"/>
        <v>0</v>
      </c>
      <c r="J42" s="45">
        <f t="shared" si="38"/>
        <v>0</v>
      </c>
      <c r="K42" s="40"/>
      <c r="L42" s="40"/>
      <c r="M42" s="40"/>
      <c r="N42" s="40"/>
      <c r="O42" s="40"/>
      <c r="P42" s="40"/>
      <c r="Q42" s="40"/>
      <c r="R42" s="40"/>
      <c r="S42" s="40"/>
      <c r="T42" s="40"/>
      <c r="U42" s="40"/>
      <c r="V42" s="40"/>
      <c r="W42" s="40"/>
      <c r="X42" s="40"/>
      <c r="Y42" s="40"/>
      <c r="Z42" s="40"/>
    </row>
    <row r="43" ht="15.0" customHeight="1">
      <c r="A43" s="10" t="s">
        <v>101</v>
      </c>
      <c r="B43" s="10" t="s">
        <v>102</v>
      </c>
      <c r="C43" s="10" t="s">
        <v>137</v>
      </c>
      <c r="D43" s="43">
        <v>26301.0</v>
      </c>
      <c r="E43" s="52">
        <f>SUM(E34:E42)</f>
        <v>26240</v>
      </c>
      <c r="F43" s="48">
        <f t="shared" ref="F43:J43" si="39">E43</f>
        <v>26240</v>
      </c>
      <c r="G43" s="48">
        <f t="shared" si="39"/>
        <v>26240</v>
      </c>
      <c r="H43" s="48">
        <f t="shared" si="39"/>
        <v>26240</v>
      </c>
      <c r="I43" s="48">
        <f t="shared" si="39"/>
        <v>26240</v>
      </c>
      <c r="J43" s="48">
        <f t="shared" si="39"/>
        <v>26240</v>
      </c>
      <c r="K43" s="40"/>
      <c r="L43" s="40"/>
      <c r="M43" s="40"/>
      <c r="N43" s="40"/>
      <c r="O43" s="40"/>
      <c r="P43" s="40"/>
      <c r="Q43" s="40"/>
      <c r="R43" s="40"/>
      <c r="S43" s="40"/>
      <c r="T43" s="40"/>
      <c r="U43" s="40"/>
      <c r="V43" s="40"/>
      <c r="W43" s="40"/>
      <c r="X43" s="40"/>
      <c r="Y43" s="40"/>
      <c r="Z43" s="40"/>
    </row>
    <row r="44" ht="15.0" customHeight="1">
      <c r="A44" s="10" t="s">
        <v>101</v>
      </c>
      <c r="B44" s="10" t="s">
        <v>102</v>
      </c>
      <c r="C44" s="10" t="s">
        <v>138</v>
      </c>
      <c r="D44" s="43"/>
      <c r="E44" s="44"/>
      <c r="F44" s="45" t="str">
        <f t="shared" ref="F44:J44" si="40">E44</f>
        <v/>
      </c>
      <c r="G44" s="45" t="str">
        <f t="shared" si="40"/>
        <v/>
      </c>
      <c r="H44" s="45" t="str">
        <f t="shared" si="40"/>
        <v/>
      </c>
      <c r="I44" s="45" t="str">
        <f t="shared" si="40"/>
        <v/>
      </c>
      <c r="J44" s="45" t="str">
        <f t="shared" si="40"/>
        <v/>
      </c>
      <c r="K44" s="40"/>
      <c r="L44" s="40"/>
      <c r="M44" s="40"/>
      <c r="N44" s="40"/>
      <c r="O44" s="40"/>
      <c r="P44" s="40"/>
      <c r="Q44" s="40"/>
      <c r="R44" s="40"/>
      <c r="S44" s="40"/>
      <c r="T44" s="40"/>
      <c r="U44" s="40"/>
      <c r="V44" s="40"/>
      <c r="W44" s="40"/>
      <c r="X44" s="40"/>
      <c r="Y44" s="40"/>
      <c r="Z44" s="40"/>
    </row>
    <row r="45" ht="15.0" customHeight="1">
      <c r="A45" s="14"/>
      <c r="B45" s="14"/>
      <c r="C45" s="14" t="s">
        <v>139</v>
      </c>
      <c r="D45" s="42"/>
      <c r="E45" s="50"/>
      <c r="F45" s="45" t="str">
        <f t="shared" ref="F45:J45" si="41">E45</f>
        <v/>
      </c>
      <c r="G45" s="45" t="str">
        <f t="shared" si="41"/>
        <v/>
      </c>
      <c r="H45" s="45" t="str">
        <f t="shared" si="41"/>
        <v/>
      </c>
      <c r="I45" s="45" t="str">
        <f t="shared" si="41"/>
        <v/>
      </c>
      <c r="J45" s="45" t="str">
        <f t="shared" si="41"/>
        <v/>
      </c>
      <c r="K45" s="40"/>
      <c r="L45" s="40" t="s">
        <v>147</v>
      </c>
      <c r="M45" s="40"/>
      <c r="N45" s="40"/>
      <c r="O45" s="40"/>
      <c r="P45" s="40"/>
      <c r="Q45" s="40"/>
      <c r="R45" s="40"/>
      <c r="S45" s="40"/>
      <c r="T45" s="40"/>
      <c r="U45" s="40"/>
      <c r="V45" s="40"/>
      <c r="W45" s="40"/>
      <c r="X45" s="40"/>
      <c r="Y45" s="40"/>
      <c r="Z45" s="40"/>
    </row>
    <row r="46" ht="15.0" customHeight="1">
      <c r="A46" s="10" t="s">
        <v>101</v>
      </c>
      <c r="B46" s="10" t="s">
        <v>102</v>
      </c>
      <c r="C46" s="10" t="s">
        <v>140</v>
      </c>
      <c r="D46" s="43">
        <v>1854.0</v>
      </c>
      <c r="E46" s="44">
        <v>1813.0</v>
      </c>
      <c r="F46" s="45">
        <f t="shared" ref="F46:J46" si="42">E46</f>
        <v>1813</v>
      </c>
      <c r="G46" s="45">
        <f t="shared" si="42"/>
        <v>1813</v>
      </c>
      <c r="H46" s="45">
        <f t="shared" si="42"/>
        <v>1813</v>
      </c>
      <c r="I46" s="45">
        <f t="shared" si="42"/>
        <v>1813</v>
      </c>
      <c r="J46" s="45">
        <f t="shared" si="42"/>
        <v>1813</v>
      </c>
      <c r="K46" s="40"/>
      <c r="L46" s="40"/>
      <c r="M46" s="40"/>
      <c r="N46" s="40"/>
      <c r="O46" s="40"/>
      <c r="P46" s="40"/>
      <c r="Q46" s="40"/>
      <c r="R46" s="40"/>
      <c r="S46" s="40"/>
      <c r="T46" s="40"/>
      <c r="U46" s="40"/>
      <c r="V46" s="40"/>
      <c r="W46" s="40"/>
      <c r="X46" s="40"/>
      <c r="Y46" s="40"/>
      <c r="Z46" s="40"/>
    </row>
    <row r="47" ht="15.0" customHeight="1">
      <c r="A47" s="10" t="s">
        <v>101</v>
      </c>
      <c r="B47" s="10" t="s">
        <v>102</v>
      </c>
      <c r="C47" s="10" t="s">
        <v>141</v>
      </c>
      <c r="D47" s="43">
        <v>-264.0</v>
      </c>
      <c r="E47" s="44">
        <v>-278.0</v>
      </c>
      <c r="F47" s="45">
        <f t="shared" ref="F47:J47" si="43">E47</f>
        <v>-278</v>
      </c>
      <c r="G47" s="45">
        <f t="shared" si="43"/>
        <v>-278</v>
      </c>
      <c r="H47" s="45">
        <f t="shared" si="43"/>
        <v>-278</v>
      </c>
      <c r="I47" s="45">
        <f t="shared" si="43"/>
        <v>-278</v>
      </c>
      <c r="J47" s="45">
        <f t="shared" si="43"/>
        <v>-278</v>
      </c>
      <c r="K47" s="40"/>
      <c r="L47" s="40"/>
      <c r="M47" s="40"/>
      <c r="N47" s="40"/>
      <c r="O47" s="40"/>
      <c r="P47" s="40"/>
      <c r="Q47" s="40"/>
      <c r="R47" s="40"/>
      <c r="S47" s="40"/>
      <c r="T47" s="40"/>
      <c r="U47" s="40"/>
      <c r="V47" s="40"/>
      <c r="W47" s="40"/>
      <c r="X47" s="40"/>
      <c r="Y47" s="40"/>
      <c r="Z47" s="40"/>
    </row>
    <row r="48" ht="15.0" customHeight="1">
      <c r="A48" s="10" t="s">
        <v>101</v>
      </c>
      <c r="B48" s="10" t="s">
        <v>102</v>
      </c>
      <c r="C48" s="10" t="s">
        <v>142</v>
      </c>
      <c r="D48" s="43">
        <v>30419.0</v>
      </c>
      <c r="E48" s="44">
        <v>29808.0</v>
      </c>
      <c r="F48" s="45">
        <f t="shared" ref="F48:J48" si="44">E48</f>
        <v>29808</v>
      </c>
      <c r="G48" s="45">
        <f t="shared" si="44"/>
        <v>29808</v>
      </c>
      <c r="H48" s="45">
        <f t="shared" si="44"/>
        <v>29808</v>
      </c>
      <c r="I48" s="45">
        <f t="shared" si="44"/>
        <v>29808</v>
      </c>
      <c r="J48" s="45">
        <f t="shared" si="44"/>
        <v>29808</v>
      </c>
      <c r="K48" s="40"/>
      <c r="L48" s="40"/>
      <c r="M48" s="40"/>
      <c r="N48" s="40"/>
      <c r="O48" s="40"/>
      <c r="P48" s="40"/>
      <c r="Q48" s="40"/>
      <c r="R48" s="40"/>
      <c r="S48" s="40"/>
      <c r="T48" s="40"/>
      <c r="U48" s="40"/>
      <c r="V48" s="40"/>
      <c r="W48" s="40"/>
      <c r="X48" s="40"/>
      <c r="Y48" s="40"/>
      <c r="Z48" s="40"/>
    </row>
    <row r="49" ht="15.0" customHeight="1">
      <c r="A49" s="10" t="s">
        <v>101</v>
      </c>
      <c r="B49" s="10" t="s">
        <v>102</v>
      </c>
      <c r="C49" s="10" t="s">
        <v>143</v>
      </c>
      <c r="D49" s="43">
        <v>14.0</v>
      </c>
      <c r="E49" s="44">
        <v>-95.0</v>
      </c>
      <c r="F49" s="45">
        <f t="shared" ref="F49:J49" si="45">E49</f>
        <v>-95</v>
      </c>
      <c r="G49" s="45">
        <f t="shared" si="45"/>
        <v>-95</v>
      </c>
      <c r="H49" s="45">
        <f t="shared" si="45"/>
        <v>-95</v>
      </c>
      <c r="I49" s="45">
        <f t="shared" si="45"/>
        <v>-95</v>
      </c>
      <c r="J49" s="45">
        <f t="shared" si="45"/>
        <v>-95</v>
      </c>
      <c r="K49" s="40"/>
      <c r="L49" s="40"/>
      <c r="M49" s="40"/>
      <c r="N49" s="40"/>
      <c r="O49" s="40"/>
      <c r="P49" s="40"/>
      <c r="Q49" s="40"/>
      <c r="R49" s="40"/>
      <c r="S49" s="40"/>
      <c r="T49" s="40"/>
      <c r="U49" s="40"/>
      <c r="V49" s="40"/>
      <c r="W49" s="40"/>
      <c r="X49" s="40"/>
      <c r="Y49" s="40"/>
      <c r="Z49" s="40"/>
    </row>
    <row r="50" ht="15.0" customHeight="1">
      <c r="A50" s="10" t="s">
        <v>101</v>
      </c>
      <c r="B50" s="10" t="s">
        <v>102</v>
      </c>
      <c r="C50" s="10" t="s">
        <v>144</v>
      </c>
      <c r="D50" s="43">
        <v>-2996.0</v>
      </c>
      <c r="E50" s="46">
        <v>-1320.0</v>
      </c>
      <c r="F50" s="53">
        <f>SUM(E50,'Question 1'!F102)</f>
        <v>2362.235</v>
      </c>
      <c r="G50" s="53">
        <f>SUM(F50,'Question 1'!G102)</f>
        <v>6226.403925</v>
      </c>
      <c r="H50" s="53">
        <f>SUM(G50,'Question 1'!H102)</f>
        <v>10215.87136</v>
      </c>
      <c r="I50" s="53">
        <f>SUM(H50,'Question 1'!I102)</f>
        <v>14255.33033</v>
      </c>
      <c r="J50" s="53">
        <f>SUM(I50,'Question 1'!J102)</f>
        <v>18246.84844</v>
      </c>
      <c r="K50" s="40"/>
      <c r="L50" s="40"/>
      <c r="M50" s="40"/>
      <c r="N50" s="40"/>
      <c r="O50" s="40"/>
      <c r="P50" s="40"/>
      <c r="Q50" s="40"/>
      <c r="R50" s="40"/>
      <c r="S50" s="40"/>
      <c r="T50" s="40"/>
      <c r="U50" s="40"/>
      <c r="V50" s="40"/>
      <c r="W50" s="40"/>
      <c r="X50" s="40"/>
      <c r="Y50" s="40"/>
      <c r="Z50" s="40"/>
    </row>
    <row r="51" ht="15.0" customHeight="1">
      <c r="A51" s="10" t="s">
        <v>101</v>
      </c>
      <c r="B51" s="10" t="s">
        <v>102</v>
      </c>
      <c r="C51" s="10" t="s">
        <v>145</v>
      </c>
      <c r="D51" s="43">
        <v>29027.0</v>
      </c>
      <c r="E51" s="52">
        <f t="shared" ref="E51:J51" si="46">SUM(E46:E50)</f>
        <v>29928</v>
      </c>
      <c r="F51" s="52">
        <f t="shared" si="46"/>
        <v>33610.235</v>
      </c>
      <c r="G51" s="52">
        <f t="shared" si="46"/>
        <v>37474.40393</v>
      </c>
      <c r="H51" s="52">
        <f t="shared" si="46"/>
        <v>41463.87136</v>
      </c>
      <c r="I51" s="52">
        <f t="shared" si="46"/>
        <v>45503.33033</v>
      </c>
      <c r="J51" s="52">
        <f t="shared" si="46"/>
        <v>49494.84844</v>
      </c>
      <c r="K51" s="40"/>
      <c r="L51" s="40"/>
      <c r="M51" s="40"/>
      <c r="N51" s="40"/>
      <c r="O51" s="40"/>
      <c r="P51" s="40"/>
      <c r="Q51" s="40"/>
      <c r="R51" s="40"/>
      <c r="S51" s="40"/>
      <c r="T51" s="40"/>
      <c r="U51" s="40"/>
      <c r="V51" s="40"/>
      <c r="W51" s="40"/>
      <c r="X51" s="40"/>
      <c r="Y51" s="40"/>
      <c r="Z51" s="40"/>
    </row>
    <row r="52" ht="15.0" customHeight="1">
      <c r="A52" s="10" t="s">
        <v>101</v>
      </c>
      <c r="B52" s="10" t="s">
        <v>102</v>
      </c>
      <c r="C52" s="10" t="s">
        <v>146</v>
      </c>
      <c r="D52" s="43">
        <v>178.0</v>
      </c>
      <c r="E52" s="46">
        <v>181.0</v>
      </c>
      <c r="F52" s="46">
        <v>181.0</v>
      </c>
      <c r="G52" s="46">
        <v>181.0</v>
      </c>
      <c r="H52" s="46">
        <v>181.0</v>
      </c>
      <c r="I52" s="46">
        <v>181.0</v>
      </c>
      <c r="J52" s="46">
        <v>181.0</v>
      </c>
      <c r="K52" s="40"/>
      <c r="L52" s="40"/>
      <c r="M52" s="40"/>
      <c r="N52" s="40"/>
      <c r="O52" s="40"/>
      <c r="P52" s="40"/>
      <c r="Q52" s="40"/>
      <c r="R52" s="40"/>
      <c r="S52" s="40"/>
      <c r="T52" s="40"/>
      <c r="U52" s="40"/>
      <c r="V52" s="40"/>
      <c r="W52" s="40"/>
      <c r="X52" s="40"/>
      <c r="Y52" s="40"/>
      <c r="Z52" s="40"/>
    </row>
    <row r="53" ht="15.0" customHeight="1">
      <c r="A53" s="10" t="s">
        <v>101</v>
      </c>
      <c r="B53" s="10" t="s">
        <v>102</v>
      </c>
      <c r="C53" s="10" t="s">
        <v>148</v>
      </c>
      <c r="D53" s="43">
        <v>29205.0</v>
      </c>
      <c r="E53" s="52">
        <f t="shared" ref="E53:J53" si="47">SUM(E51:E52)</f>
        <v>30109</v>
      </c>
      <c r="F53" s="52">
        <f t="shared" si="47"/>
        <v>33791.235</v>
      </c>
      <c r="G53" s="52">
        <f t="shared" si="47"/>
        <v>37655.40393</v>
      </c>
      <c r="H53" s="52">
        <f t="shared" si="47"/>
        <v>41644.87136</v>
      </c>
      <c r="I53" s="52">
        <f t="shared" si="47"/>
        <v>45684.33033</v>
      </c>
      <c r="J53" s="52">
        <f t="shared" si="47"/>
        <v>49675.84844</v>
      </c>
      <c r="K53" s="40"/>
      <c r="L53" s="40"/>
      <c r="M53" s="40"/>
      <c r="N53" s="40"/>
      <c r="O53" s="40"/>
      <c r="P53" s="40"/>
      <c r="Q53" s="40"/>
      <c r="R53" s="40"/>
      <c r="S53" s="40"/>
      <c r="T53" s="40"/>
      <c r="U53" s="40"/>
      <c r="V53" s="40"/>
      <c r="W53" s="40"/>
      <c r="X53" s="40"/>
      <c r="Y53" s="40"/>
      <c r="Z53" s="40"/>
    </row>
    <row r="54" ht="15.0" customHeight="1">
      <c r="A54" s="10" t="s">
        <v>101</v>
      </c>
      <c r="B54" s="10" t="s">
        <v>102</v>
      </c>
      <c r="C54" s="10" t="s">
        <v>149</v>
      </c>
      <c r="D54" s="43">
        <v>55506.0</v>
      </c>
      <c r="E54" s="52">
        <f t="shared" ref="E54:J54" si="48">E43+E53</f>
        <v>56349</v>
      </c>
      <c r="F54" s="52">
        <f t="shared" si="48"/>
        <v>60031.235</v>
      </c>
      <c r="G54" s="52">
        <f t="shared" si="48"/>
        <v>63895.40393</v>
      </c>
      <c r="H54" s="52">
        <f t="shared" si="48"/>
        <v>67884.87136</v>
      </c>
      <c r="I54" s="52">
        <f t="shared" si="48"/>
        <v>71924.33033</v>
      </c>
      <c r="J54" s="52">
        <f t="shared" si="48"/>
        <v>75915.84844</v>
      </c>
      <c r="K54" s="40"/>
      <c r="L54" s="40"/>
      <c r="M54" s="40"/>
      <c r="N54" s="40"/>
      <c r="O54" s="40"/>
      <c r="P54" s="40"/>
      <c r="Q54" s="40"/>
      <c r="R54" s="40"/>
      <c r="S54" s="40"/>
      <c r="T54" s="40"/>
      <c r="U54" s="40"/>
      <c r="V54" s="40"/>
      <c r="W54" s="40"/>
      <c r="X54" s="40"/>
      <c r="Y54" s="40"/>
      <c r="Z54" s="40"/>
    </row>
    <row r="55" ht="15.0" customHeight="1">
      <c r="A55" s="54"/>
      <c r="B55" s="54"/>
      <c r="C55" s="54"/>
      <c r="D55" s="54"/>
      <c r="E55" s="40"/>
      <c r="F55" s="40"/>
      <c r="G55" s="40"/>
      <c r="H55" s="40"/>
      <c r="I55" s="40"/>
      <c r="J55" s="40"/>
      <c r="K55" s="40"/>
      <c r="L55" s="40"/>
      <c r="M55" s="40"/>
      <c r="N55" s="40"/>
      <c r="O55" s="40"/>
      <c r="P55" s="40"/>
      <c r="Q55" s="40"/>
      <c r="R55" s="40"/>
      <c r="S55" s="40"/>
      <c r="T55" s="40"/>
      <c r="U55" s="40"/>
      <c r="V55" s="40"/>
      <c r="W55" s="40"/>
      <c r="X55" s="40"/>
      <c r="Y55" s="40"/>
      <c r="Z55" s="40"/>
    </row>
    <row r="56" ht="15.0" customHeight="1">
      <c r="A56" s="54"/>
      <c r="B56" s="54"/>
      <c r="C56" s="54"/>
      <c r="D56" s="54"/>
      <c r="E56" s="55"/>
      <c r="F56" s="40"/>
      <c r="G56" s="40"/>
      <c r="H56" s="40"/>
      <c r="I56" s="40"/>
      <c r="J56" s="40"/>
      <c r="K56" s="40"/>
      <c r="L56" s="40"/>
      <c r="M56" s="40"/>
      <c r="N56" s="40"/>
      <c r="O56" s="40"/>
      <c r="P56" s="40"/>
      <c r="Q56" s="40"/>
      <c r="R56" s="40"/>
      <c r="S56" s="40"/>
      <c r="T56" s="40"/>
      <c r="U56" s="40"/>
      <c r="V56" s="40"/>
      <c r="W56" s="40"/>
      <c r="X56" s="40"/>
      <c r="Y56" s="40"/>
      <c r="Z56" s="40"/>
    </row>
    <row r="57" ht="15.0" customHeight="1">
      <c r="A57" s="54"/>
      <c r="B57" s="54"/>
      <c r="C57" s="54" t="s">
        <v>150</v>
      </c>
      <c r="D57" s="54"/>
      <c r="E57" s="55">
        <f t="shared" ref="E57:J57" si="49">E25-E54</f>
        <v>0</v>
      </c>
      <c r="F57" s="56">
        <f t="shared" si="49"/>
        <v>-3682.235</v>
      </c>
      <c r="G57" s="56">
        <f t="shared" si="49"/>
        <v>-7546.403925</v>
      </c>
      <c r="H57" s="56">
        <f t="shared" si="49"/>
        <v>-11535.87136</v>
      </c>
      <c r="I57" s="56">
        <f t="shared" si="49"/>
        <v>-15575.33033</v>
      </c>
      <c r="J57" s="56">
        <f t="shared" si="49"/>
        <v>-19566.84844</v>
      </c>
      <c r="K57" s="40"/>
      <c r="L57" s="40"/>
      <c r="M57" s="40"/>
      <c r="N57" s="40"/>
      <c r="O57" s="40"/>
      <c r="P57" s="40"/>
      <c r="Q57" s="40"/>
      <c r="R57" s="40"/>
      <c r="S57" s="40"/>
      <c r="T57" s="40"/>
      <c r="U57" s="40"/>
      <c r="V57" s="40"/>
      <c r="W57" s="40"/>
      <c r="X57" s="40"/>
      <c r="Y57" s="40"/>
      <c r="Z57" s="40"/>
    </row>
    <row r="58" ht="15.0" customHeight="1">
      <c r="A58" s="54"/>
      <c r="B58" s="54"/>
      <c r="C58" s="54" t="s">
        <v>151</v>
      </c>
      <c r="D58" s="54"/>
      <c r="E58" s="45">
        <f t="shared" ref="E58:J58" si="50">E25-E57</f>
        <v>56349</v>
      </c>
      <c r="F58" s="45">
        <f t="shared" si="50"/>
        <v>60031.235</v>
      </c>
      <c r="G58" s="45">
        <f t="shared" si="50"/>
        <v>63895.40393</v>
      </c>
      <c r="H58" s="45">
        <f t="shared" si="50"/>
        <v>67884.87136</v>
      </c>
      <c r="I58" s="45">
        <f t="shared" si="50"/>
        <v>71924.33033</v>
      </c>
      <c r="J58" s="45">
        <f t="shared" si="50"/>
        <v>75915.84844</v>
      </c>
      <c r="K58" s="40"/>
      <c r="L58" s="40"/>
      <c r="M58" s="40"/>
      <c r="N58" s="40"/>
      <c r="O58" s="40"/>
      <c r="P58" s="40"/>
      <c r="Q58" s="40"/>
      <c r="R58" s="40"/>
      <c r="S58" s="40"/>
      <c r="T58" s="40"/>
      <c r="U58" s="40"/>
      <c r="V58" s="40"/>
      <c r="W58" s="40"/>
      <c r="X58" s="40"/>
      <c r="Y58" s="40"/>
      <c r="Z58" s="40"/>
    </row>
    <row r="59" ht="15.0" customHeight="1">
      <c r="A59" s="54"/>
      <c r="B59" s="54"/>
      <c r="C59" s="54"/>
      <c r="D59" s="54"/>
      <c r="E59" s="40"/>
      <c r="F59" s="40"/>
      <c r="G59" s="40"/>
      <c r="H59" s="40"/>
      <c r="I59" s="40"/>
      <c r="J59" s="40"/>
      <c r="K59" s="40"/>
      <c r="L59" s="40"/>
      <c r="M59" s="40"/>
      <c r="N59" s="40"/>
      <c r="O59" s="40"/>
      <c r="P59" s="40"/>
      <c r="Q59" s="40"/>
      <c r="R59" s="40"/>
      <c r="S59" s="40"/>
      <c r="T59" s="40"/>
      <c r="U59" s="40"/>
      <c r="V59" s="40"/>
      <c r="W59" s="40"/>
      <c r="X59" s="40"/>
      <c r="Y59" s="40"/>
      <c r="Z59" s="40"/>
    </row>
    <row r="60" ht="15.0" customHeight="1">
      <c r="A60" s="54"/>
      <c r="B60" s="54"/>
      <c r="C60" s="54"/>
      <c r="D60" s="54"/>
      <c r="E60" s="40"/>
      <c r="F60" s="40"/>
      <c r="G60" s="40"/>
      <c r="H60" s="40"/>
      <c r="I60" s="40"/>
      <c r="J60" s="40"/>
      <c r="K60" s="40"/>
      <c r="L60" s="40"/>
      <c r="M60" s="40"/>
      <c r="N60" s="40"/>
      <c r="O60" s="40"/>
      <c r="P60" s="40"/>
      <c r="Q60" s="40"/>
      <c r="R60" s="40"/>
      <c r="S60" s="40"/>
      <c r="T60" s="40"/>
      <c r="U60" s="40"/>
      <c r="V60" s="40"/>
      <c r="W60" s="40"/>
      <c r="X60" s="40"/>
      <c r="Y60" s="40"/>
      <c r="Z60" s="40"/>
    </row>
    <row r="61" ht="15.0" customHeight="1">
      <c r="A61" s="54"/>
      <c r="B61" s="54"/>
      <c r="C61" s="54"/>
      <c r="D61" s="54"/>
      <c r="E61" s="40"/>
      <c r="F61" s="40"/>
      <c r="G61" s="40"/>
      <c r="H61" s="40"/>
      <c r="I61" s="40"/>
      <c r="J61" s="40"/>
      <c r="K61" s="40"/>
      <c r="L61" s="40"/>
      <c r="M61" s="40"/>
      <c r="N61" s="40"/>
      <c r="O61" s="40"/>
      <c r="P61" s="40"/>
      <c r="Q61" s="40"/>
      <c r="R61" s="40"/>
      <c r="S61" s="40"/>
      <c r="T61" s="40"/>
      <c r="U61" s="40"/>
      <c r="V61" s="40"/>
      <c r="W61" s="40"/>
      <c r="X61" s="40"/>
      <c r="Y61" s="40"/>
      <c r="Z61" s="40"/>
    </row>
    <row r="62" ht="15.0" customHeight="1">
      <c r="A62" s="54"/>
      <c r="B62" s="54"/>
      <c r="C62" s="54"/>
      <c r="D62" s="54"/>
      <c r="E62" s="40"/>
      <c r="F62" s="40"/>
      <c r="G62" s="40"/>
      <c r="H62" s="40"/>
      <c r="I62" s="40"/>
      <c r="J62" s="40"/>
      <c r="K62" s="40"/>
      <c r="L62" s="40"/>
      <c r="M62" s="40"/>
      <c r="N62" s="40"/>
      <c r="O62" s="40"/>
      <c r="P62" s="40"/>
      <c r="Q62" s="40"/>
      <c r="R62" s="40"/>
      <c r="S62" s="40"/>
      <c r="T62" s="40"/>
      <c r="U62" s="40"/>
      <c r="V62" s="40"/>
      <c r="W62" s="40"/>
      <c r="X62" s="40"/>
      <c r="Y62" s="40"/>
      <c r="Z62" s="40"/>
    </row>
    <row r="63" ht="15.0" customHeight="1">
      <c r="A63" s="54"/>
      <c r="B63" s="54"/>
      <c r="C63" s="54"/>
      <c r="D63" s="54"/>
      <c r="E63" s="40"/>
      <c r="F63" s="40"/>
      <c r="G63" s="40"/>
      <c r="H63" s="40"/>
      <c r="I63" s="40"/>
      <c r="J63" s="40"/>
      <c r="K63" s="40"/>
      <c r="L63" s="40"/>
      <c r="M63" s="40"/>
      <c r="N63" s="40"/>
      <c r="O63" s="40"/>
      <c r="P63" s="40"/>
      <c r="Q63" s="40"/>
      <c r="R63" s="40"/>
      <c r="S63" s="40"/>
      <c r="T63" s="40"/>
      <c r="U63" s="40"/>
      <c r="V63" s="40"/>
      <c r="W63" s="40"/>
      <c r="X63" s="40"/>
      <c r="Y63" s="40"/>
      <c r="Z63" s="40"/>
    </row>
    <row r="64" ht="15.0" customHeight="1">
      <c r="A64" s="54"/>
      <c r="B64" s="54"/>
      <c r="C64" s="54"/>
      <c r="D64" s="54"/>
      <c r="E64" s="40"/>
      <c r="F64" s="40"/>
      <c r="G64" s="40"/>
      <c r="H64" s="40"/>
      <c r="I64" s="40"/>
      <c r="J64" s="40"/>
      <c r="K64" s="40"/>
      <c r="L64" s="40"/>
      <c r="M64" s="40"/>
      <c r="N64" s="40"/>
      <c r="O64" s="40"/>
      <c r="P64" s="40"/>
      <c r="Q64" s="40"/>
      <c r="R64" s="40"/>
      <c r="S64" s="40"/>
      <c r="T64" s="40"/>
      <c r="U64" s="40"/>
      <c r="V64" s="40"/>
      <c r="W64" s="40"/>
      <c r="X64" s="40"/>
      <c r="Y64" s="40"/>
      <c r="Z64" s="40"/>
    </row>
    <row r="65" ht="15.0" customHeight="1">
      <c r="A65" s="54"/>
      <c r="B65" s="54"/>
      <c r="C65" s="54"/>
      <c r="D65" s="54"/>
      <c r="E65" s="40"/>
      <c r="F65" s="40"/>
      <c r="G65" s="40"/>
      <c r="H65" s="40"/>
      <c r="I65" s="40"/>
      <c r="J65" s="40"/>
      <c r="K65" s="40"/>
      <c r="L65" s="40"/>
      <c r="M65" s="40"/>
      <c r="N65" s="40"/>
      <c r="O65" s="40"/>
      <c r="P65" s="40"/>
      <c r="Q65" s="40"/>
      <c r="R65" s="40"/>
      <c r="S65" s="40"/>
      <c r="T65" s="40"/>
      <c r="U65" s="40"/>
      <c r="V65" s="40"/>
      <c r="W65" s="40"/>
      <c r="X65" s="40"/>
      <c r="Y65" s="40"/>
      <c r="Z65" s="40"/>
    </row>
    <row r="66" ht="15.0" customHeight="1">
      <c r="A66" s="54"/>
      <c r="B66" s="54"/>
      <c r="C66" s="54"/>
      <c r="D66" s="54"/>
      <c r="E66" s="40"/>
      <c r="F66" s="40"/>
      <c r="G66" s="40"/>
      <c r="H66" s="40"/>
      <c r="I66" s="40"/>
      <c r="J66" s="40"/>
      <c r="K66" s="40"/>
      <c r="L66" s="40"/>
      <c r="M66" s="40"/>
      <c r="N66" s="40"/>
      <c r="O66" s="40"/>
      <c r="P66" s="40"/>
      <c r="Q66" s="40"/>
      <c r="R66" s="40"/>
      <c r="S66" s="40"/>
      <c r="T66" s="40"/>
      <c r="U66" s="40"/>
      <c r="V66" s="40"/>
      <c r="W66" s="40"/>
      <c r="X66" s="40"/>
      <c r="Y66" s="40"/>
      <c r="Z66" s="40"/>
    </row>
    <row r="67" ht="15.0" customHeight="1">
      <c r="A67" s="54"/>
      <c r="B67" s="54"/>
      <c r="C67" s="54"/>
      <c r="D67" s="54"/>
      <c r="E67" s="40"/>
      <c r="F67" s="40"/>
      <c r="G67" s="40"/>
      <c r="H67" s="40"/>
      <c r="I67" s="40"/>
      <c r="J67" s="40"/>
      <c r="K67" s="40"/>
      <c r="L67" s="40"/>
      <c r="M67" s="40"/>
      <c r="N67" s="40"/>
      <c r="O67" s="40"/>
      <c r="P67" s="40"/>
      <c r="Q67" s="40"/>
      <c r="R67" s="40"/>
      <c r="S67" s="40"/>
      <c r="T67" s="40"/>
      <c r="U67" s="40"/>
      <c r="V67" s="40"/>
      <c r="W67" s="40"/>
      <c r="X67" s="40"/>
      <c r="Y67" s="40"/>
      <c r="Z67" s="40"/>
    </row>
    <row r="68" ht="15.0" customHeight="1">
      <c r="A68" s="54"/>
      <c r="B68" s="54"/>
      <c r="C68" s="54"/>
      <c r="D68" s="54"/>
      <c r="E68" s="40"/>
      <c r="F68" s="40"/>
      <c r="G68" s="40"/>
      <c r="H68" s="40"/>
      <c r="I68" s="40"/>
      <c r="J68" s="40"/>
      <c r="K68" s="40"/>
      <c r="L68" s="40"/>
      <c r="M68" s="40"/>
      <c r="N68" s="40"/>
      <c r="O68" s="40"/>
      <c r="P68" s="40"/>
      <c r="Q68" s="40"/>
      <c r="R68" s="40"/>
      <c r="S68" s="40"/>
      <c r="T68" s="40"/>
      <c r="U68" s="40"/>
      <c r="V68" s="40"/>
      <c r="W68" s="40"/>
      <c r="X68" s="40"/>
      <c r="Y68" s="40"/>
      <c r="Z68" s="40"/>
    </row>
    <row r="69" ht="15.0" customHeight="1">
      <c r="A69" s="54"/>
      <c r="B69" s="54"/>
      <c r="C69" s="54"/>
      <c r="D69" s="54"/>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33"/>
    <col customWidth="1" min="2" max="2" width="11.78"/>
    <col customWidth="1" min="3" max="21" width="10.56"/>
  </cols>
  <sheetData>
    <row r="1" ht="15.75" customHeight="1">
      <c r="B1" s="2" t="s">
        <v>171</v>
      </c>
    </row>
    <row r="2" ht="15.75" customHeight="1"/>
    <row r="3" ht="15.75" customHeight="1">
      <c r="A3" s="66" t="s">
        <v>2</v>
      </c>
      <c r="B3" s="5" t="s">
        <v>172</v>
      </c>
      <c r="P3" s="67"/>
      <c r="Q3" s="67"/>
      <c r="R3" s="67"/>
      <c r="S3" s="67"/>
      <c r="T3" s="67"/>
      <c r="U3" s="67"/>
    </row>
    <row r="4" ht="15.75" customHeight="1">
      <c r="P4" s="67"/>
      <c r="Q4" s="67"/>
      <c r="R4" s="67"/>
      <c r="S4" s="67"/>
      <c r="T4" s="67"/>
      <c r="U4" s="67"/>
    </row>
    <row r="5" ht="15.75" customHeight="1">
      <c r="B5" s="68"/>
      <c r="C5" s="68"/>
      <c r="D5" s="68"/>
      <c r="E5" s="68"/>
      <c r="F5" s="68"/>
      <c r="G5" s="68"/>
      <c r="H5" s="68"/>
      <c r="I5" s="68"/>
      <c r="J5" s="68"/>
      <c r="K5" s="68"/>
      <c r="L5" s="68"/>
      <c r="M5" s="68"/>
      <c r="N5" s="68"/>
      <c r="O5" s="68"/>
      <c r="P5" s="68"/>
      <c r="Q5" s="68"/>
      <c r="R5" s="68"/>
      <c r="S5" s="68"/>
      <c r="T5" s="68"/>
      <c r="U5" s="68"/>
    </row>
    <row r="6" ht="15.75" customHeight="1">
      <c r="B6" s="69" t="s">
        <v>173</v>
      </c>
      <c r="C6" s="70" t="s">
        <v>174</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B31" s="71" t="s">
        <v>175</v>
      </c>
      <c r="C31" s="24"/>
    </row>
    <row r="32" ht="70.5" customHeight="1">
      <c r="A32" s="72" t="s">
        <v>176</v>
      </c>
      <c r="B32" s="73" t="s">
        <v>177</v>
      </c>
    </row>
    <row r="33" ht="57.0" customHeight="1">
      <c r="A33" s="72" t="s">
        <v>176</v>
      </c>
      <c r="B33" s="73" t="s">
        <v>178</v>
      </c>
    </row>
    <row r="34" ht="39.0" customHeight="1">
      <c r="A34" s="72" t="s">
        <v>176</v>
      </c>
      <c r="B34" s="73" t="s">
        <v>179</v>
      </c>
    </row>
    <row r="35" ht="15.75" customHeight="1">
      <c r="A35" s="72"/>
    </row>
    <row r="36" ht="15.75" customHeight="1">
      <c r="B36" s="74" t="s">
        <v>180</v>
      </c>
      <c r="C36" s="24"/>
      <c r="D36" s="24"/>
    </row>
    <row r="37" ht="54.0" customHeight="1">
      <c r="A37" s="72"/>
      <c r="B37" s="73" t="s">
        <v>181</v>
      </c>
      <c r="M37" s="75"/>
      <c r="N37" s="75"/>
      <c r="O37" s="75"/>
      <c r="P37" s="75"/>
      <c r="Q37" s="75"/>
      <c r="R37" s="75"/>
      <c r="S37" s="75"/>
      <c r="T37" s="75"/>
      <c r="U37" s="75"/>
    </row>
    <row r="38" ht="15.75" customHeight="1">
      <c r="A38" s="72"/>
      <c r="B38" s="75"/>
      <c r="C38" s="75"/>
      <c r="D38" s="75"/>
      <c r="E38" s="75"/>
      <c r="F38" s="75"/>
      <c r="G38" s="75"/>
      <c r="H38" s="75"/>
      <c r="I38" s="75"/>
      <c r="J38" s="75"/>
      <c r="K38" s="75"/>
      <c r="L38" s="75"/>
      <c r="M38" s="75"/>
      <c r="N38" s="75"/>
      <c r="O38" s="75"/>
      <c r="P38" s="75"/>
      <c r="Q38" s="75"/>
      <c r="R38" s="75"/>
      <c r="S38" s="75"/>
      <c r="T38" s="75"/>
      <c r="U38" s="75"/>
    </row>
    <row r="39" ht="15.75" customHeight="1">
      <c r="B39" s="76" t="s">
        <v>182</v>
      </c>
      <c r="C39" s="24"/>
      <c r="D39" s="24"/>
      <c r="E39" s="24"/>
      <c r="F39" s="73"/>
      <c r="G39" s="73"/>
      <c r="H39" s="73"/>
      <c r="I39" s="73"/>
      <c r="J39" s="73"/>
      <c r="K39" s="73"/>
      <c r="L39" s="73"/>
      <c r="M39" s="73"/>
      <c r="N39" s="73"/>
      <c r="O39" s="73"/>
      <c r="P39" s="73"/>
      <c r="Q39" s="73"/>
      <c r="R39" s="73"/>
      <c r="S39" s="73"/>
      <c r="T39" s="73"/>
      <c r="U39" s="73"/>
    </row>
    <row r="40" ht="69.0" customHeight="1">
      <c r="B40" s="73" t="s">
        <v>183</v>
      </c>
      <c r="M40" s="75"/>
      <c r="N40" s="75"/>
      <c r="O40" s="75"/>
      <c r="P40" s="75"/>
      <c r="Q40" s="75"/>
      <c r="R40" s="75"/>
      <c r="S40" s="75"/>
      <c r="T40" s="75"/>
      <c r="U40" s="75"/>
    </row>
    <row r="41" ht="15.75" customHeight="1">
      <c r="B41" s="75"/>
      <c r="C41" s="75"/>
      <c r="D41" s="75"/>
      <c r="E41" s="75"/>
      <c r="F41" s="75"/>
      <c r="G41" s="75"/>
      <c r="H41" s="75"/>
      <c r="I41" s="75"/>
      <c r="J41" s="75"/>
      <c r="K41" s="75"/>
      <c r="L41" s="75"/>
      <c r="M41" s="75"/>
      <c r="N41" s="75"/>
      <c r="O41" s="75"/>
      <c r="P41" s="75"/>
      <c r="Q41" s="75"/>
      <c r="R41" s="75"/>
      <c r="S41" s="75"/>
      <c r="T41" s="75"/>
      <c r="U41" s="75"/>
    </row>
    <row r="42" ht="15.75" customHeight="1">
      <c r="A42" s="66" t="s">
        <v>51</v>
      </c>
      <c r="B42" s="5" t="s">
        <v>184</v>
      </c>
      <c r="P42" s="77"/>
      <c r="Q42" s="77"/>
      <c r="R42" s="77"/>
      <c r="S42" s="77"/>
      <c r="T42" s="77"/>
    </row>
    <row r="43" ht="15.75" customHeight="1">
      <c r="A43" s="72"/>
      <c r="P43" s="78"/>
      <c r="Q43" s="78"/>
      <c r="R43" s="78"/>
      <c r="S43" s="78"/>
      <c r="T43" s="78"/>
    </row>
    <row r="44" ht="15.75" customHeight="1"/>
    <row r="45" ht="15.75" customHeight="1">
      <c r="B45" s="13" t="s">
        <v>173</v>
      </c>
      <c r="C45" s="70" t="s">
        <v>185</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c r="B69" s="71" t="s">
        <v>175</v>
      </c>
      <c r="C69" s="24"/>
    </row>
    <row r="70" ht="87.75" customHeight="1">
      <c r="A70" s="72" t="s">
        <v>176</v>
      </c>
      <c r="B70" s="73" t="s">
        <v>186</v>
      </c>
    </row>
    <row r="71" ht="55.5" customHeight="1">
      <c r="A71" s="72" t="s">
        <v>176</v>
      </c>
      <c r="B71" s="73" t="s">
        <v>187</v>
      </c>
    </row>
    <row r="72" ht="15.75" customHeight="1">
      <c r="A72" s="72"/>
    </row>
    <row r="73" ht="15.75" customHeight="1">
      <c r="A73" s="72"/>
      <c r="B73" s="74" t="s">
        <v>180</v>
      </c>
      <c r="C73" s="24"/>
      <c r="D73" s="24"/>
    </row>
    <row r="74" ht="70.5" customHeight="1">
      <c r="A74" s="72"/>
      <c r="B74" s="73" t="s">
        <v>188</v>
      </c>
    </row>
    <row r="75" ht="15.75" customHeight="1">
      <c r="A75" s="72"/>
    </row>
    <row r="76" ht="15.75" customHeight="1">
      <c r="A76" s="72"/>
      <c r="B76" s="76" t="s">
        <v>182</v>
      </c>
      <c r="C76" s="24"/>
      <c r="D76" s="24"/>
      <c r="E76" s="24"/>
    </row>
    <row r="77" ht="54.75" customHeight="1">
      <c r="A77" s="72" t="s">
        <v>176</v>
      </c>
      <c r="B77" s="73" t="s">
        <v>189</v>
      </c>
    </row>
    <row r="78" ht="54.75" customHeight="1">
      <c r="A78" s="72" t="s">
        <v>176</v>
      </c>
      <c r="B78" s="73" t="s">
        <v>190</v>
      </c>
    </row>
    <row r="79" ht="15.75" customHeight="1">
      <c r="A79" s="72"/>
    </row>
    <row r="80" ht="15.75" customHeight="1">
      <c r="A80" s="66" t="s">
        <v>58</v>
      </c>
      <c r="B80" s="5" t="s">
        <v>191</v>
      </c>
    </row>
    <row r="81" ht="15.75" customHeight="1">
      <c r="A81" s="79"/>
      <c r="P81" s="80"/>
      <c r="Q81" s="80"/>
      <c r="R81" s="80"/>
      <c r="S81" s="80"/>
      <c r="T81" s="80"/>
      <c r="U81" s="80"/>
    </row>
    <row r="82" ht="15.75" customHeight="1"/>
    <row r="83" ht="15.75" customHeight="1">
      <c r="B83" s="13" t="s">
        <v>173</v>
      </c>
      <c r="C83" s="70" t="s">
        <v>192</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c r="A107" s="72"/>
    </row>
    <row r="108" ht="15.75" customHeight="1">
      <c r="A108" s="72"/>
      <c r="B108" s="71" t="s">
        <v>175</v>
      </c>
      <c r="C108" s="24"/>
    </row>
    <row r="109" ht="39.0" customHeight="1">
      <c r="A109" s="72" t="s">
        <v>176</v>
      </c>
      <c r="B109" s="73" t="s">
        <v>193</v>
      </c>
    </row>
    <row r="110" ht="55.5" customHeight="1">
      <c r="A110" s="72" t="s">
        <v>176</v>
      </c>
      <c r="B110" s="73" t="s">
        <v>194</v>
      </c>
    </row>
    <row r="111" ht="55.5" customHeight="1">
      <c r="A111" s="72" t="s">
        <v>176</v>
      </c>
      <c r="B111" s="73" t="s">
        <v>195</v>
      </c>
    </row>
    <row r="112" ht="15.75" customHeight="1">
      <c r="A112" s="72"/>
    </row>
    <row r="113" ht="15.75" customHeight="1">
      <c r="A113" s="72"/>
      <c r="B113" s="74" t="s">
        <v>180</v>
      </c>
      <c r="C113" s="24"/>
      <c r="D113" s="24"/>
    </row>
    <row r="114" ht="72.75" customHeight="1">
      <c r="A114" s="72"/>
      <c r="B114" s="73" t="s">
        <v>196</v>
      </c>
    </row>
    <row r="115" ht="15.75" customHeight="1"/>
    <row r="116" ht="15.75" customHeight="1">
      <c r="B116" s="76" t="s">
        <v>182</v>
      </c>
      <c r="C116" s="24"/>
      <c r="D116" s="24"/>
      <c r="E116" s="24"/>
    </row>
    <row r="117" ht="88.5" customHeight="1">
      <c r="B117" s="73" t="s">
        <v>197</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B3:O4"/>
    <mergeCell ref="B31:C31"/>
    <mergeCell ref="B32:L32"/>
    <mergeCell ref="B33:L33"/>
    <mergeCell ref="B34:L34"/>
    <mergeCell ref="B36:D36"/>
    <mergeCell ref="B37:L37"/>
    <mergeCell ref="B39:E39"/>
    <mergeCell ref="B40:L40"/>
    <mergeCell ref="B42:O43"/>
    <mergeCell ref="B69:C69"/>
    <mergeCell ref="B70:L70"/>
    <mergeCell ref="B71:L71"/>
    <mergeCell ref="B74:L74"/>
    <mergeCell ref="B110:L110"/>
    <mergeCell ref="B111:L111"/>
    <mergeCell ref="B113:D113"/>
    <mergeCell ref="B114:L114"/>
    <mergeCell ref="B116:E116"/>
    <mergeCell ref="B117:L117"/>
    <mergeCell ref="B73:D73"/>
    <mergeCell ref="B76:E76"/>
    <mergeCell ref="B77:L77"/>
    <mergeCell ref="B78:L78"/>
    <mergeCell ref="B80:O81"/>
    <mergeCell ref="B108:C108"/>
    <mergeCell ref="B109:L109"/>
  </mergeCells>
  <hyperlinks>
    <hyperlink r:id="rId1" ref="C6"/>
    <hyperlink r:id="rId2" ref="C45"/>
    <hyperlink r:id="rId3" ref="C83"/>
  </hyperlinks>
  <printOptions/>
  <pageMargins bottom="0.75" footer="0.0" header="0.0" left="0.7" right="0.7" top="0.75"/>
  <pageSetup orientation="landscape"/>
  <drawing r:id="rId4"/>
</worksheet>
</file>