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I\OneDrive\Desktop\"/>
    </mc:Choice>
  </mc:AlternateContent>
  <xr:revisionPtr revIDLastSave="0" documentId="13_ncr:1_{262B9480-9CEB-48F9-B6DA-5FFA57A9FEBA}" xr6:coauthVersionLast="45" xr6:coauthVersionMax="45" xr10:uidLastSave="{00000000-0000-0000-0000-000000000000}"/>
  <bookViews>
    <workbookView xWindow="-110" yWindow="-110" windowWidth="19420" windowHeight="10300" activeTab="2" xr2:uid="{C3895571-9C78-46B5-92DA-573B27F788F4}"/>
  </bookViews>
  <sheets>
    <sheet name="Salary" sheetId="1" r:id="rId1"/>
    <sheet name="backup Salary" sheetId="2" r:id="rId2"/>
    <sheet name="CHARTS" sheetId="4" r:id="rId3"/>
  </sheets>
  <definedNames>
    <definedName name="_xlnm._FilterDatabase" localSheetId="1" hidden="1">'backup Salary'!$A$3:$L$18</definedName>
    <definedName name="_xlnm._FilterDatabase" localSheetId="2" hidden="1">CHARTS!$G$3:$L$20</definedName>
    <definedName name="_xlnm._FilterDatabase" localSheetId="0" hidden="1">Salary!$A$1:$L$18</definedName>
    <definedName name="_xlnm.Criteria" localSheetId="1">'backup Salary'!$B$24:$M$25</definedName>
    <definedName name="_xlnm.Extract" localSheetId="1">'backup Salary'!$B$28:$M$78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" l="1"/>
  <c r="J5" i="1"/>
  <c r="K5" i="1" s="1"/>
  <c r="L5" i="1" s="1"/>
  <c r="J6" i="1"/>
  <c r="K6" i="1" s="1"/>
  <c r="L6" i="1" s="1"/>
  <c r="J7" i="1"/>
  <c r="K7" i="1" s="1"/>
  <c r="L7" i="1" s="1"/>
  <c r="J8" i="1"/>
  <c r="K8" i="1" s="1"/>
  <c r="L8" i="1" s="1"/>
  <c r="J9" i="1"/>
  <c r="K9" i="1" s="1"/>
  <c r="L9" i="1" s="1"/>
  <c r="J10" i="1"/>
  <c r="K10" i="1" s="1"/>
  <c r="L10" i="1" s="1"/>
  <c r="J11" i="1"/>
  <c r="K11" i="1" s="1"/>
  <c r="L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4" i="1"/>
  <c r="K4" i="1" s="1"/>
  <c r="L4" i="1" s="1"/>
  <c r="I10" i="4"/>
  <c r="I21" i="4" s="1"/>
  <c r="J11" i="4"/>
  <c r="K11" i="4" s="1"/>
  <c r="L11" i="4" s="1"/>
  <c r="J12" i="4"/>
  <c r="K12" i="4" s="1"/>
  <c r="L12" i="4" s="1"/>
  <c r="J13" i="4"/>
  <c r="K13" i="4" s="1"/>
  <c r="L13" i="4" s="1"/>
  <c r="J14" i="4"/>
  <c r="K14" i="4" s="1"/>
  <c r="L14" i="4" s="1"/>
  <c r="J15" i="4"/>
  <c r="K15" i="4" s="1"/>
  <c r="L15" i="4" s="1"/>
  <c r="J16" i="4"/>
  <c r="K16" i="4" s="1"/>
  <c r="L16" i="4" s="1"/>
  <c r="J17" i="4"/>
  <c r="K17" i="4" s="1"/>
  <c r="L17" i="4" s="1"/>
  <c r="J18" i="4"/>
  <c r="K18" i="4" s="1"/>
  <c r="L18" i="4" s="1"/>
  <c r="J19" i="4"/>
  <c r="K19" i="4" s="1"/>
  <c r="L19" i="4" s="1"/>
  <c r="I20" i="4"/>
  <c r="J9" i="4"/>
  <c r="K9" i="4" s="1"/>
  <c r="L9" i="4" s="1"/>
  <c r="F9" i="4"/>
  <c r="F19" i="4"/>
  <c r="F18" i="4"/>
  <c r="F17" i="4"/>
  <c r="J8" i="4"/>
  <c r="K8" i="4" s="1"/>
  <c r="L8" i="4" s="1"/>
  <c r="F8" i="4"/>
  <c r="J7" i="4"/>
  <c r="K7" i="4" s="1"/>
  <c r="L7" i="4" s="1"/>
  <c r="F7" i="4"/>
  <c r="F16" i="4"/>
  <c r="F15" i="4"/>
  <c r="F14" i="4"/>
  <c r="J6" i="4"/>
  <c r="K6" i="4" s="1"/>
  <c r="L6" i="4" s="1"/>
  <c r="F6" i="4"/>
  <c r="J5" i="4"/>
  <c r="K5" i="4" s="1"/>
  <c r="L5" i="4" s="1"/>
  <c r="F5" i="4"/>
  <c r="F13" i="4"/>
  <c r="J4" i="4"/>
  <c r="K4" i="4" s="1"/>
  <c r="L4" i="4" s="1"/>
  <c r="F4" i="4"/>
  <c r="F12" i="4"/>
  <c r="F11" i="4"/>
  <c r="I19" i="2"/>
  <c r="J9" i="2"/>
  <c r="K9" i="2" s="1"/>
  <c r="L9" i="2" s="1"/>
  <c r="F9" i="2"/>
  <c r="J18" i="2"/>
  <c r="K18" i="2" s="1"/>
  <c r="L18" i="2" s="1"/>
  <c r="F18" i="2"/>
  <c r="J17" i="2"/>
  <c r="K17" i="2" s="1"/>
  <c r="L17" i="2" s="1"/>
  <c r="F17" i="2"/>
  <c r="J16" i="2"/>
  <c r="K16" i="2" s="1"/>
  <c r="L16" i="2" s="1"/>
  <c r="F16" i="2"/>
  <c r="J8" i="2"/>
  <c r="K8" i="2" s="1"/>
  <c r="L8" i="2" s="1"/>
  <c r="F8" i="2"/>
  <c r="J7" i="2"/>
  <c r="K7" i="2" s="1"/>
  <c r="L7" i="2" s="1"/>
  <c r="F7" i="2"/>
  <c r="J15" i="2"/>
  <c r="K15" i="2" s="1"/>
  <c r="L15" i="2" s="1"/>
  <c r="F15" i="2"/>
  <c r="J14" i="2"/>
  <c r="K14" i="2" s="1"/>
  <c r="L14" i="2" s="1"/>
  <c r="F14" i="2"/>
  <c r="J13" i="2"/>
  <c r="K13" i="2" s="1"/>
  <c r="L13" i="2" s="1"/>
  <c r="F13" i="2"/>
  <c r="J6" i="2"/>
  <c r="K6" i="2" s="1"/>
  <c r="L6" i="2" s="1"/>
  <c r="F6" i="2"/>
  <c r="J5" i="2"/>
  <c r="K5" i="2" s="1"/>
  <c r="L5" i="2" s="1"/>
  <c r="F5" i="2"/>
  <c r="J12" i="2"/>
  <c r="K12" i="2" s="1"/>
  <c r="L12" i="2" s="1"/>
  <c r="F12" i="2"/>
  <c r="J4" i="2"/>
  <c r="K4" i="2" s="1"/>
  <c r="L4" i="2" s="1"/>
  <c r="F4" i="2"/>
  <c r="J11" i="2"/>
  <c r="K11" i="2" s="1"/>
  <c r="L11" i="2" s="1"/>
  <c r="F11" i="2"/>
  <c r="J10" i="2"/>
  <c r="K10" i="2" s="1"/>
  <c r="L10" i="2" s="1"/>
  <c r="F10" i="2"/>
  <c r="F4" i="1"/>
  <c r="I19" i="1"/>
  <c r="L10" i="4" l="1"/>
  <c r="L21" i="4" s="1"/>
  <c r="L19" i="1"/>
  <c r="L20" i="4"/>
  <c r="L1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L24" i="4" l="1"/>
  <c r="L25" i="4" l="1"/>
</calcChain>
</file>

<file path=xl/sharedStrings.xml><?xml version="1.0" encoding="utf-8"?>
<sst xmlns="http://schemas.openxmlformats.org/spreadsheetml/2006/main" count="344" uniqueCount="86">
  <si>
    <t>EFG(PVT)LTD-EMPLOYEE SALARIES</t>
  </si>
  <si>
    <t>EFECTIVE DATE:</t>
  </si>
  <si>
    <t>EMP#</t>
  </si>
  <si>
    <t>1ST NAME</t>
  </si>
  <si>
    <t>LAST NAME</t>
  </si>
  <si>
    <t>FULL NAME</t>
  </si>
  <si>
    <t>DOB</t>
  </si>
  <si>
    <t>AGE AS AT TODAY</t>
  </si>
  <si>
    <t>GENDER</t>
  </si>
  <si>
    <t>DATE OF APOINTMENT</t>
  </si>
  <si>
    <t>BASIC SALARY AS AT 31/12/2020</t>
  </si>
  <si>
    <t>SERVICE AS AT 31/12/2020</t>
  </si>
  <si>
    <t>SALARY INCREMENT</t>
  </si>
  <si>
    <t>NEW BASIC SALARY</t>
  </si>
  <si>
    <t>EFG 01</t>
  </si>
  <si>
    <t>Lal</t>
  </si>
  <si>
    <t>Amal</t>
  </si>
  <si>
    <t>Nirosha</t>
  </si>
  <si>
    <t>Gamini</t>
  </si>
  <si>
    <t>Udayangi</t>
  </si>
  <si>
    <t>Radha</t>
  </si>
  <si>
    <t>Himala</t>
  </si>
  <si>
    <t>Indika</t>
  </si>
  <si>
    <t>Faizal</t>
  </si>
  <si>
    <t>Janaki</t>
  </si>
  <si>
    <t>Sumudu</t>
  </si>
  <si>
    <t>Nuwan</t>
  </si>
  <si>
    <t>Tharindu</t>
  </si>
  <si>
    <t>Bhathiya</t>
  </si>
  <si>
    <t>Upeksha</t>
  </si>
  <si>
    <t>Dissanayaka</t>
  </si>
  <si>
    <t>Dias</t>
  </si>
  <si>
    <t>Wijenayaka</t>
  </si>
  <si>
    <t>Hettige</t>
  </si>
  <si>
    <t>Krishnamoorthi</t>
  </si>
  <si>
    <t>Gamage</t>
  </si>
  <si>
    <t>Seram</t>
  </si>
  <si>
    <t>Mohommad</t>
  </si>
  <si>
    <t>Hemajith</t>
  </si>
  <si>
    <t>Wickramasinghe</t>
  </si>
  <si>
    <t>Dodangoda</t>
  </si>
  <si>
    <t>Sampath</t>
  </si>
  <si>
    <t>Jayasundara</t>
  </si>
  <si>
    <t>Alwis</t>
  </si>
  <si>
    <t>Swaranakanthi</t>
  </si>
  <si>
    <t>EFG 02</t>
  </si>
  <si>
    <t>EFG 03</t>
  </si>
  <si>
    <t>EFG 04</t>
  </si>
  <si>
    <t>EFG 05</t>
  </si>
  <si>
    <t>EFG 06</t>
  </si>
  <si>
    <t>EFG 07</t>
  </si>
  <si>
    <t>EFG 08</t>
  </si>
  <si>
    <t>EFG 09</t>
  </si>
  <si>
    <t>EFG 10</t>
  </si>
  <si>
    <t>EFG 11</t>
  </si>
  <si>
    <t>EFG 12</t>
  </si>
  <si>
    <t>EFG 13</t>
  </si>
  <si>
    <t>EFG 14</t>
  </si>
  <si>
    <t>EFG 15</t>
  </si>
  <si>
    <t>Lal Dissanayaka</t>
  </si>
  <si>
    <t>Amal Dias</t>
  </si>
  <si>
    <t>Nirosha Wijenayaka</t>
  </si>
  <si>
    <t>Gamini Hemajith</t>
  </si>
  <si>
    <t>Udayangi Hettige</t>
  </si>
  <si>
    <t>Radha Krishnamoorthi</t>
  </si>
  <si>
    <t>Himala Gamage</t>
  </si>
  <si>
    <t>Indika Seram</t>
  </si>
  <si>
    <t>Faizal Mohommad</t>
  </si>
  <si>
    <t>Janaki Wickramasinghe</t>
  </si>
  <si>
    <t>Sumudu Dodangoda</t>
  </si>
  <si>
    <t>Nuwan Sampath</t>
  </si>
  <si>
    <t>Tharindu Jayasundara</t>
  </si>
  <si>
    <t>Bhathiya Alwis</t>
  </si>
  <si>
    <t>Upeksha Swaranakanthi</t>
  </si>
  <si>
    <t>Male</t>
  </si>
  <si>
    <t>Female</t>
  </si>
  <si>
    <t>Total basic salary as at 31/12/2020</t>
  </si>
  <si>
    <t>Total New Basic Salary</t>
  </si>
  <si>
    <t>Additional Budget:</t>
  </si>
  <si>
    <t>Male Total</t>
  </si>
  <si>
    <t>Female Total</t>
  </si>
  <si>
    <t>Grand Total</t>
  </si>
  <si>
    <t>&gt;30</t>
  </si>
  <si>
    <t>&gt;10</t>
  </si>
  <si>
    <t>Criteria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</si>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</sst>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Rs.-849]\ #,##0.00"/>
    <numFmt numFmtId="165" formatCode="[$Rs.-849]\ #,##0.00;\-[$Rs.-849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2" applyNumberFormat="1" applyFont="1"/>
    <xf numFmtId="165" fontId="0" fillId="0" borderId="0" xfId="0" applyNumberForma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165" fontId="0" fillId="0" borderId="1" xfId="2" applyNumberFormat="1" applyFont="1" applyBorder="1"/>
    <xf numFmtId="165" fontId="0" fillId="0" borderId="1" xfId="0" applyNumberFormat="1" applyBorder="1"/>
    <xf numFmtId="0" fontId="4" fillId="0" borderId="1" xfId="0" applyFont="1" applyBorder="1" applyAlignment="1">
      <alignment horizontal="left" indent="1"/>
    </xf>
    <xf numFmtId="14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/>
    <xf numFmtId="164" fontId="0" fillId="0" borderId="1" xfId="0" applyNumberForma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indent="1"/>
    </xf>
    <xf numFmtId="165" fontId="0" fillId="0" borderId="3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165" fontId="0" fillId="0" borderId="9" xfId="0" applyNumberFormat="1" applyBorder="1"/>
    <xf numFmtId="2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8" xfId="0" applyBorder="1" applyAlignment="1">
      <alignment horizontal="left" vertical="center" indent="1"/>
    </xf>
    <xf numFmtId="14" fontId="0" fillId="0" borderId="8" xfId="0" applyNumberFormat="1" applyBorder="1"/>
    <xf numFmtId="1" fontId="0" fillId="0" borderId="8" xfId="0" applyNumberFormat="1" applyBorder="1" applyAlignment="1">
      <alignment horizontal="center"/>
    </xf>
    <xf numFmtId="1" fontId="0" fillId="0" borderId="8" xfId="0" applyNumberFormat="1" applyBorder="1"/>
    <xf numFmtId="165" fontId="0" fillId="0" borderId="8" xfId="2" applyNumberFormat="1" applyFont="1" applyBorder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63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[$Rs.-849]\ #,##0.00;\-[$Rs.-849]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Rs.-849]\ #,##0.00;\-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[$Rs.-849]\ #,##0.00;\-[$Rs.-849]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Rs.-849]\ #,##0.00;\-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[$Rs.-849]\ #,##0.00;\-[$Rs.-849]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Rs.-849]\ #,##0.00;\-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BASIC</a:t>
            </a:r>
            <a:r>
              <a:rPr lang="en-US" baseline="0"/>
              <a:t> SALARY AS AT 31/12/2020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CHARTS!$G$10:$H$20</c:f>
              <c:strCache>
                <c:ptCount val="2"/>
                <c:pt idx="0">
                  <c:v>Female Total</c:v>
                </c:pt>
                <c:pt idx="1">
                  <c:v>Male Total</c:v>
                </c:pt>
              </c:strCache>
            </c:strRef>
          </c:cat>
          <c:val>
            <c:numRef>
              <c:f>CHARTS!$I$10:$I$20</c:f>
              <c:numCache>
                <c:formatCode>[$Rs.-849]\ #,##0.00</c:formatCode>
                <c:ptCount val="2"/>
                <c:pt idx="0">
                  <c:v>242000</c:v>
                </c:pt>
                <c:pt idx="1">
                  <c:v>454450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1-41AA-B40C-DF3C05418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685680"/>
        <c:axId val="504685024"/>
      </c:barChart>
      <c:catAx>
        <c:axId val="50468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85024"/>
        <c:crosses val="autoZero"/>
        <c:auto val="1"/>
        <c:lblAlgn val="ctr"/>
        <c:lblOffset val="100"/>
        <c:noMultiLvlLbl val="0"/>
      </c:catAx>
      <c:valAx>
        <c:axId val="5046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s.-84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8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BASIC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CHARTS!$G$24:$G$25</c:f>
              <c:strCache>
                <c:ptCount val="2"/>
                <c:pt idx="0">
                  <c:v>Female Total</c:v>
                </c:pt>
                <c:pt idx="1">
                  <c:v>Male Total</c:v>
                </c:pt>
              </c:strCache>
            </c:strRef>
          </c:cat>
          <c:val>
            <c:numRef>
              <c:f>CHARTS!$I$24:$I$25</c:f>
              <c:numCache>
                <c:formatCode>[$Rs.-849]\ #,##0.00</c:formatCode>
                <c:ptCount val="2"/>
                <c:pt idx="0">
                  <c:v>266796</c:v>
                </c:pt>
                <c:pt idx="1">
                  <c:v>504730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C-4B60-B84C-5CE41844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985360"/>
        <c:axId val="5659856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CHARTS!$G$24:$G$25</c15:sqref>
                        </c15:formulaRef>
                      </c:ext>
                    </c:extLst>
                    <c:strCache>
                      <c:ptCount val="2"/>
                      <c:pt idx="0">
                        <c:v>Female Total</c:v>
                      </c:pt>
                      <c:pt idx="1">
                        <c:v>Male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CHARTS!$H$24:$H$25</c15:sqref>
                        </c15:formulaRef>
                      </c:ext>
                    </c:extLst>
                    <c:numCache>
                      <c:formatCode>m/d/yyyy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EEC-4B60-B84C-5CE41844A282}"/>
                  </c:ext>
                </c:extLst>
              </c15:ser>
            </c15:filteredBarSeries>
          </c:ext>
        </c:extLst>
      </c:barChart>
      <c:catAx>
        <c:axId val="56598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85688"/>
        <c:crosses val="autoZero"/>
        <c:auto val="1"/>
        <c:lblAlgn val="ctr"/>
        <c:lblOffset val="100"/>
        <c:noMultiLvlLbl val="0"/>
      </c:catAx>
      <c:valAx>
        <c:axId val="56598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s.-84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23</xdr:row>
      <xdr:rowOff>38100</xdr:rowOff>
    </xdr:from>
    <xdr:to>
      <xdr:col>5</xdr:col>
      <xdr:colOff>190500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C4039-68CA-44B3-A8B6-8C81BFC57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26</xdr:row>
      <xdr:rowOff>82550</xdr:rowOff>
    </xdr:from>
    <xdr:to>
      <xdr:col>11</xdr:col>
      <xdr:colOff>825500</xdr:colOff>
      <xdr:row>41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10797F-7029-468B-9732-3B43A9C4C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357AB-2B43-4DAF-819D-1F31690D7FDE}" name="Table2" displayName="Table2" ref="A3:L19" totalsRowShown="0" headerRowDxfId="32" headerRowBorderDxfId="46" tableBorderDxfId="47" totalsRowBorderDxfId="45">
  <autoFilter ref="A3:L19" xr:uid="{4FBF9406-0223-40B7-AF68-C099E12AD4AB}"/>
  <tableColumns count="12">
    <tableColumn id="1" xr3:uid="{D8F29FAA-4ECD-4525-9580-E5F1FEBC5FD5}" name="EMP#" dataDxfId="44"/>
    <tableColumn id="2" xr3:uid="{20882F41-97BD-4432-BAA7-FD685DFC19FE}" name="1ST NAME" dataDxfId="43"/>
    <tableColumn id="3" xr3:uid="{0D3842AF-4FC8-4B8D-9822-7995309070C3}" name="LAST NAME" dataDxfId="42"/>
    <tableColumn id="4" xr3:uid="{035992E3-FFF1-4202-A87C-72B2BC4BF25A}" name="FULL NAME" dataDxfId="41"/>
    <tableColumn id="5" xr3:uid="{C3C7E40C-70A2-4FC0-91CD-CCB1E16EB3D6}" name="DOB" dataDxfId="40"/>
    <tableColumn id="6" xr3:uid="{FB26715C-09C4-457F-B94E-D7A84044C2B7}" name="AGE AS AT TODAY" dataDxfId="39"/>
    <tableColumn id="7" xr3:uid="{99FF34DC-00E0-4815-A4AE-EF5884979073}" name="GENDER" dataDxfId="38"/>
    <tableColumn id="8" xr3:uid="{A53D398C-A4D8-4B4C-A58E-295E0D29AAA8}" name="DATE OF APOINTMENT" dataDxfId="37"/>
    <tableColumn id="9" xr3:uid="{7DB62011-1217-49EE-A3B3-1B1E6AD0588F}" name="BASIC SALARY AS AT 31/12/2020" dataDxfId="36"/>
    <tableColumn id="10" xr3:uid="{D02A2754-0A55-448D-9F44-C28916C6EB4A}" name="SERVICE AS AT 31/12/2020" dataDxfId="35"/>
    <tableColumn id="11" xr3:uid="{55BDD24F-9DC9-4E19-B824-E89ABF9827DD}" name="SALARY INCREMENT" dataDxfId="34" dataCellStyle="Currency"/>
    <tableColumn id="12" xr3:uid="{1E13F5A8-5256-480D-93C9-D9EB9A8D81A3}" name="NEW BASIC SALARY" dataDxfId="3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93A2D3-79EC-4826-BF04-F49B3E6AFD15}" name="Table3" displayName="Table3" ref="B24:M25" totalsRowShown="0" headerRowDxfId="16" headerRowBorderDxfId="30" tableBorderDxfId="31" totalsRowBorderDxfId="29">
  <autoFilter ref="B24:M25" xr:uid="{3C41B8ED-0899-4FAA-BE01-16D6FEB4EB9C}"/>
  <tableColumns count="12">
    <tableColumn id="1" xr3:uid="{C61DBFD3-F1E9-47CF-8457-1AC95A595D4D}" name="EMP#" dataDxfId="28"/>
    <tableColumn id="2" xr3:uid="{4E556119-B9F7-422F-B309-826AEFC0988F}" name="1ST NAME" dataDxfId="27"/>
    <tableColumn id="3" xr3:uid="{7FDAEDD3-699A-419B-A33D-3E2D8A9AE01D}" name="LAST NAME" dataDxfId="26"/>
    <tableColumn id="4" xr3:uid="{6953501E-0A74-4354-8519-417F1393D73F}" name="FULL NAME" dataDxfId="25"/>
    <tableColumn id="5" xr3:uid="{AC58CB14-BBFF-4124-855B-AE4B492D9BE5}" name="DOB" dataDxfId="24"/>
    <tableColumn id="6" xr3:uid="{37D75E7F-8ED7-49B6-8880-990554C73C13}" name="AGE AS AT TODAY" dataDxfId="23"/>
    <tableColumn id="7" xr3:uid="{A4F249CF-6ECF-46E6-AFAD-3ABE03292D3A}" name="GENDER" dataDxfId="22"/>
    <tableColumn id="8" xr3:uid="{F8A78ACC-4CEC-4C1B-A8DB-C3F14E7EF97F}" name="DATE OF APOINTMENT" dataDxfId="21"/>
    <tableColumn id="9" xr3:uid="{939FF6C3-00A3-4782-97EC-57D55CD57DCC}" name="BASIC SALARY AS AT 31/12/2020" dataDxfId="20"/>
    <tableColumn id="10" xr3:uid="{87946E81-620F-4222-89FF-8940C96872AD}" name="SERVICE AS AT 31/12/2020" dataDxfId="19"/>
    <tableColumn id="11" xr3:uid="{0D45C805-63FF-4852-AB6D-0642A38220CF}" name="SALARY INCREMENT" dataDxfId="18"/>
    <tableColumn id="12" xr3:uid="{3E29870D-5BD9-4B84-9E6C-2F4538F006DA}" name="NEW BASIC SALARY" dataDxfId="17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E3A2A-2749-4610-9E80-7E737AACDEAD}" name="Table4" displayName="Table4" ref="B28:M35" totalsRowShown="0" headerRowDxfId="0" headerRowBorderDxfId="14" tableBorderDxfId="15" totalsRowBorderDxfId="13">
  <autoFilter ref="B28:M35" xr:uid="{9F8D8033-C371-4A78-803C-9AFAE4FC1154}"/>
  <tableColumns count="12">
    <tableColumn id="1" xr3:uid="{3B975689-7ADA-40D1-9FA1-A1534267649D}" name="EMP#" dataDxfId="12"/>
    <tableColumn id="2" xr3:uid="{890A067B-5353-44D6-8D87-B9B98CF0DFA2}" name="1ST NAME" dataDxfId="11"/>
    <tableColumn id="3" xr3:uid="{DE100AFE-C0E1-49DF-A608-222CE80DC1D7}" name="LAST NAME" dataDxfId="10"/>
    <tableColumn id="4" xr3:uid="{54D8C316-87CE-4077-9383-F16759FB6232}" name="FULL NAME" dataDxfId="9"/>
    <tableColumn id="5" xr3:uid="{96293D0F-925A-4922-A73E-8AE3D8FBEC21}" name="DOB" dataDxfId="8"/>
    <tableColumn id="6" xr3:uid="{5C333CE6-07B1-4867-9AF5-45130123E41B}" name="AGE AS AT TODAY" dataDxfId="7"/>
    <tableColumn id="7" xr3:uid="{DC184819-8727-4CF6-9518-9F5B485928B6}" name="GENDER" dataDxfId="6"/>
    <tableColumn id="8" xr3:uid="{FD9F62FE-DE30-48C3-BD8D-D3DB97A9551C}" name="DATE OF APOINTMENT" dataDxfId="5"/>
    <tableColumn id="9" xr3:uid="{085479F1-57DF-41FB-9990-3E4AF0B86805}" name="BASIC SALARY AS AT 31/12/2020" dataDxfId="4"/>
    <tableColumn id="10" xr3:uid="{E306A634-A1FA-4F2F-84A7-D0A440670403}" name="SERVICE AS AT 31/12/2020" dataDxfId="3"/>
    <tableColumn id="11" xr3:uid="{173AC0BE-29F6-45BE-AED4-9CB25CEAC84E}" name="SALARY INCREMENT" dataDxfId="2" dataCellStyle="Currency"/>
    <tableColumn id="12" xr3:uid="{DE25385C-DB41-4BCB-8F81-6151A73B63CA}" name="NEW BASIC SALARY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57B55-6DBF-4F2A-9CC8-7543A8312063}" name="Table1" displayName="Table1" ref="A3:L21" totalsRowShown="0" headerRowDxfId="48" headerRowBorderDxfId="61" tableBorderDxfId="62" totalsRowBorderDxfId="60">
  <autoFilter ref="A3:L21" xr:uid="{F177792F-929D-4B67-BB8D-D9A81EBB5383}"/>
  <tableColumns count="12">
    <tableColumn id="1" xr3:uid="{7455CCEE-23B5-4796-B2B6-5420E3DF357D}" name="EMP#" dataDxfId="59"/>
    <tableColumn id="2" xr3:uid="{6B828E3A-8027-4224-8D06-BC3873AE882D}" name="1ST NAME" dataDxfId="58"/>
    <tableColumn id="3" xr3:uid="{4535E0FB-9CEB-4DDA-8C97-A22180446992}" name="LAST NAME" dataDxfId="57"/>
    <tableColumn id="4" xr3:uid="{FA291B0B-3B99-4F0B-9AF7-01DCBDCE0F85}" name="FULL NAME" dataDxfId="56"/>
    <tableColumn id="5" xr3:uid="{24EBA880-F6B6-4363-92B4-E0F336DB3134}" name="DOB" dataDxfId="55"/>
    <tableColumn id="6" xr3:uid="{D5C30EF7-4A60-4BA2-961B-C44DFA9C3D12}" name="AGE AS AT TODAY" dataDxfId="54"/>
    <tableColumn id="7" xr3:uid="{10FA33C0-10B3-40D9-B067-9336F581F6D2}" name="GENDER"/>
    <tableColumn id="8" xr3:uid="{09DA09F5-53BA-413D-80F3-F2ECBBD820B8}" name="DATE OF APOINTMENT" dataDxfId="53"/>
    <tableColumn id="9" xr3:uid="{7F5CBB06-CDED-499E-B7D7-C08BCC98936E}" name="BASIC SALARY AS AT 31/12/2020" dataDxfId="52"/>
    <tableColumn id="10" xr3:uid="{032EA2F2-1C70-472E-A8D5-98E61167ECD5}" name="SERVICE AS AT 31/12/2020" dataDxfId="51"/>
    <tableColumn id="11" xr3:uid="{27244750-66CF-407D-843A-C0C45E8B7522}" name="SALARY INCREMENT" dataDxfId="50" dataCellStyle="Currency"/>
    <tableColumn id="12" xr3:uid="{C71BEA24-5F3C-49BB-A42B-92D70953A004}" name="NEW BASIC SALARY" dataDxfId="4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F398-F15F-4C54-B0DF-52E7BE2015E1}">
  <dimension ref="A1:L20"/>
  <sheetViews>
    <sheetView topLeftCell="A4" workbookViewId="0">
      <selection activeCell="J19" sqref="J19:K19"/>
    </sheetView>
  </sheetViews>
  <sheetFormatPr defaultRowHeight="14.5" x14ac:dyDescent="0.35"/>
  <cols>
    <col min="2" max="2" width="21.453125" customWidth="1"/>
    <col min="3" max="3" width="16.453125" customWidth="1"/>
    <col min="4" max="4" width="22.453125" bestFit="1" customWidth="1"/>
    <col min="5" max="5" width="17.1796875" customWidth="1"/>
    <col min="6" max="6" width="11.36328125" bestFit="1" customWidth="1"/>
    <col min="8" max="8" width="12.1796875" customWidth="1"/>
    <col min="9" max="9" width="14.08984375" customWidth="1"/>
    <col min="10" max="10" width="10.453125" bestFit="1" customWidth="1"/>
    <col min="11" max="11" width="11.7265625" bestFit="1" customWidth="1"/>
    <col min="12" max="12" width="12.7265625" bestFit="1" customWidth="1"/>
  </cols>
  <sheetData>
    <row r="1" spans="1:12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35">
      <c r="A2" s="53" t="s">
        <v>1</v>
      </c>
      <c r="B2" s="53"/>
      <c r="C2" s="25">
        <v>44196</v>
      </c>
      <c r="D2" s="29"/>
      <c r="E2" s="29"/>
      <c r="F2" s="29"/>
      <c r="G2" s="29"/>
      <c r="H2" s="29"/>
      <c r="I2" s="29"/>
      <c r="J2" s="29"/>
      <c r="K2" s="29"/>
      <c r="L2" s="29"/>
    </row>
    <row r="3" spans="1:12" ht="43.5" x14ac:dyDescent="0.35">
      <c r="A3" s="54" t="s">
        <v>2</v>
      </c>
      <c r="B3" s="54" t="s">
        <v>3</v>
      </c>
      <c r="C3" s="54" t="s">
        <v>4</v>
      </c>
      <c r="D3" s="54" t="s">
        <v>5</v>
      </c>
      <c r="E3" s="54" t="s">
        <v>6</v>
      </c>
      <c r="F3" s="55" t="s">
        <v>7</v>
      </c>
      <c r="G3" s="54" t="s">
        <v>8</v>
      </c>
      <c r="H3" s="55" t="s">
        <v>9</v>
      </c>
      <c r="I3" s="55" t="s">
        <v>10</v>
      </c>
      <c r="J3" s="55" t="s">
        <v>11</v>
      </c>
      <c r="K3" s="55" t="s">
        <v>12</v>
      </c>
      <c r="L3" s="55" t="s">
        <v>13</v>
      </c>
    </row>
    <row r="4" spans="1:12" x14ac:dyDescent="0.35">
      <c r="A4" s="16" t="s">
        <v>14</v>
      </c>
      <c r="B4" s="16" t="s">
        <v>15</v>
      </c>
      <c r="C4" s="16" t="s">
        <v>30</v>
      </c>
      <c r="D4" s="17" t="s">
        <v>59</v>
      </c>
      <c r="E4" s="25">
        <v>31252</v>
      </c>
      <c r="F4" s="19">
        <f ca="1">(TODAY()-E4)/365</f>
        <v>37.709589041095889</v>
      </c>
      <c r="G4" s="16" t="s">
        <v>74</v>
      </c>
      <c r="H4" s="18">
        <v>36970</v>
      </c>
      <c r="I4" s="26">
        <v>93000</v>
      </c>
      <c r="J4" s="21">
        <f>($C$2- H4)/365</f>
        <v>19.797260273972604</v>
      </c>
      <c r="K4" s="22">
        <f>IF(J4&gt;15,I4*12%,I4*8%)</f>
        <v>11160</v>
      </c>
      <c r="L4" s="23">
        <f>K4+I4</f>
        <v>104160</v>
      </c>
    </row>
    <row r="5" spans="1:12" x14ac:dyDescent="0.35">
      <c r="A5" s="16" t="s">
        <v>45</v>
      </c>
      <c r="B5" s="16" t="s">
        <v>16</v>
      </c>
      <c r="C5" s="16" t="s">
        <v>31</v>
      </c>
      <c r="D5" s="17" t="s">
        <v>60</v>
      </c>
      <c r="E5" s="25">
        <v>28505</v>
      </c>
      <c r="F5" s="19">
        <f t="shared" ref="F5:F18" ca="1" si="0">(TODAY()-E5)/365</f>
        <v>45.235616438356168</v>
      </c>
      <c r="G5" s="16" t="s">
        <v>74</v>
      </c>
      <c r="H5" s="18">
        <v>36021</v>
      </c>
      <c r="I5" s="27">
        <v>38500</v>
      </c>
      <c r="J5" s="21">
        <f t="shared" ref="J5:J18" si="1">($C$2- H5)/365</f>
        <v>22.397260273972602</v>
      </c>
      <c r="K5" s="22">
        <f t="shared" ref="K5:K18" si="2">IF(J5&gt;15,I5*12%,I5*8%)</f>
        <v>4620</v>
      </c>
      <c r="L5" s="23">
        <f t="shared" ref="L5:L18" si="3">K5+I5</f>
        <v>43120</v>
      </c>
    </row>
    <row r="6" spans="1:12" x14ac:dyDescent="0.35">
      <c r="A6" s="16" t="s">
        <v>46</v>
      </c>
      <c r="B6" s="16" t="s">
        <v>17</v>
      </c>
      <c r="C6" s="16" t="s">
        <v>32</v>
      </c>
      <c r="D6" s="17" t="s">
        <v>61</v>
      </c>
      <c r="E6" s="18">
        <v>30053</v>
      </c>
      <c r="F6" s="19">
        <f t="shared" ca="1" si="0"/>
        <v>40.994520547945207</v>
      </c>
      <c r="G6" s="16" t="s">
        <v>75</v>
      </c>
      <c r="H6" s="18">
        <v>38538</v>
      </c>
      <c r="I6" s="20">
        <v>42750</v>
      </c>
      <c r="J6" s="21">
        <f t="shared" si="1"/>
        <v>15.501369863013698</v>
      </c>
      <c r="K6" s="22">
        <f t="shared" si="2"/>
        <v>5130</v>
      </c>
      <c r="L6" s="23">
        <f t="shared" si="3"/>
        <v>47880</v>
      </c>
    </row>
    <row r="7" spans="1:12" x14ac:dyDescent="0.35">
      <c r="A7" s="16" t="s">
        <v>47</v>
      </c>
      <c r="B7" s="16" t="s">
        <v>18</v>
      </c>
      <c r="C7" s="16" t="s">
        <v>38</v>
      </c>
      <c r="D7" s="17" t="s">
        <v>62</v>
      </c>
      <c r="E7" s="18">
        <v>27426</v>
      </c>
      <c r="F7" s="19">
        <f t="shared" ca="1" si="0"/>
        <v>48.19178082191781</v>
      </c>
      <c r="G7" s="16" t="s">
        <v>74</v>
      </c>
      <c r="H7" s="18">
        <v>36414</v>
      </c>
      <c r="I7" s="20">
        <v>41000</v>
      </c>
      <c r="J7" s="21">
        <f t="shared" si="1"/>
        <v>21.32054794520548</v>
      </c>
      <c r="K7" s="22">
        <f t="shared" si="2"/>
        <v>4920</v>
      </c>
      <c r="L7" s="23">
        <f t="shared" si="3"/>
        <v>45920</v>
      </c>
    </row>
    <row r="8" spans="1:12" x14ac:dyDescent="0.35">
      <c r="A8" s="16" t="s">
        <v>48</v>
      </c>
      <c r="B8" s="16" t="s">
        <v>19</v>
      </c>
      <c r="C8" s="16" t="s">
        <v>33</v>
      </c>
      <c r="D8" s="17" t="s">
        <v>63</v>
      </c>
      <c r="E8" s="18">
        <v>36160</v>
      </c>
      <c r="F8" s="19">
        <f t="shared" ca="1" si="0"/>
        <v>24.263013698630136</v>
      </c>
      <c r="G8" s="16" t="s">
        <v>75</v>
      </c>
      <c r="H8" s="18">
        <v>41755</v>
      </c>
      <c r="I8" s="20">
        <v>35000</v>
      </c>
      <c r="J8" s="21">
        <f t="shared" si="1"/>
        <v>6.6876712328767125</v>
      </c>
      <c r="K8" s="22">
        <f t="shared" si="2"/>
        <v>2800</v>
      </c>
      <c r="L8" s="23">
        <f t="shared" si="3"/>
        <v>37800</v>
      </c>
    </row>
    <row r="9" spans="1:12" x14ac:dyDescent="0.35">
      <c r="A9" s="16" t="s">
        <v>49</v>
      </c>
      <c r="B9" s="16" t="s">
        <v>20</v>
      </c>
      <c r="C9" s="16" t="s">
        <v>34</v>
      </c>
      <c r="D9" s="17" t="s">
        <v>64</v>
      </c>
      <c r="E9" s="18">
        <v>36046</v>
      </c>
      <c r="F9" s="19">
        <f t="shared" ca="1" si="0"/>
        <v>24.575342465753426</v>
      </c>
      <c r="G9" s="16" t="s">
        <v>75</v>
      </c>
      <c r="H9" s="18">
        <v>37607</v>
      </c>
      <c r="I9" s="20">
        <v>52150</v>
      </c>
      <c r="J9" s="21">
        <f t="shared" si="1"/>
        <v>18.052054794520547</v>
      </c>
      <c r="K9" s="22">
        <f t="shared" si="2"/>
        <v>6258</v>
      </c>
      <c r="L9" s="23">
        <f t="shared" si="3"/>
        <v>58408</v>
      </c>
    </row>
    <row r="10" spans="1:12" x14ac:dyDescent="0.35">
      <c r="A10" s="16" t="s">
        <v>50</v>
      </c>
      <c r="B10" s="16" t="s">
        <v>21</v>
      </c>
      <c r="C10" s="16" t="s">
        <v>35</v>
      </c>
      <c r="D10" s="17" t="s">
        <v>65</v>
      </c>
      <c r="E10" s="18">
        <v>33200</v>
      </c>
      <c r="F10" s="19">
        <f t="shared" ca="1" si="0"/>
        <v>32.372602739726027</v>
      </c>
      <c r="G10" s="16" t="s">
        <v>74</v>
      </c>
      <c r="H10" s="18">
        <v>40998</v>
      </c>
      <c r="I10" s="20">
        <v>36500</v>
      </c>
      <c r="J10" s="21">
        <f t="shared" si="1"/>
        <v>8.7616438356164377</v>
      </c>
      <c r="K10" s="22">
        <f t="shared" si="2"/>
        <v>2920</v>
      </c>
      <c r="L10" s="23">
        <f t="shared" si="3"/>
        <v>39420</v>
      </c>
    </row>
    <row r="11" spans="1:12" x14ac:dyDescent="0.35">
      <c r="A11" s="16" t="s">
        <v>51</v>
      </c>
      <c r="B11" s="16" t="s">
        <v>22</v>
      </c>
      <c r="C11" s="16" t="s">
        <v>36</v>
      </c>
      <c r="D11" s="17" t="s">
        <v>66</v>
      </c>
      <c r="E11" s="18">
        <v>27896</v>
      </c>
      <c r="F11" s="19">
        <f t="shared" ca="1" si="0"/>
        <v>46.904109589041099</v>
      </c>
      <c r="G11" s="16" t="s">
        <v>74</v>
      </c>
      <c r="H11" s="18">
        <v>38431</v>
      </c>
      <c r="I11" s="20">
        <v>34800</v>
      </c>
      <c r="J11" s="21">
        <f t="shared" si="1"/>
        <v>15.794520547945206</v>
      </c>
      <c r="K11" s="22">
        <f t="shared" si="2"/>
        <v>4176</v>
      </c>
      <c r="L11" s="23">
        <f t="shared" si="3"/>
        <v>38976</v>
      </c>
    </row>
    <row r="12" spans="1:12" x14ac:dyDescent="0.35">
      <c r="A12" s="16" t="s">
        <v>52</v>
      </c>
      <c r="B12" s="16" t="s">
        <v>23</v>
      </c>
      <c r="C12" s="16" t="s">
        <v>37</v>
      </c>
      <c r="D12" s="17" t="s">
        <v>67</v>
      </c>
      <c r="E12" s="18">
        <v>27525</v>
      </c>
      <c r="F12" s="19">
        <f t="shared" ca="1" si="0"/>
        <v>47.920547945205477</v>
      </c>
      <c r="G12" s="16" t="s">
        <v>74</v>
      </c>
      <c r="H12" s="18">
        <v>36571</v>
      </c>
      <c r="I12" s="20">
        <v>55000</v>
      </c>
      <c r="J12" s="21">
        <f t="shared" si="1"/>
        <v>20.890410958904109</v>
      </c>
      <c r="K12" s="22">
        <f t="shared" si="2"/>
        <v>6600</v>
      </c>
      <c r="L12" s="23">
        <f t="shared" si="3"/>
        <v>61600</v>
      </c>
    </row>
    <row r="13" spans="1:12" x14ac:dyDescent="0.35">
      <c r="A13" s="16" t="s">
        <v>53</v>
      </c>
      <c r="B13" s="16" t="s">
        <v>24</v>
      </c>
      <c r="C13" s="16" t="s">
        <v>39</v>
      </c>
      <c r="D13" s="17" t="s">
        <v>68</v>
      </c>
      <c r="E13" s="18">
        <v>25601</v>
      </c>
      <c r="F13" s="19">
        <f t="shared" ca="1" si="0"/>
        <v>53.19178082191781</v>
      </c>
      <c r="G13" s="16" t="s">
        <v>75</v>
      </c>
      <c r="H13" s="18">
        <v>36673</v>
      </c>
      <c r="I13" s="20">
        <v>41000</v>
      </c>
      <c r="J13" s="21">
        <f t="shared" si="1"/>
        <v>20.610958904109587</v>
      </c>
      <c r="K13" s="22">
        <f t="shared" si="2"/>
        <v>4920</v>
      </c>
      <c r="L13" s="23">
        <f t="shared" si="3"/>
        <v>45920</v>
      </c>
    </row>
    <row r="14" spans="1:12" x14ac:dyDescent="0.35">
      <c r="A14" s="16" t="s">
        <v>54</v>
      </c>
      <c r="B14" s="16" t="s">
        <v>25</v>
      </c>
      <c r="C14" s="16" t="s">
        <v>40</v>
      </c>
      <c r="D14" s="17" t="s">
        <v>69</v>
      </c>
      <c r="E14" s="18">
        <v>34491</v>
      </c>
      <c r="F14" s="19">
        <f t="shared" ca="1" si="0"/>
        <v>28.835616438356166</v>
      </c>
      <c r="G14" s="16" t="s">
        <v>75</v>
      </c>
      <c r="H14" s="18">
        <v>41590</v>
      </c>
      <c r="I14" s="20">
        <v>32100</v>
      </c>
      <c r="J14" s="21">
        <f t="shared" si="1"/>
        <v>7.13972602739726</v>
      </c>
      <c r="K14" s="22">
        <f t="shared" si="2"/>
        <v>2568</v>
      </c>
      <c r="L14" s="23">
        <f t="shared" si="3"/>
        <v>34668</v>
      </c>
    </row>
    <row r="15" spans="1:12" x14ac:dyDescent="0.35">
      <c r="A15" s="16" t="s">
        <v>55</v>
      </c>
      <c r="B15" s="16" t="s">
        <v>26</v>
      </c>
      <c r="C15" s="16" t="s">
        <v>41</v>
      </c>
      <c r="D15" s="17" t="s">
        <v>70</v>
      </c>
      <c r="E15" s="18">
        <v>32485</v>
      </c>
      <c r="F15" s="19">
        <f t="shared" ca="1" si="0"/>
        <v>34.331506849315069</v>
      </c>
      <c r="G15" s="16" t="s">
        <v>74</v>
      </c>
      <c r="H15" s="18">
        <v>40268</v>
      </c>
      <c r="I15" s="20">
        <v>39850</v>
      </c>
      <c r="J15" s="21">
        <f t="shared" si="1"/>
        <v>10.761643835616438</v>
      </c>
      <c r="K15" s="22">
        <f t="shared" si="2"/>
        <v>3188</v>
      </c>
      <c r="L15" s="23">
        <f t="shared" si="3"/>
        <v>43038</v>
      </c>
    </row>
    <row r="16" spans="1:12" x14ac:dyDescent="0.35">
      <c r="A16" s="16" t="s">
        <v>56</v>
      </c>
      <c r="B16" s="16" t="s">
        <v>27</v>
      </c>
      <c r="C16" s="16" t="s">
        <v>42</v>
      </c>
      <c r="D16" s="17" t="s">
        <v>71</v>
      </c>
      <c r="E16" s="18">
        <v>33166</v>
      </c>
      <c r="F16" s="19">
        <f t="shared" ca="1" si="0"/>
        <v>32.465753424657535</v>
      </c>
      <c r="G16" s="16" t="s">
        <v>74</v>
      </c>
      <c r="H16" s="18">
        <v>40712</v>
      </c>
      <c r="I16" s="20">
        <v>30000</v>
      </c>
      <c r="J16" s="21">
        <f t="shared" si="1"/>
        <v>9.5452054794520542</v>
      </c>
      <c r="K16" s="22">
        <f t="shared" si="2"/>
        <v>2400</v>
      </c>
      <c r="L16" s="23">
        <f t="shared" si="3"/>
        <v>32400</v>
      </c>
    </row>
    <row r="17" spans="1:12" x14ac:dyDescent="0.35">
      <c r="A17" s="16" t="s">
        <v>57</v>
      </c>
      <c r="B17" s="16" t="s">
        <v>28</v>
      </c>
      <c r="C17" s="16" t="s">
        <v>43</v>
      </c>
      <c r="D17" s="17" t="s">
        <v>72</v>
      </c>
      <c r="E17" s="18">
        <v>23847</v>
      </c>
      <c r="F17" s="19">
        <f t="shared" ca="1" si="0"/>
        <v>57.9972602739726</v>
      </c>
      <c r="G17" s="16" t="s">
        <v>74</v>
      </c>
      <c r="H17" s="18">
        <v>31048</v>
      </c>
      <c r="I17" s="20">
        <v>85800</v>
      </c>
      <c r="J17" s="21">
        <f t="shared" si="1"/>
        <v>36.021917808219179</v>
      </c>
      <c r="K17" s="22">
        <f t="shared" si="2"/>
        <v>10296</v>
      </c>
      <c r="L17" s="23">
        <f t="shared" si="3"/>
        <v>96096</v>
      </c>
    </row>
    <row r="18" spans="1:12" x14ac:dyDescent="0.35">
      <c r="A18" s="16" t="s">
        <v>58</v>
      </c>
      <c r="B18" s="16" t="s">
        <v>29</v>
      </c>
      <c r="C18" s="16" t="s">
        <v>44</v>
      </c>
      <c r="D18" s="17" t="s">
        <v>73</v>
      </c>
      <c r="E18" s="18">
        <v>32700</v>
      </c>
      <c r="F18" s="19">
        <f t="shared" ca="1" si="0"/>
        <v>33.742465753424661</v>
      </c>
      <c r="G18" s="16" t="s">
        <v>75</v>
      </c>
      <c r="H18" s="18">
        <v>40100</v>
      </c>
      <c r="I18" s="20">
        <v>39000</v>
      </c>
      <c r="J18" s="21">
        <f t="shared" si="1"/>
        <v>11.221917808219178</v>
      </c>
      <c r="K18" s="22">
        <f t="shared" si="2"/>
        <v>3120</v>
      </c>
      <c r="L18" s="23">
        <f t="shared" si="3"/>
        <v>42120</v>
      </c>
    </row>
    <row r="19" spans="1:12" x14ac:dyDescent="0.35">
      <c r="A19" s="28"/>
      <c r="B19" s="28"/>
      <c r="C19" s="28"/>
      <c r="D19" s="28"/>
      <c r="E19" s="58" t="s">
        <v>76</v>
      </c>
      <c r="F19" s="58"/>
      <c r="G19" s="58"/>
      <c r="H19" s="58"/>
      <c r="I19" s="20">
        <f>SUM(I4:I18)</f>
        <v>696450</v>
      </c>
      <c r="J19" s="58" t="s">
        <v>77</v>
      </c>
      <c r="K19" s="58"/>
      <c r="L19" s="23">
        <f>SUM(L4:L18)</f>
        <v>771526</v>
      </c>
    </row>
    <row r="20" spans="1:12" x14ac:dyDescent="0.35">
      <c r="A20" s="59" t="s">
        <v>78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27">
        <f>L19-I19</f>
        <v>75076</v>
      </c>
    </row>
  </sheetData>
  <autoFilter ref="A1:L18" xr:uid="{87EADA3D-19E7-45F5-BE42-46E83CE3E36B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6">
    <mergeCell ref="A20:K20"/>
    <mergeCell ref="D2:L2"/>
    <mergeCell ref="A1:L1"/>
    <mergeCell ref="A2:B2"/>
    <mergeCell ref="E19:H19"/>
    <mergeCell ref="J19:K1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EEA2-2E0F-45E3-ACCE-B6C9FC5F2E16}">
  <sheetPr>
    <outlinePr summaryBelow="0"/>
  </sheetPr>
  <dimension ref="A1:M43"/>
  <sheetViews>
    <sheetView topLeftCell="A26" workbookViewId="0">
      <selection activeCell="F38" sqref="F38"/>
    </sheetView>
  </sheetViews>
  <sheetFormatPr defaultRowHeight="14.5" x14ac:dyDescent="0.35"/>
  <cols>
    <col min="2" max="2" width="11.36328125" customWidth="1"/>
    <col min="3" max="3" width="12.36328125" customWidth="1"/>
    <col min="4" max="4" width="22.453125" bestFit="1" customWidth="1"/>
    <col min="5" max="5" width="17.81640625" bestFit="1" customWidth="1"/>
    <col min="6" max="7" width="17.7265625" customWidth="1"/>
    <col min="8" max="8" width="21.81640625" customWidth="1"/>
    <col min="9" max="10" width="29.54296875" customWidth="1"/>
    <col min="11" max="11" width="24.81640625" customWidth="1"/>
    <col min="12" max="12" width="19.453125" customWidth="1"/>
    <col min="13" max="13" width="18.81640625" customWidth="1"/>
  </cols>
  <sheetData>
    <row r="1" spans="1:12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5">
      <c r="A2" s="15" t="s">
        <v>1</v>
      </c>
      <c r="B2" s="15"/>
      <c r="C2" s="4">
        <v>44196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ht="43.5" x14ac:dyDescent="0.35">
      <c r="A3" s="32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4" t="s">
        <v>7</v>
      </c>
      <c r="G3" s="33" t="s">
        <v>8</v>
      </c>
      <c r="H3" s="34" t="s">
        <v>9</v>
      </c>
      <c r="I3" s="34" t="s">
        <v>10</v>
      </c>
      <c r="J3" s="34" t="s">
        <v>11</v>
      </c>
      <c r="K3" s="34" t="s">
        <v>12</v>
      </c>
      <c r="L3" s="35" t="s">
        <v>13</v>
      </c>
    </row>
    <row r="4" spans="1:12" x14ac:dyDescent="0.35">
      <c r="A4" s="30" t="s">
        <v>46</v>
      </c>
      <c r="B4" s="16" t="s">
        <v>17</v>
      </c>
      <c r="C4" s="16" t="s">
        <v>32</v>
      </c>
      <c r="D4" s="17" t="s">
        <v>61</v>
      </c>
      <c r="E4" s="18">
        <v>30053</v>
      </c>
      <c r="F4" s="19">
        <f t="shared" ref="F4:F18" ca="1" si="0">(TODAY()-E4)/365</f>
        <v>40.994520547945207</v>
      </c>
      <c r="G4" s="16" t="s">
        <v>75</v>
      </c>
      <c r="H4" s="18">
        <v>38538</v>
      </c>
      <c r="I4" s="20">
        <v>42750</v>
      </c>
      <c r="J4" s="21">
        <f t="shared" ref="J4:J18" si="1">($C$2- H4)/365</f>
        <v>15.501369863013698</v>
      </c>
      <c r="K4" s="22">
        <f t="shared" ref="K4:K18" si="2">IF(J4&gt;=15,I4*12%,I4*8%)</f>
        <v>5130</v>
      </c>
      <c r="L4" s="31">
        <f t="shared" ref="L4:L18" si="3">K4+I4</f>
        <v>47880</v>
      </c>
    </row>
    <row r="5" spans="1:12" x14ac:dyDescent="0.35">
      <c r="A5" s="30" t="s">
        <v>48</v>
      </c>
      <c r="B5" s="16" t="s">
        <v>19</v>
      </c>
      <c r="C5" s="16" t="s">
        <v>33</v>
      </c>
      <c r="D5" s="17" t="s">
        <v>63</v>
      </c>
      <c r="E5" s="18">
        <v>36160</v>
      </c>
      <c r="F5" s="19">
        <f t="shared" ca="1" si="0"/>
        <v>24.263013698630136</v>
      </c>
      <c r="G5" s="16" t="s">
        <v>75</v>
      </c>
      <c r="H5" s="18">
        <v>41755</v>
      </c>
      <c r="I5" s="20">
        <v>35000</v>
      </c>
      <c r="J5" s="21">
        <f t="shared" si="1"/>
        <v>6.6876712328767125</v>
      </c>
      <c r="K5" s="22">
        <f t="shared" si="2"/>
        <v>2800</v>
      </c>
      <c r="L5" s="31">
        <f t="shared" si="3"/>
        <v>37800</v>
      </c>
    </row>
    <row r="6" spans="1:12" x14ac:dyDescent="0.35">
      <c r="A6" s="30" t="s">
        <v>49</v>
      </c>
      <c r="B6" s="16" t="s">
        <v>20</v>
      </c>
      <c r="C6" s="16" t="s">
        <v>34</v>
      </c>
      <c r="D6" s="17" t="s">
        <v>64</v>
      </c>
      <c r="E6" s="18">
        <v>36046</v>
      </c>
      <c r="F6" s="19">
        <f t="shared" ca="1" si="0"/>
        <v>24.575342465753426</v>
      </c>
      <c r="G6" s="16" t="s">
        <v>75</v>
      </c>
      <c r="H6" s="18">
        <v>37607</v>
      </c>
      <c r="I6" s="20">
        <v>52150</v>
      </c>
      <c r="J6" s="21">
        <f t="shared" si="1"/>
        <v>18.052054794520547</v>
      </c>
      <c r="K6" s="22">
        <f t="shared" si="2"/>
        <v>6258</v>
      </c>
      <c r="L6" s="31">
        <f t="shared" si="3"/>
        <v>58408</v>
      </c>
    </row>
    <row r="7" spans="1:12" x14ac:dyDescent="0.35">
      <c r="A7" s="30" t="s">
        <v>53</v>
      </c>
      <c r="B7" s="16" t="s">
        <v>24</v>
      </c>
      <c r="C7" s="16" t="s">
        <v>39</v>
      </c>
      <c r="D7" s="17" t="s">
        <v>68</v>
      </c>
      <c r="E7" s="18">
        <v>25601</v>
      </c>
      <c r="F7" s="19">
        <f t="shared" ca="1" si="0"/>
        <v>53.19178082191781</v>
      </c>
      <c r="G7" s="16" t="s">
        <v>75</v>
      </c>
      <c r="H7" s="18">
        <v>36673</v>
      </c>
      <c r="I7" s="20">
        <v>41000</v>
      </c>
      <c r="J7" s="21">
        <f t="shared" si="1"/>
        <v>20.610958904109587</v>
      </c>
      <c r="K7" s="22">
        <f t="shared" si="2"/>
        <v>4920</v>
      </c>
      <c r="L7" s="31">
        <f t="shared" si="3"/>
        <v>45920</v>
      </c>
    </row>
    <row r="8" spans="1:12" x14ac:dyDescent="0.35">
      <c r="A8" s="30" t="s">
        <v>54</v>
      </c>
      <c r="B8" s="16" t="s">
        <v>25</v>
      </c>
      <c r="C8" s="16" t="s">
        <v>40</v>
      </c>
      <c r="D8" s="17" t="s">
        <v>69</v>
      </c>
      <c r="E8" s="18">
        <v>34491</v>
      </c>
      <c r="F8" s="19">
        <f t="shared" ca="1" si="0"/>
        <v>28.835616438356166</v>
      </c>
      <c r="G8" s="16" t="s">
        <v>75</v>
      </c>
      <c r="H8" s="18">
        <v>41590</v>
      </c>
      <c r="I8" s="20">
        <v>32100</v>
      </c>
      <c r="J8" s="21">
        <f t="shared" si="1"/>
        <v>7.13972602739726</v>
      </c>
      <c r="K8" s="22">
        <f t="shared" si="2"/>
        <v>2568</v>
      </c>
      <c r="L8" s="31">
        <f t="shared" si="3"/>
        <v>34668</v>
      </c>
    </row>
    <row r="9" spans="1:12" x14ac:dyDescent="0.35">
      <c r="A9" s="30" t="s">
        <v>58</v>
      </c>
      <c r="B9" s="16" t="s">
        <v>29</v>
      </c>
      <c r="C9" s="16" t="s">
        <v>44</v>
      </c>
      <c r="D9" s="17" t="s">
        <v>73</v>
      </c>
      <c r="E9" s="18">
        <v>32700</v>
      </c>
      <c r="F9" s="19">
        <f t="shared" ca="1" si="0"/>
        <v>33.742465753424661</v>
      </c>
      <c r="G9" s="16" t="s">
        <v>75</v>
      </c>
      <c r="H9" s="18">
        <v>40100</v>
      </c>
      <c r="I9" s="20">
        <v>39000</v>
      </c>
      <c r="J9" s="21">
        <f t="shared" si="1"/>
        <v>11.221917808219178</v>
      </c>
      <c r="K9" s="22">
        <f t="shared" si="2"/>
        <v>3120</v>
      </c>
      <c r="L9" s="31">
        <f t="shared" si="3"/>
        <v>42120</v>
      </c>
    </row>
    <row r="10" spans="1:12" x14ac:dyDescent="0.35">
      <c r="A10" s="30" t="s">
        <v>14</v>
      </c>
      <c r="B10" s="16" t="s">
        <v>15</v>
      </c>
      <c r="C10" s="16" t="s">
        <v>30</v>
      </c>
      <c r="D10" s="17" t="s">
        <v>59</v>
      </c>
      <c r="E10" s="25">
        <v>31252</v>
      </c>
      <c r="F10" s="19">
        <f t="shared" ca="1" si="0"/>
        <v>37.709589041095889</v>
      </c>
      <c r="G10" s="16" t="s">
        <v>74</v>
      </c>
      <c r="H10" s="18">
        <v>36970</v>
      </c>
      <c r="I10" s="26">
        <v>93000</v>
      </c>
      <c r="J10" s="21">
        <f t="shared" si="1"/>
        <v>19.797260273972604</v>
      </c>
      <c r="K10" s="22">
        <f t="shared" si="2"/>
        <v>11160</v>
      </c>
      <c r="L10" s="31">
        <f t="shared" si="3"/>
        <v>104160</v>
      </c>
    </row>
    <row r="11" spans="1:12" x14ac:dyDescent="0.35">
      <c r="A11" s="30" t="s">
        <v>45</v>
      </c>
      <c r="B11" s="16" t="s">
        <v>16</v>
      </c>
      <c r="C11" s="16" t="s">
        <v>31</v>
      </c>
      <c r="D11" s="17" t="s">
        <v>60</v>
      </c>
      <c r="E11" s="25">
        <v>28505</v>
      </c>
      <c r="F11" s="19">
        <f t="shared" ca="1" si="0"/>
        <v>45.235616438356168</v>
      </c>
      <c r="G11" s="16" t="s">
        <v>74</v>
      </c>
      <c r="H11" s="18">
        <v>36021</v>
      </c>
      <c r="I11" s="27">
        <v>38500</v>
      </c>
      <c r="J11" s="21">
        <f t="shared" si="1"/>
        <v>22.397260273972602</v>
      </c>
      <c r="K11" s="22">
        <f t="shared" si="2"/>
        <v>4620</v>
      </c>
      <c r="L11" s="31">
        <f t="shared" si="3"/>
        <v>43120</v>
      </c>
    </row>
    <row r="12" spans="1:12" x14ac:dyDescent="0.35">
      <c r="A12" s="30" t="s">
        <v>47</v>
      </c>
      <c r="B12" s="16" t="s">
        <v>18</v>
      </c>
      <c r="C12" s="16" t="s">
        <v>38</v>
      </c>
      <c r="D12" s="17" t="s">
        <v>62</v>
      </c>
      <c r="E12" s="18">
        <v>27426</v>
      </c>
      <c r="F12" s="19">
        <f t="shared" ca="1" si="0"/>
        <v>48.19178082191781</v>
      </c>
      <c r="G12" s="16" t="s">
        <v>74</v>
      </c>
      <c r="H12" s="18">
        <v>36414</v>
      </c>
      <c r="I12" s="20">
        <v>41000</v>
      </c>
      <c r="J12" s="21">
        <f t="shared" si="1"/>
        <v>21.32054794520548</v>
      </c>
      <c r="K12" s="22">
        <f t="shared" si="2"/>
        <v>4920</v>
      </c>
      <c r="L12" s="31">
        <f t="shared" si="3"/>
        <v>45920</v>
      </c>
    </row>
    <row r="13" spans="1:12" x14ac:dyDescent="0.35">
      <c r="A13" s="30" t="s">
        <v>50</v>
      </c>
      <c r="B13" s="16" t="s">
        <v>21</v>
      </c>
      <c r="C13" s="16" t="s">
        <v>35</v>
      </c>
      <c r="D13" s="17" t="s">
        <v>65</v>
      </c>
      <c r="E13" s="18">
        <v>33200</v>
      </c>
      <c r="F13" s="19">
        <f t="shared" ca="1" si="0"/>
        <v>32.372602739726027</v>
      </c>
      <c r="G13" s="16" t="s">
        <v>74</v>
      </c>
      <c r="H13" s="18">
        <v>40998</v>
      </c>
      <c r="I13" s="20">
        <v>36500</v>
      </c>
      <c r="J13" s="21">
        <f t="shared" si="1"/>
        <v>8.7616438356164377</v>
      </c>
      <c r="K13" s="22">
        <f t="shared" si="2"/>
        <v>2920</v>
      </c>
      <c r="L13" s="31">
        <f t="shared" si="3"/>
        <v>39420</v>
      </c>
    </row>
    <row r="14" spans="1:12" x14ac:dyDescent="0.35">
      <c r="A14" s="30" t="s">
        <v>51</v>
      </c>
      <c r="B14" s="16" t="s">
        <v>22</v>
      </c>
      <c r="C14" s="16" t="s">
        <v>36</v>
      </c>
      <c r="D14" s="17" t="s">
        <v>66</v>
      </c>
      <c r="E14" s="18">
        <v>27896</v>
      </c>
      <c r="F14" s="19">
        <f t="shared" ca="1" si="0"/>
        <v>46.904109589041099</v>
      </c>
      <c r="G14" s="16" t="s">
        <v>74</v>
      </c>
      <c r="H14" s="18">
        <v>38431</v>
      </c>
      <c r="I14" s="20">
        <v>34800</v>
      </c>
      <c r="J14" s="21">
        <f t="shared" si="1"/>
        <v>15.794520547945206</v>
      </c>
      <c r="K14" s="22">
        <f t="shared" si="2"/>
        <v>4176</v>
      </c>
      <c r="L14" s="31">
        <f t="shared" si="3"/>
        <v>38976</v>
      </c>
    </row>
    <row r="15" spans="1:12" x14ac:dyDescent="0.35">
      <c r="A15" s="30" t="s">
        <v>52</v>
      </c>
      <c r="B15" s="16" t="s">
        <v>23</v>
      </c>
      <c r="C15" s="16" t="s">
        <v>37</v>
      </c>
      <c r="D15" s="17" t="s">
        <v>67</v>
      </c>
      <c r="E15" s="18">
        <v>27525</v>
      </c>
      <c r="F15" s="19">
        <f t="shared" ca="1" si="0"/>
        <v>47.920547945205477</v>
      </c>
      <c r="G15" s="16" t="s">
        <v>74</v>
      </c>
      <c r="H15" s="18">
        <v>36571</v>
      </c>
      <c r="I15" s="20">
        <v>55000</v>
      </c>
      <c r="J15" s="21">
        <f t="shared" si="1"/>
        <v>20.890410958904109</v>
      </c>
      <c r="K15" s="22">
        <f t="shared" si="2"/>
        <v>6600</v>
      </c>
      <c r="L15" s="31">
        <f t="shared" si="3"/>
        <v>61600</v>
      </c>
    </row>
    <row r="16" spans="1:12" x14ac:dyDescent="0.35">
      <c r="A16" s="30" t="s">
        <v>55</v>
      </c>
      <c r="B16" s="16" t="s">
        <v>26</v>
      </c>
      <c r="C16" s="16" t="s">
        <v>41</v>
      </c>
      <c r="D16" s="17" t="s">
        <v>70</v>
      </c>
      <c r="E16" s="18">
        <v>32485</v>
      </c>
      <c r="F16" s="19">
        <f t="shared" ca="1" si="0"/>
        <v>34.331506849315069</v>
      </c>
      <c r="G16" s="16" t="s">
        <v>74</v>
      </c>
      <c r="H16" s="18">
        <v>40268</v>
      </c>
      <c r="I16" s="20">
        <v>39850</v>
      </c>
      <c r="J16" s="21">
        <f t="shared" si="1"/>
        <v>10.761643835616438</v>
      </c>
      <c r="K16" s="22">
        <f t="shared" si="2"/>
        <v>3188</v>
      </c>
      <c r="L16" s="31">
        <f t="shared" si="3"/>
        <v>43038</v>
      </c>
    </row>
    <row r="17" spans="1:13" x14ac:dyDescent="0.35">
      <c r="A17" s="30" t="s">
        <v>56</v>
      </c>
      <c r="B17" s="16" t="s">
        <v>27</v>
      </c>
      <c r="C17" s="16" t="s">
        <v>42</v>
      </c>
      <c r="D17" s="17" t="s">
        <v>71</v>
      </c>
      <c r="E17" s="18">
        <v>33166</v>
      </c>
      <c r="F17" s="19">
        <f t="shared" ca="1" si="0"/>
        <v>32.465753424657535</v>
      </c>
      <c r="G17" s="16" t="s">
        <v>74</v>
      </c>
      <c r="H17" s="18">
        <v>40712</v>
      </c>
      <c r="I17" s="20">
        <v>30000</v>
      </c>
      <c r="J17" s="21">
        <f t="shared" si="1"/>
        <v>9.5452054794520542</v>
      </c>
      <c r="K17" s="22">
        <f t="shared" si="2"/>
        <v>2400</v>
      </c>
      <c r="L17" s="31">
        <f t="shared" si="3"/>
        <v>32400</v>
      </c>
    </row>
    <row r="18" spans="1:13" x14ac:dyDescent="0.35">
      <c r="A18" s="30" t="s">
        <v>57</v>
      </c>
      <c r="B18" s="16" t="s">
        <v>28</v>
      </c>
      <c r="C18" s="16" t="s">
        <v>43</v>
      </c>
      <c r="D18" s="17" t="s">
        <v>72</v>
      </c>
      <c r="E18" s="18">
        <v>23847</v>
      </c>
      <c r="F18" s="19">
        <f t="shared" ca="1" si="0"/>
        <v>57.9972602739726</v>
      </c>
      <c r="G18" s="16" t="s">
        <v>74</v>
      </c>
      <c r="H18" s="18">
        <v>31048</v>
      </c>
      <c r="I18" s="20">
        <v>85800</v>
      </c>
      <c r="J18" s="21">
        <f t="shared" si="1"/>
        <v>36.021917808219179</v>
      </c>
      <c r="K18" s="22">
        <f t="shared" si="2"/>
        <v>10296</v>
      </c>
      <c r="L18" s="31">
        <f t="shared" si="3"/>
        <v>96096</v>
      </c>
    </row>
    <row r="19" spans="1:13" x14ac:dyDescent="0.35">
      <c r="A19" s="37"/>
      <c r="B19" s="38"/>
      <c r="C19" s="38"/>
      <c r="D19" s="38"/>
      <c r="E19" s="39" t="s">
        <v>76</v>
      </c>
      <c r="F19" s="39"/>
      <c r="G19" s="39"/>
      <c r="H19" s="39"/>
      <c r="I19" s="40">
        <f>SUM(I4:I18)</f>
        <v>696450</v>
      </c>
      <c r="J19" s="39" t="s">
        <v>77</v>
      </c>
      <c r="K19" s="39"/>
      <c r="L19" s="41">
        <f>SUM(L4:L18)</f>
        <v>771526</v>
      </c>
    </row>
    <row r="20" spans="1:13" x14ac:dyDescent="0.35">
      <c r="A20" s="12" t="s">
        <v>78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</row>
    <row r="23" spans="1:13" ht="21" x14ac:dyDescent="0.5">
      <c r="B23" s="44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5">
      <c r="B24" s="32" t="s">
        <v>2</v>
      </c>
      <c r="C24" s="33" t="s">
        <v>3</v>
      </c>
      <c r="D24" s="33" t="s">
        <v>4</v>
      </c>
      <c r="E24" s="33" t="s">
        <v>5</v>
      </c>
      <c r="F24" s="33" t="s">
        <v>6</v>
      </c>
      <c r="G24" s="34" t="s">
        <v>7</v>
      </c>
      <c r="H24" s="33" t="s">
        <v>8</v>
      </c>
      <c r="I24" s="34" t="s">
        <v>9</v>
      </c>
      <c r="J24" s="34" t="s">
        <v>10</v>
      </c>
      <c r="K24" s="34" t="s">
        <v>11</v>
      </c>
      <c r="L24" s="34" t="s">
        <v>12</v>
      </c>
      <c r="M24" s="35" t="s">
        <v>13</v>
      </c>
    </row>
    <row r="25" spans="1:13" x14ac:dyDescent="0.35">
      <c r="B25" s="37"/>
      <c r="C25" s="38"/>
      <c r="D25" s="38"/>
      <c r="E25" s="38"/>
      <c r="F25" s="38"/>
      <c r="G25" s="42" t="s">
        <v>82</v>
      </c>
      <c r="H25" s="39" t="s">
        <v>74</v>
      </c>
      <c r="I25" s="38"/>
      <c r="J25" s="38"/>
      <c r="K25" s="43" t="s">
        <v>83</v>
      </c>
      <c r="L25" s="38"/>
      <c r="M25" s="36"/>
    </row>
    <row r="27" spans="1:13" ht="21" x14ac:dyDescent="0.5">
      <c r="F27" s="52" t="s">
        <v>85</v>
      </c>
    </row>
    <row r="28" spans="1:13" x14ac:dyDescent="0.35">
      <c r="B28" s="32" t="s">
        <v>2</v>
      </c>
      <c r="C28" s="33" t="s">
        <v>3</v>
      </c>
      <c r="D28" s="33" t="s">
        <v>4</v>
      </c>
      <c r="E28" s="33" t="s">
        <v>5</v>
      </c>
      <c r="F28" s="33" t="s">
        <v>6</v>
      </c>
      <c r="G28" s="34" t="s">
        <v>7</v>
      </c>
      <c r="H28" s="33" t="s">
        <v>8</v>
      </c>
      <c r="I28" s="34" t="s">
        <v>9</v>
      </c>
      <c r="J28" s="34" t="s">
        <v>10</v>
      </c>
      <c r="K28" s="34" t="s">
        <v>11</v>
      </c>
      <c r="L28" s="34" t="s">
        <v>12</v>
      </c>
      <c r="M28" s="35" t="s">
        <v>13</v>
      </c>
    </row>
    <row r="29" spans="1:13" x14ac:dyDescent="0.35">
      <c r="B29" s="30" t="s">
        <v>14</v>
      </c>
      <c r="C29" s="16" t="s">
        <v>15</v>
      </c>
      <c r="D29" s="16" t="s">
        <v>30</v>
      </c>
      <c r="E29" s="17" t="s">
        <v>59</v>
      </c>
      <c r="F29" s="25">
        <v>31252</v>
      </c>
      <c r="G29" s="19">
        <v>37.709589041095889</v>
      </c>
      <c r="H29" s="16" t="s">
        <v>74</v>
      </c>
      <c r="I29" s="18">
        <v>36970</v>
      </c>
      <c r="J29" s="26">
        <v>93000</v>
      </c>
      <c r="K29" s="21">
        <v>19.797260273972604</v>
      </c>
      <c r="L29" s="22">
        <v>11160</v>
      </c>
      <c r="M29" s="31">
        <v>104160</v>
      </c>
    </row>
    <row r="30" spans="1:13" x14ac:dyDescent="0.35">
      <c r="B30" s="30" t="s">
        <v>45</v>
      </c>
      <c r="C30" s="16" t="s">
        <v>16</v>
      </c>
      <c r="D30" s="16" t="s">
        <v>31</v>
      </c>
      <c r="E30" s="17" t="s">
        <v>60</v>
      </c>
      <c r="F30" s="25">
        <v>28505</v>
      </c>
      <c r="G30" s="19">
        <v>45.235616438356168</v>
      </c>
      <c r="H30" s="16" t="s">
        <v>74</v>
      </c>
      <c r="I30" s="18">
        <v>36021</v>
      </c>
      <c r="J30" s="27">
        <v>38500</v>
      </c>
      <c r="K30" s="21">
        <v>22.397260273972602</v>
      </c>
      <c r="L30" s="22">
        <v>4620</v>
      </c>
      <c r="M30" s="31">
        <v>43120</v>
      </c>
    </row>
    <row r="31" spans="1:13" x14ac:dyDescent="0.35">
      <c r="B31" s="30" t="s">
        <v>47</v>
      </c>
      <c r="C31" s="16" t="s">
        <v>18</v>
      </c>
      <c r="D31" s="16" t="s">
        <v>38</v>
      </c>
      <c r="E31" s="17" t="s">
        <v>62</v>
      </c>
      <c r="F31" s="18">
        <v>27426</v>
      </c>
      <c r="G31" s="19">
        <v>48.19178082191781</v>
      </c>
      <c r="H31" s="16" t="s">
        <v>74</v>
      </c>
      <c r="I31" s="18">
        <v>36414</v>
      </c>
      <c r="J31" s="20">
        <v>41000</v>
      </c>
      <c r="K31" s="21">
        <v>21.32054794520548</v>
      </c>
      <c r="L31" s="22">
        <v>4920</v>
      </c>
      <c r="M31" s="31">
        <v>45920</v>
      </c>
    </row>
    <row r="32" spans="1:13" x14ac:dyDescent="0.35">
      <c r="B32" s="30" t="s">
        <v>51</v>
      </c>
      <c r="C32" s="16" t="s">
        <v>22</v>
      </c>
      <c r="D32" s="16" t="s">
        <v>36</v>
      </c>
      <c r="E32" s="17" t="s">
        <v>66</v>
      </c>
      <c r="F32" s="18">
        <v>27896</v>
      </c>
      <c r="G32" s="19">
        <v>46.904109589041099</v>
      </c>
      <c r="H32" s="16" t="s">
        <v>74</v>
      </c>
      <c r="I32" s="18">
        <v>38431</v>
      </c>
      <c r="J32" s="20">
        <v>34800</v>
      </c>
      <c r="K32" s="21">
        <v>15.794520547945206</v>
      </c>
      <c r="L32" s="22">
        <v>4176</v>
      </c>
      <c r="M32" s="31">
        <v>38976</v>
      </c>
    </row>
    <row r="33" spans="2:13" x14ac:dyDescent="0.35">
      <c r="B33" s="30" t="s">
        <v>52</v>
      </c>
      <c r="C33" s="16" t="s">
        <v>23</v>
      </c>
      <c r="D33" s="16" t="s">
        <v>37</v>
      </c>
      <c r="E33" s="17" t="s">
        <v>67</v>
      </c>
      <c r="F33" s="18">
        <v>27525</v>
      </c>
      <c r="G33" s="19">
        <v>47.920547945205477</v>
      </c>
      <c r="H33" s="16" t="s">
        <v>74</v>
      </c>
      <c r="I33" s="18">
        <v>36571</v>
      </c>
      <c r="J33" s="20">
        <v>55000</v>
      </c>
      <c r="K33" s="21">
        <v>20.890410958904109</v>
      </c>
      <c r="L33" s="22">
        <v>6600</v>
      </c>
      <c r="M33" s="31">
        <v>61600</v>
      </c>
    </row>
    <row r="34" spans="2:13" x14ac:dyDescent="0.35">
      <c r="B34" s="30" t="s">
        <v>55</v>
      </c>
      <c r="C34" s="16" t="s">
        <v>26</v>
      </c>
      <c r="D34" s="16" t="s">
        <v>41</v>
      </c>
      <c r="E34" s="17" t="s">
        <v>70</v>
      </c>
      <c r="F34" s="18">
        <v>32485</v>
      </c>
      <c r="G34" s="19">
        <v>34.331506849315069</v>
      </c>
      <c r="H34" s="16" t="s">
        <v>74</v>
      </c>
      <c r="I34" s="18">
        <v>40268</v>
      </c>
      <c r="J34" s="20">
        <v>39850</v>
      </c>
      <c r="K34" s="21">
        <v>10.761643835616438</v>
      </c>
      <c r="L34" s="22">
        <v>3188</v>
      </c>
      <c r="M34" s="31">
        <v>43038</v>
      </c>
    </row>
    <row r="35" spans="2:13" x14ac:dyDescent="0.35">
      <c r="B35" s="45" t="s">
        <v>57</v>
      </c>
      <c r="C35" s="46" t="s">
        <v>28</v>
      </c>
      <c r="D35" s="46" t="s">
        <v>43</v>
      </c>
      <c r="E35" s="47" t="s">
        <v>72</v>
      </c>
      <c r="F35" s="48">
        <v>23847</v>
      </c>
      <c r="G35" s="49">
        <v>57.9972602739726</v>
      </c>
      <c r="H35" s="46" t="s">
        <v>74</v>
      </c>
      <c r="I35" s="48">
        <v>31048</v>
      </c>
      <c r="J35" s="40">
        <v>85800</v>
      </c>
      <c r="K35" s="50">
        <v>36.021917808219179</v>
      </c>
      <c r="L35" s="51">
        <v>10296</v>
      </c>
      <c r="M35" s="41">
        <v>96096</v>
      </c>
    </row>
    <row r="36" spans="2:13" x14ac:dyDescent="0.35">
      <c r="B36" s="1"/>
      <c r="C36" s="1"/>
      <c r="D36" s="1"/>
      <c r="E36" s="2"/>
      <c r="F36" s="4"/>
      <c r="G36" s="8"/>
      <c r="H36" s="1"/>
      <c r="I36" s="3"/>
      <c r="J36" s="6"/>
      <c r="K36" s="7"/>
      <c r="L36" s="9"/>
      <c r="M36" s="10"/>
    </row>
    <row r="37" spans="2:13" x14ac:dyDescent="0.35">
      <c r="B37" s="1"/>
      <c r="C37" s="1"/>
      <c r="D37" s="1"/>
      <c r="E37" s="2"/>
      <c r="F37" s="3"/>
      <c r="G37" s="8"/>
      <c r="H37" s="1"/>
      <c r="I37" s="3"/>
      <c r="J37" s="5"/>
      <c r="K37" s="7"/>
      <c r="L37" s="9"/>
      <c r="M37" s="10"/>
    </row>
    <row r="38" spans="2:13" x14ac:dyDescent="0.35">
      <c r="B38" s="1"/>
      <c r="C38" s="1"/>
      <c r="D38" s="1"/>
      <c r="E38" s="2"/>
      <c r="F38" s="3"/>
      <c r="G38" s="8"/>
      <c r="H38" s="1"/>
      <c r="I38" s="3"/>
      <c r="J38" s="5"/>
      <c r="K38" s="7"/>
      <c r="L38" s="9"/>
      <c r="M38" s="10"/>
    </row>
    <row r="39" spans="2:13" x14ac:dyDescent="0.35">
      <c r="B39" s="1"/>
      <c r="C39" s="1"/>
      <c r="D39" s="1"/>
      <c r="E39" s="2"/>
      <c r="F39" s="3"/>
      <c r="G39" s="8"/>
      <c r="H39" s="1"/>
      <c r="I39" s="3"/>
      <c r="J39" s="5"/>
      <c r="K39" s="7"/>
      <c r="L39" s="9"/>
      <c r="M39" s="10"/>
    </row>
    <row r="40" spans="2:13" x14ac:dyDescent="0.35">
      <c r="B40" s="1"/>
      <c r="C40" s="1"/>
      <c r="D40" s="1"/>
      <c r="E40" s="2"/>
      <c r="F40" s="3"/>
      <c r="G40" s="8"/>
      <c r="H40" s="1"/>
      <c r="I40" s="3"/>
      <c r="J40" s="5"/>
      <c r="K40" s="7"/>
      <c r="L40" s="9"/>
      <c r="M40" s="10"/>
    </row>
    <row r="41" spans="2:13" x14ac:dyDescent="0.35">
      <c r="B41" s="1"/>
      <c r="C41" s="1"/>
      <c r="D41" s="1"/>
      <c r="E41" s="2"/>
      <c r="F41" s="3"/>
      <c r="G41" s="8"/>
      <c r="H41" s="1"/>
      <c r="I41" s="3"/>
      <c r="J41" s="5"/>
      <c r="K41" s="7"/>
      <c r="L41" s="9"/>
      <c r="M41" s="10"/>
    </row>
    <row r="42" spans="2:13" x14ac:dyDescent="0.35">
      <c r="B42" s="1"/>
      <c r="C42" s="1"/>
      <c r="D42" s="1"/>
      <c r="E42" s="2"/>
      <c r="F42" s="3"/>
      <c r="G42" s="8"/>
      <c r="H42" s="1"/>
      <c r="I42" s="3"/>
      <c r="J42" s="5"/>
      <c r="K42" s="7"/>
      <c r="L42" s="9"/>
      <c r="M42" s="10"/>
    </row>
    <row r="43" spans="2:13" x14ac:dyDescent="0.35">
      <c r="B43" s="1"/>
      <c r="C43" s="1"/>
      <c r="D43" s="1"/>
      <c r="E43" s="2"/>
      <c r="F43" s="3"/>
      <c r="G43" s="8"/>
      <c r="H43" s="1"/>
      <c r="I43" s="3"/>
      <c r="J43" s="5"/>
      <c r="K43" s="7"/>
      <c r="L43" s="9"/>
      <c r="M43" s="10"/>
    </row>
  </sheetData>
  <sortState xmlns:xlrd2="http://schemas.microsoft.com/office/spreadsheetml/2017/richdata2" ref="A4:L18">
    <sortCondition ref="G4:G18"/>
  </sortState>
  <mergeCells count="5">
    <mergeCell ref="A20:K20"/>
    <mergeCell ref="B23:M23"/>
    <mergeCell ref="A1:L1"/>
    <mergeCell ref="A2:B2"/>
    <mergeCell ref="D2:L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AC8C-E0BD-4D7D-9A98-16CD1422309E}">
  <dimension ref="A1:L38"/>
  <sheetViews>
    <sheetView tabSelected="1" topLeftCell="A26" workbookViewId="0">
      <selection activeCell="I27" sqref="I27"/>
    </sheetView>
  </sheetViews>
  <sheetFormatPr defaultRowHeight="14.5" outlineLevelRow="2" x14ac:dyDescent="0.35"/>
  <cols>
    <col min="2" max="2" width="11.36328125" customWidth="1"/>
    <col min="3" max="3" width="16" bestFit="1" customWidth="1"/>
    <col min="4" max="4" width="22.453125" bestFit="1" customWidth="1"/>
    <col min="5" max="5" width="10.453125" bestFit="1" customWidth="1"/>
    <col min="6" max="6" width="17.7265625" customWidth="1"/>
    <col min="7" max="7" width="9.7265625" customWidth="1"/>
    <col min="8" max="8" width="21.81640625" customWidth="1"/>
    <col min="9" max="9" width="29.54296875" customWidth="1"/>
    <col min="10" max="10" width="24.81640625" customWidth="1"/>
    <col min="11" max="11" width="19.453125" customWidth="1"/>
    <col min="12" max="12" width="18.81640625" customWidth="1"/>
  </cols>
  <sheetData>
    <row r="1" spans="1:12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5">
      <c r="A2" s="15" t="s">
        <v>1</v>
      </c>
      <c r="B2" s="15"/>
      <c r="C2" s="4">
        <v>44196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ht="58" x14ac:dyDescent="0.35">
      <c r="A3" s="32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4" t="s">
        <v>7</v>
      </c>
      <c r="G3" s="33" t="s">
        <v>8</v>
      </c>
      <c r="H3" s="34" t="s">
        <v>9</v>
      </c>
      <c r="I3" s="34" t="s">
        <v>10</v>
      </c>
      <c r="J3" s="34" t="s">
        <v>11</v>
      </c>
      <c r="K3" s="34" t="s">
        <v>12</v>
      </c>
      <c r="L3" s="35" t="s">
        <v>13</v>
      </c>
    </row>
    <row r="4" spans="1:12" hidden="1" outlineLevel="2" x14ac:dyDescent="0.35">
      <c r="A4" s="30" t="s">
        <v>46</v>
      </c>
      <c r="B4" s="16" t="s">
        <v>17</v>
      </c>
      <c r="C4" s="16" t="s">
        <v>32</v>
      </c>
      <c r="D4" s="17" t="s">
        <v>61</v>
      </c>
      <c r="E4" s="18">
        <v>30053</v>
      </c>
      <c r="F4" s="19">
        <f t="shared" ref="F4:F9" ca="1" si="0">(TODAY()-E4)/365</f>
        <v>40.994520547945207</v>
      </c>
      <c r="G4" s="16" t="s">
        <v>75</v>
      </c>
      <c r="H4" s="18">
        <v>38538</v>
      </c>
      <c r="I4" s="20">
        <v>42750</v>
      </c>
      <c r="J4" s="21">
        <f t="shared" ref="J4:J9" si="1">($C$2- H4)/365</f>
        <v>15.501369863013698</v>
      </c>
      <c r="K4" s="22">
        <f t="shared" ref="K4:K9" si="2">IF(J4&gt;=15,I4*12%,I4*8%)</f>
        <v>5130</v>
      </c>
      <c r="L4" s="31">
        <f t="shared" ref="L4:L9" si="3">K4+I4</f>
        <v>47880</v>
      </c>
    </row>
    <row r="5" spans="1:12" hidden="1" outlineLevel="2" x14ac:dyDescent="0.35">
      <c r="A5" s="30" t="s">
        <v>48</v>
      </c>
      <c r="B5" s="16" t="s">
        <v>19</v>
      </c>
      <c r="C5" s="16" t="s">
        <v>33</v>
      </c>
      <c r="D5" s="17" t="s">
        <v>63</v>
      </c>
      <c r="E5" s="18">
        <v>36160</v>
      </c>
      <c r="F5" s="19">
        <f t="shared" ca="1" si="0"/>
        <v>24.263013698630136</v>
      </c>
      <c r="G5" s="16" t="s">
        <v>75</v>
      </c>
      <c r="H5" s="18">
        <v>41755</v>
      </c>
      <c r="I5" s="20">
        <v>35000</v>
      </c>
      <c r="J5" s="21">
        <f t="shared" si="1"/>
        <v>6.6876712328767125</v>
      </c>
      <c r="K5" s="22">
        <f t="shared" si="2"/>
        <v>2800</v>
      </c>
      <c r="L5" s="31">
        <f t="shared" si="3"/>
        <v>37800</v>
      </c>
    </row>
    <row r="6" spans="1:12" hidden="1" outlineLevel="2" x14ac:dyDescent="0.35">
      <c r="A6" s="30" t="s">
        <v>49</v>
      </c>
      <c r="B6" s="16" t="s">
        <v>20</v>
      </c>
      <c r="C6" s="16" t="s">
        <v>34</v>
      </c>
      <c r="D6" s="17" t="s">
        <v>64</v>
      </c>
      <c r="E6" s="18">
        <v>36046</v>
      </c>
      <c r="F6" s="19">
        <f t="shared" ca="1" si="0"/>
        <v>24.575342465753426</v>
      </c>
      <c r="G6" s="16" t="s">
        <v>75</v>
      </c>
      <c r="H6" s="18">
        <v>37607</v>
      </c>
      <c r="I6" s="20">
        <v>52150</v>
      </c>
      <c r="J6" s="21">
        <f t="shared" si="1"/>
        <v>18.052054794520547</v>
      </c>
      <c r="K6" s="22">
        <f t="shared" si="2"/>
        <v>6258</v>
      </c>
      <c r="L6" s="31">
        <f t="shared" si="3"/>
        <v>58408</v>
      </c>
    </row>
    <row r="7" spans="1:12" hidden="1" outlineLevel="2" x14ac:dyDescent="0.35">
      <c r="A7" s="30" t="s">
        <v>53</v>
      </c>
      <c r="B7" s="16" t="s">
        <v>24</v>
      </c>
      <c r="C7" s="16" t="s">
        <v>39</v>
      </c>
      <c r="D7" s="17" t="s">
        <v>68</v>
      </c>
      <c r="E7" s="18">
        <v>25601</v>
      </c>
      <c r="F7" s="19">
        <f t="shared" ca="1" si="0"/>
        <v>53.19178082191781</v>
      </c>
      <c r="G7" s="16" t="s">
        <v>75</v>
      </c>
      <c r="H7" s="18">
        <v>36673</v>
      </c>
      <c r="I7" s="20">
        <v>41000</v>
      </c>
      <c r="J7" s="21">
        <f t="shared" si="1"/>
        <v>20.610958904109587</v>
      </c>
      <c r="K7" s="22">
        <f t="shared" si="2"/>
        <v>4920</v>
      </c>
      <c r="L7" s="31">
        <f t="shared" si="3"/>
        <v>45920</v>
      </c>
    </row>
    <row r="8" spans="1:12" hidden="1" outlineLevel="2" x14ac:dyDescent="0.35">
      <c r="A8" s="30" t="s">
        <v>54</v>
      </c>
      <c r="B8" s="16" t="s">
        <v>25</v>
      </c>
      <c r="C8" s="16" t="s">
        <v>40</v>
      </c>
      <c r="D8" s="17" t="s">
        <v>69</v>
      </c>
      <c r="E8" s="18">
        <v>34491</v>
      </c>
      <c r="F8" s="19">
        <f t="shared" ca="1" si="0"/>
        <v>28.835616438356166</v>
      </c>
      <c r="G8" s="16" t="s">
        <v>75</v>
      </c>
      <c r="H8" s="18">
        <v>41590</v>
      </c>
      <c r="I8" s="20">
        <v>32100</v>
      </c>
      <c r="J8" s="21">
        <f t="shared" si="1"/>
        <v>7.13972602739726</v>
      </c>
      <c r="K8" s="22">
        <f t="shared" si="2"/>
        <v>2568</v>
      </c>
      <c r="L8" s="31">
        <f t="shared" si="3"/>
        <v>34668</v>
      </c>
    </row>
    <row r="9" spans="1:12" hidden="1" outlineLevel="2" x14ac:dyDescent="0.35">
      <c r="A9" s="30" t="s">
        <v>58</v>
      </c>
      <c r="B9" s="16" t="s">
        <v>29</v>
      </c>
      <c r="C9" s="16" t="s">
        <v>44</v>
      </c>
      <c r="D9" s="17" t="s">
        <v>73</v>
      </c>
      <c r="E9" s="18">
        <v>32700</v>
      </c>
      <c r="F9" s="19">
        <f t="shared" ca="1" si="0"/>
        <v>33.742465753424661</v>
      </c>
      <c r="G9" s="16" t="s">
        <v>75</v>
      </c>
      <c r="H9" s="18">
        <v>40100</v>
      </c>
      <c r="I9" s="20">
        <v>39000</v>
      </c>
      <c r="J9" s="21">
        <f t="shared" si="1"/>
        <v>11.221917808219178</v>
      </c>
      <c r="K9" s="22">
        <f t="shared" si="2"/>
        <v>3120</v>
      </c>
      <c r="L9" s="31">
        <f t="shared" si="3"/>
        <v>42120</v>
      </c>
    </row>
    <row r="10" spans="1:12" outlineLevel="1" collapsed="1" x14ac:dyDescent="0.35">
      <c r="A10" s="30"/>
      <c r="B10" s="16"/>
      <c r="C10" s="16"/>
      <c r="D10" s="17"/>
      <c r="E10" s="18"/>
      <c r="F10" s="19"/>
      <c r="G10" s="24" t="s">
        <v>80</v>
      </c>
      <c r="H10" s="18"/>
      <c r="I10" s="20">
        <f>SUBTOTAL(9,I4:I9)</f>
        <v>242000</v>
      </c>
      <c r="J10" s="21"/>
      <c r="K10" s="22"/>
      <c r="L10" s="31">
        <f>SUBTOTAL(9,L4:L9)</f>
        <v>266796</v>
      </c>
    </row>
    <row r="11" spans="1:12" hidden="1" outlineLevel="2" x14ac:dyDescent="0.35">
      <c r="A11" s="30" t="s">
        <v>14</v>
      </c>
      <c r="B11" s="16" t="s">
        <v>15</v>
      </c>
      <c r="C11" s="16" t="s">
        <v>30</v>
      </c>
      <c r="D11" s="17" t="s">
        <v>59</v>
      </c>
      <c r="E11" s="25">
        <v>31252</v>
      </c>
      <c r="F11" s="19">
        <f t="shared" ref="F11:F19" ca="1" si="4">(TODAY()-E11)/365</f>
        <v>37.709589041095889</v>
      </c>
      <c r="G11" s="16" t="s">
        <v>74</v>
      </c>
      <c r="H11" s="18">
        <v>36970</v>
      </c>
      <c r="I11" s="26">
        <v>93000</v>
      </c>
      <c r="J11" s="21">
        <f t="shared" ref="J11:J19" si="5">($C$2- H11)/365</f>
        <v>19.797260273972604</v>
      </c>
      <c r="K11" s="22">
        <f t="shared" ref="K11:K19" si="6">IF(J11&gt;=15,I11*12%,I11*8%)</f>
        <v>11160</v>
      </c>
      <c r="L11" s="31">
        <f t="shared" ref="L11:L19" si="7">K11+I11</f>
        <v>104160</v>
      </c>
    </row>
    <row r="12" spans="1:12" hidden="1" outlineLevel="2" x14ac:dyDescent="0.35">
      <c r="A12" s="30" t="s">
        <v>45</v>
      </c>
      <c r="B12" s="16" t="s">
        <v>16</v>
      </c>
      <c r="C12" s="16" t="s">
        <v>31</v>
      </c>
      <c r="D12" s="17" t="s">
        <v>60</v>
      </c>
      <c r="E12" s="25">
        <v>28505</v>
      </c>
      <c r="F12" s="19">
        <f t="shared" ca="1" si="4"/>
        <v>45.235616438356168</v>
      </c>
      <c r="G12" s="16" t="s">
        <v>74</v>
      </c>
      <c r="H12" s="18">
        <v>36021</v>
      </c>
      <c r="I12" s="27">
        <v>38500</v>
      </c>
      <c r="J12" s="21">
        <f t="shared" si="5"/>
        <v>22.397260273972602</v>
      </c>
      <c r="K12" s="22">
        <f t="shared" si="6"/>
        <v>4620</v>
      </c>
      <c r="L12" s="31">
        <f t="shared" si="7"/>
        <v>43120</v>
      </c>
    </row>
    <row r="13" spans="1:12" hidden="1" outlineLevel="2" x14ac:dyDescent="0.35">
      <c r="A13" s="30" t="s">
        <v>47</v>
      </c>
      <c r="B13" s="16" t="s">
        <v>18</v>
      </c>
      <c r="C13" s="16" t="s">
        <v>38</v>
      </c>
      <c r="D13" s="17" t="s">
        <v>62</v>
      </c>
      <c r="E13" s="18">
        <v>27426</v>
      </c>
      <c r="F13" s="19">
        <f t="shared" ca="1" si="4"/>
        <v>48.19178082191781</v>
      </c>
      <c r="G13" s="16" t="s">
        <v>74</v>
      </c>
      <c r="H13" s="18">
        <v>36414</v>
      </c>
      <c r="I13" s="20">
        <v>41000</v>
      </c>
      <c r="J13" s="21">
        <f t="shared" si="5"/>
        <v>21.32054794520548</v>
      </c>
      <c r="K13" s="22">
        <f t="shared" si="6"/>
        <v>4920</v>
      </c>
      <c r="L13" s="31">
        <f t="shared" si="7"/>
        <v>45920</v>
      </c>
    </row>
    <row r="14" spans="1:12" hidden="1" outlineLevel="2" x14ac:dyDescent="0.35">
      <c r="A14" s="30" t="s">
        <v>50</v>
      </c>
      <c r="B14" s="16" t="s">
        <v>21</v>
      </c>
      <c r="C14" s="16" t="s">
        <v>35</v>
      </c>
      <c r="D14" s="17" t="s">
        <v>65</v>
      </c>
      <c r="E14" s="18">
        <v>33200</v>
      </c>
      <c r="F14" s="19">
        <f t="shared" ca="1" si="4"/>
        <v>32.372602739726027</v>
      </c>
      <c r="G14" s="16" t="s">
        <v>74</v>
      </c>
      <c r="H14" s="18">
        <v>40998</v>
      </c>
      <c r="I14" s="20">
        <v>36500</v>
      </c>
      <c r="J14" s="21">
        <f t="shared" si="5"/>
        <v>8.7616438356164377</v>
      </c>
      <c r="K14" s="22">
        <f t="shared" si="6"/>
        <v>2920</v>
      </c>
      <c r="L14" s="31">
        <f t="shared" si="7"/>
        <v>39420</v>
      </c>
    </row>
    <row r="15" spans="1:12" hidden="1" outlineLevel="2" x14ac:dyDescent="0.35">
      <c r="A15" s="30" t="s">
        <v>51</v>
      </c>
      <c r="B15" s="16" t="s">
        <v>22</v>
      </c>
      <c r="C15" s="16" t="s">
        <v>36</v>
      </c>
      <c r="D15" s="17" t="s">
        <v>66</v>
      </c>
      <c r="E15" s="18">
        <v>27896</v>
      </c>
      <c r="F15" s="19">
        <f t="shared" ca="1" si="4"/>
        <v>46.904109589041099</v>
      </c>
      <c r="G15" s="16" t="s">
        <v>74</v>
      </c>
      <c r="H15" s="18">
        <v>38431</v>
      </c>
      <c r="I15" s="20">
        <v>34800</v>
      </c>
      <c r="J15" s="21">
        <f t="shared" si="5"/>
        <v>15.794520547945206</v>
      </c>
      <c r="K15" s="22">
        <f t="shared" si="6"/>
        <v>4176</v>
      </c>
      <c r="L15" s="31">
        <f t="shared" si="7"/>
        <v>38976</v>
      </c>
    </row>
    <row r="16" spans="1:12" hidden="1" outlineLevel="2" x14ac:dyDescent="0.35">
      <c r="A16" s="30" t="s">
        <v>52</v>
      </c>
      <c r="B16" s="16" t="s">
        <v>23</v>
      </c>
      <c r="C16" s="16" t="s">
        <v>37</v>
      </c>
      <c r="D16" s="17" t="s">
        <v>67</v>
      </c>
      <c r="E16" s="18">
        <v>27525</v>
      </c>
      <c r="F16" s="19">
        <f t="shared" ca="1" si="4"/>
        <v>47.920547945205477</v>
      </c>
      <c r="G16" s="16" t="s">
        <v>74</v>
      </c>
      <c r="H16" s="18">
        <v>36571</v>
      </c>
      <c r="I16" s="20">
        <v>55000</v>
      </c>
      <c r="J16" s="21">
        <f t="shared" si="5"/>
        <v>20.890410958904109</v>
      </c>
      <c r="K16" s="22">
        <f t="shared" si="6"/>
        <v>6600</v>
      </c>
      <c r="L16" s="31">
        <f t="shared" si="7"/>
        <v>61600</v>
      </c>
    </row>
    <row r="17" spans="1:12" hidden="1" outlineLevel="2" x14ac:dyDescent="0.35">
      <c r="A17" s="30" t="s">
        <v>55</v>
      </c>
      <c r="B17" s="16" t="s">
        <v>26</v>
      </c>
      <c r="C17" s="16" t="s">
        <v>41</v>
      </c>
      <c r="D17" s="17" t="s">
        <v>70</v>
      </c>
      <c r="E17" s="18">
        <v>32485</v>
      </c>
      <c r="F17" s="19">
        <f t="shared" ca="1" si="4"/>
        <v>34.331506849315069</v>
      </c>
      <c r="G17" s="16" t="s">
        <v>74</v>
      </c>
      <c r="H17" s="18">
        <v>40268</v>
      </c>
      <c r="I17" s="20">
        <v>39850</v>
      </c>
      <c r="J17" s="21">
        <f t="shared" si="5"/>
        <v>10.761643835616438</v>
      </c>
      <c r="K17" s="22">
        <f t="shared" si="6"/>
        <v>3188</v>
      </c>
      <c r="L17" s="31">
        <f t="shared" si="7"/>
        <v>43038</v>
      </c>
    </row>
    <row r="18" spans="1:12" hidden="1" outlineLevel="2" x14ac:dyDescent="0.35">
      <c r="A18" s="30" t="s">
        <v>56</v>
      </c>
      <c r="B18" s="16" t="s">
        <v>27</v>
      </c>
      <c r="C18" s="16" t="s">
        <v>42</v>
      </c>
      <c r="D18" s="17" t="s">
        <v>71</v>
      </c>
      <c r="E18" s="18">
        <v>33166</v>
      </c>
      <c r="F18" s="19">
        <f t="shared" ca="1" si="4"/>
        <v>32.465753424657535</v>
      </c>
      <c r="G18" s="16" t="s">
        <v>74</v>
      </c>
      <c r="H18" s="18">
        <v>40712</v>
      </c>
      <c r="I18" s="20">
        <v>30000</v>
      </c>
      <c r="J18" s="21">
        <f t="shared" si="5"/>
        <v>9.5452054794520542</v>
      </c>
      <c r="K18" s="22">
        <f t="shared" si="6"/>
        <v>2400</v>
      </c>
      <c r="L18" s="31">
        <f t="shared" si="7"/>
        <v>32400</v>
      </c>
    </row>
    <row r="19" spans="1:12" hidden="1" outlineLevel="2" x14ac:dyDescent="0.35">
      <c r="A19" s="30" t="s">
        <v>57</v>
      </c>
      <c r="B19" s="16" t="s">
        <v>28</v>
      </c>
      <c r="C19" s="16" t="s">
        <v>43</v>
      </c>
      <c r="D19" s="17" t="s">
        <v>72</v>
      </c>
      <c r="E19" s="18">
        <v>23847</v>
      </c>
      <c r="F19" s="19">
        <f t="shared" ca="1" si="4"/>
        <v>57.9972602739726</v>
      </c>
      <c r="G19" s="16" t="s">
        <v>74</v>
      </c>
      <c r="H19" s="18">
        <v>31048</v>
      </c>
      <c r="I19" s="20">
        <v>85800</v>
      </c>
      <c r="J19" s="21">
        <f t="shared" si="5"/>
        <v>36.021917808219179</v>
      </c>
      <c r="K19" s="22">
        <f t="shared" si="6"/>
        <v>10296</v>
      </c>
      <c r="L19" s="31">
        <f t="shared" si="7"/>
        <v>96096</v>
      </c>
    </row>
    <row r="20" spans="1:12" outlineLevel="1" collapsed="1" x14ac:dyDescent="0.35">
      <c r="A20" s="30"/>
      <c r="B20" s="16"/>
      <c r="C20" s="16"/>
      <c r="D20" s="17"/>
      <c r="E20" s="18"/>
      <c r="F20" s="19"/>
      <c r="G20" s="24" t="s">
        <v>79</v>
      </c>
      <c r="H20" s="18"/>
      <c r="I20" s="20">
        <f>SUBTOTAL(9,I11:I19)</f>
        <v>454450</v>
      </c>
      <c r="J20" s="21"/>
      <c r="K20" s="22"/>
      <c r="L20" s="31">
        <f>SUBTOTAL(9,L11:L19)</f>
        <v>504730</v>
      </c>
    </row>
    <row r="21" spans="1:12" x14ac:dyDescent="0.35">
      <c r="A21" s="30"/>
      <c r="B21" s="16"/>
      <c r="C21" s="16"/>
      <c r="D21" s="17"/>
      <c r="E21" s="18"/>
      <c r="F21" s="19"/>
      <c r="G21" s="24" t="s">
        <v>81</v>
      </c>
      <c r="H21" s="18"/>
      <c r="I21" s="20">
        <f>SUBTOTAL(9,I4:I19)</f>
        <v>696450</v>
      </c>
      <c r="J21" s="21"/>
      <c r="K21" s="22"/>
      <c r="L21" s="31">
        <f>SUBTOTAL(9,L4:L19)</f>
        <v>771526</v>
      </c>
    </row>
    <row r="24" spans="1:12" x14ac:dyDescent="0.35">
      <c r="G24" s="11" t="s">
        <v>80</v>
      </c>
      <c r="H24" s="3"/>
      <c r="I24" s="5">
        <v>266796</v>
      </c>
      <c r="J24" s="7"/>
      <c r="K24" s="9"/>
      <c r="L24" s="10">
        <f>SUBTOTAL(9,L20:L23)</f>
        <v>0</v>
      </c>
    </row>
    <row r="25" spans="1:12" x14ac:dyDescent="0.35">
      <c r="G25" s="11" t="s">
        <v>79</v>
      </c>
      <c r="H25" s="3"/>
      <c r="I25" s="5">
        <v>504730</v>
      </c>
      <c r="J25" s="7"/>
      <c r="K25" s="9"/>
      <c r="L25" s="10">
        <f>SUBTOTAL(9,L18:L24)</f>
        <v>128496</v>
      </c>
    </row>
    <row r="28" spans="1:12" x14ac:dyDescent="0.35">
      <c r="G28" s="11" t="s">
        <v>80</v>
      </c>
      <c r="H28" s="3"/>
      <c r="I28" s="10"/>
    </row>
    <row r="29" spans="1:12" x14ac:dyDescent="0.35">
      <c r="G29" s="11" t="s">
        <v>79</v>
      </c>
      <c r="H29" s="3"/>
      <c r="I29" s="10"/>
    </row>
    <row r="30" spans="1:12" x14ac:dyDescent="0.35">
      <c r="I30" s="10"/>
    </row>
    <row r="31" spans="1:12" x14ac:dyDescent="0.35">
      <c r="I31" s="10"/>
    </row>
    <row r="32" spans="1:12" x14ac:dyDescent="0.35">
      <c r="I32" s="10"/>
    </row>
    <row r="33" spans="9:9" x14ac:dyDescent="0.35">
      <c r="I33" s="10"/>
    </row>
    <row r="34" spans="9:9" x14ac:dyDescent="0.35">
      <c r="I34" s="10"/>
    </row>
    <row r="35" spans="9:9" x14ac:dyDescent="0.35">
      <c r="I35" s="10"/>
    </row>
    <row r="36" spans="9:9" x14ac:dyDescent="0.35">
      <c r="I36" s="10"/>
    </row>
    <row r="37" spans="9:9" x14ac:dyDescent="0.35">
      <c r="I37" s="10"/>
    </row>
    <row r="38" spans="9:9" x14ac:dyDescent="0.35">
      <c r="I38" s="10"/>
    </row>
  </sheetData>
  <sortState xmlns:xlrd2="http://schemas.microsoft.com/office/spreadsheetml/2017/richdata2" ref="A4:L19">
    <sortCondition ref="G4:G19"/>
  </sortState>
  <mergeCells count="3">
    <mergeCell ref="A1:L1"/>
    <mergeCell ref="A2:B2"/>
    <mergeCell ref="D2:L2"/>
  </mergeCells>
  <pageMargins left="0.7" right="0.7" top="0.75" bottom="0.75" header="0.3" footer="0.3"/>
  <pageSetup orientation="portrait" r:id="rId1"/>
  <rowBreaks count="1" manualBreakCount="1">
    <brk id="10" max="16383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Salary</vt:lpstr>
      <vt:lpstr>backup Salary</vt:lpstr>
      <vt:lpstr>CHARTS</vt:lpstr>
      <vt:lpstr>'backup Salary'!Criteria</vt:lpstr>
      <vt:lpstr>'backup Salary'!Extract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KAVINI</dc:creator>
  <cp:lastModifiedBy>KAVINI</cp:lastModifiedBy>
  <cp:lastPrinted>2023-03-31T14:01:59Z</cp:lastPrinted>
  <dcterms:created xsi:type="dcterms:W3CDTF">2023-03-09T06:03:10Z</dcterms:created>
  <dcterms:modified xsi:type="dcterms:W3CDTF">2023-03-31T16:52:57Z</dcterms:modified>
</cp:coreProperties>
</file>