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Advanced Analytics\Assignment 1\"/>
    </mc:Choice>
  </mc:AlternateContent>
  <bookViews>
    <workbookView xWindow="0" yWindow="0" windowWidth="23040" windowHeight="8796"/>
  </bookViews>
  <sheets>
    <sheet name="Sheet1" sheetId="1" r:id="rId1"/>
    <sheet name="Sheet2" sheetId="2" r:id="rId2"/>
  </sheets>
  <definedNames>
    <definedName name="_xlnm._FilterDatabase" localSheetId="0" hidden="1">Sheet1!$A$1:$W$567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67" i="1" l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C1" i="1"/>
  <c r="AB1" i="1"/>
  <c r="AA1" i="1"/>
  <c r="AG1" i="1"/>
  <c r="AF1" i="1"/>
  <c r="AE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" i="1"/>
  <c r="G4" i="1"/>
  <c r="G3" i="1"/>
  <c r="G2" i="1"/>
  <c r="G6" i="1"/>
  <c r="I17" i="2" l="1"/>
  <c r="I18" i="2"/>
  <c r="I16" i="2"/>
  <c r="I15" i="2"/>
  <c r="D567" i="1" l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<sst xmlns="http://schemas.openxmlformats.org/spreadsheetml/2006/main" count="1173" uniqueCount="629">
  <si>
    <t>State</t>
  </si>
  <si>
    <t>District</t>
  </si>
  <si>
    <t>District name</t>
  </si>
  <si>
    <t>Persons</t>
  </si>
  <si>
    <t>Number.of.households</t>
  </si>
  <si>
    <t>Persons..literate</t>
  </si>
  <si>
    <t>Total.workers</t>
  </si>
  <si>
    <t>Total.Inhabited.Villages</t>
  </si>
  <si>
    <t>Safe.Drinking.water</t>
  </si>
  <si>
    <t>Electricity..Power.Supply.</t>
  </si>
  <si>
    <t>Post..telegraph.and.telephone.facility</t>
  </si>
  <si>
    <t>Bus.services</t>
  </si>
  <si>
    <t>Paved.approach.road</t>
  </si>
  <si>
    <t>AN</t>
  </si>
  <si>
    <t>District Andamans (01), Andaman &amp; Nicobar Islands (35)</t>
  </si>
  <si>
    <t>District Nicobars (02), Andaman &amp; Nicobar Islands (35)</t>
  </si>
  <si>
    <t>Andhra</t>
  </si>
  <si>
    <t>District Adilabad (01), Andhra Pradesh (28)</t>
  </si>
  <si>
    <t>District Nizamabad (02), Andhra Pradesh (28)</t>
  </si>
  <si>
    <t>District Karimnagar (03), Andhra Pradesh (28)</t>
  </si>
  <si>
    <t>District Medak (04), Andhra Pradesh (28)</t>
  </si>
  <si>
    <t>District Rangareddi (06), Andhra Pradesh (28)</t>
  </si>
  <si>
    <t>District Mahbubnagar (07), Andhra Pradesh (28)</t>
  </si>
  <si>
    <t>District Nalgonda (08), Andhra Pradesh (28)</t>
  </si>
  <si>
    <t>District Warangal (09), Andhra Pradesh (28)</t>
  </si>
  <si>
    <t>District Khammam (10), Andhra Pradesh (28)</t>
  </si>
  <si>
    <t>District Srikakulam (11), Andhra Pradesh (28)</t>
  </si>
  <si>
    <t>District Vizianagaram (12), Andhra Pradesh (28)</t>
  </si>
  <si>
    <t>District Visakhapatnam (13), Andhra Pradesh (28)</t>
  </si>
  <si>
    <t>District West Godavari (15), Andhra Pradesh (28)</t>
  </si>
  <si>
    <t>District Krishna (16), Andhra Pradesh (28)</t>
  </si>
  <si>
    <t>District Guntur (17), Andhra Pradesh (28)</t>
  </si>
  <si>
    <t>District Prakasam (18), Andhra Pradesh (28)</t>
  </si>
  <si>
    <t>District Nellore (19), Andhra Pradesh (28)</t>
  </si>
  <si>
    <t>District Cuddapah (20), Andhra Pradesh (28)</t>
  </si>
  <si>
    <t>District Kurnool (21), Andhra Pradesh (28)</t>
  </si>
  <si>
    <t>District Anantapur (22), Andhra Pradesh (28)</t>
  </si>
  <si>
    <t>District Chittoor (23), Andhra Pradesh (28)</t>
  </si>
  <si>
    <t>ArunachalPradesh</t>
  </si>
  <si>
    <t>District Tawang (01), Arunachal Pradesh (12)</t>
  </si>
  <si>
    <t>District West Kameng (02), Arunachal Pradesh (12)</t>
  </si>
  <si>
    <t>District East Kameng (03), Arunachal Pradesh (12)</t>
  </si>
  <si>
    <t>District Papum Pare * (04), Arunachal Pradesh (12)</t>
  </si>
  <si>
    <t>District Lower Subansiri (05), Arunachal Pradesh (12)</t>
  </si>
  <si>
    <t>District Upper Subansiri (06), Arunachal Pradesh (12)</t>
  </si>
  <si>
    <t>District West Siang (07), Arunachal Pradesh (12)</t>
  </si>
  <si>
    <t>District East Siang (08), Arunachal Pradesh (12)</t>
  </si>
  <si>
    <t>District Upper Siang * (09), Arunachal Pradesh (12)</t>
  </si>
  <si>
    <t>District Dibang Valley (10), Arunachal Pradesh (12)</t>
  </si>
  <si>
    <t>District Lohit (11), Arunachal Pradesh (12)</t>
  </si>
  <si>
    <t>District Changlang (12), Arunachal Pradesh (12)</t>
  </si>
  <si>
    <t>District Tirap (13), Arunachal Pradesh (12)</t>
  </si>
  <si>
    <t>Assam</t>
  </si>
  <si>
    <t>District Kokrajhar (01), Assam (18)</t>
  </si>
  <si>
    <t>District Dhubri (02), Assam (18)</t>
  </si>
  <si>
    <t>District Goalpara (03), Assam (18)</t>
  </si>
  <si>
    <t>District Bongaigaon (04), Assam (18)</t>
  </si>
  <si>
    <t>District Barpeta (05), Assam (18)</t>
  </si>
  <si>
    <t>District Kamrup (06), Assam (18)</t>
  </si>
  <si>
    <t>District Nalbari (07), Assam (18)</t>
  </si>
  <si>
    <t>District Darrang (08), Assam (18)</t>
  </si>
  <si>
    <t>District Marigaon (09), Assam (18)</t>
  </si>
  <si>
    <t>District Nagaon (10), Assam (18)</t>
  </si>
  <si>
    <t>District Sonitpur (11), Assam (18)</t>
  </si>
  <si>
    <t>District Lakhimpur (12), Assam (18)</t>
  </si>
  <si>
    <t>District Dhemaji (13), Assam (18)</t>
  </si>
  <si>
    <t>District Tinsukia (14), Assam (18)</t>
  </si>
  <si>
    <t>District Dibrugarh (15), Assam (18)</t>
  </si>
  <si>
    <t>District Sibsagar (16), Assam (18)</t>
  </si>
  <si>
    <t>District Jorhat (17), Assam (18)</t>
  </si>
  <si>
    <t>District Golaghat (18), Assam (18)</t>
  </si>
  <si>
    <t>District Karbi Anglong (19), Assam (18)</t>
  </si>
  <si>
    <t>District North Cachar Hills (20), Assam (18)</t>
  </si>
  <si>
    <t>District Cachar (21), Assam (18)</t>
  </si>
  <si>
    <t>District Karimganj (22), Assam (18)</t>
  </si>
  <si>
    <t>District Hailakandi (23), Assam (18)</t>
  </si>
  <si>
    <t>Bihar</t>
  </si>
  <si>
    <t>District Pashchim Champaran (01), Bihar (10)</t>
  </si>
  <si>
    <t>District Purba Champaran (02), Bihar (10)</t>
  </si>
  <si>
    <t>District Sheohar * (03), Bihar (10)</t>
  </si>
  <si>
    <t>District Sitamarhi (04), Bihar (10)</t>
  </si>
  <si>
    <t>District Madhubani (05), Bihar (10)</t>
  </si>
  <si>
    <t>District Supaul * (06), Bihar (10)</t>
  </si>
  <si>
    <t>District Araria (07), Bihar (10)</t>
  </si>
  <si>
    <t>District Kishanganj (08), Bihar (10)</t>
  </si>
  <si>
    <t>District Purnia (09), Bihar (10)</t>
  </si>
  <si>
    <t>District Katihar (10), Bihar (10)</t>
  </si>
  <si>
    <t>District Madhepura (11), Bihar (10)</t>
  </si>
  <si>
    <t>District Saharsa (12), Bihar (10)</t>
  </si>
  <si>
    <t>District Darbhanga (13), Bihar (10)</t>
  </si>
  <si>
    <t>District Muzaffarpur (14), Bihar (10)</t>
  </si>
  <si>
    <t>District Gopalganj (15), Bihar (10)</t>
  </si>
  <si>
    <t>District Siwan (16), Bihar (10)</t>
  </si>
  <si>
    <t>District Saran (17), Bihar (10)</t>
  </si>
  <si>
    <t>District Vaishali (18), Bihar (10)</t>
  </si>
  <si>
    <t>District Samastipur (19), Bihar (10)</t>
  </si>
  <si>
    <t>District Begusarai (20), Bihar (10)</t>
  </si>
  <si>
    <t>District Khagaria (21), Bihar (10)</t>
  </si>
  <si>
    <t>District Bhagalpur (22), Bihar (10)</t>
  </si>
  <si>
    <t>District Banka * (23), Bihar (10)</t>
  </si>
  <si>
    <t>District Munger (24), Bihar (10)</t>
  </si>
  <si>
    <t>District Lakhisarai * (25), Bihar (10)</t>
  </si>
  <si>
    <t>District Sheikhpura * (26), Bihar (10)</t>
  </si>
  <si>
    <t>District Nalanda (27), Bihar (10)</t>
  </si>
  <si>
    <t>District Patna (28), Bihar (10)</t>
  </si>
  <si>
    <t>District Bhojpur (29), Bihar (10)</t>
  </si>
  <si>
    <t>District Buxar * (30), Bihar (10)</t>
  </si>
  <si>
    <t>District Kaimur (Bhabua) * (31), Bihar (10)</t>
  </si>
  <si>
    <t>District Rohtas (32), Bihar (10)</t>
  </si>
  <si>
    <t>District Jehanabad</t>
  </si>
  <si>
    <t>District Aurangabad (34), Bihar (10)</t>
  </si>
  <si>
    <t>District Gaya (35), Bihar (10)</t>
  </si>
  <si>
    <t>District Nawada (36), Bihar (10)</t>
  </si>
  <si>
    <t>District Jamui * (37), Bihar (10)</t>
  </si>
  <si>
    <t>CG</t>
  </si>
  <si>
    <t>District Koriya * (01), Chhattisgarh (22)</t>
  </si>
  <si>
    <t>District Surguja (02), Chhattisgarh (22)</t>
  </si>
  <si>
    <t>District Jashpur * (03), Chhattisgarh (22)</t>
  </si>
  <si>
    <t>District Raigarh (04), Chhattisgarh (22)</t>
  </si>
  <si>
    <t>District Korba * (05), Chhattisgarh (22)</t>
  </si>
  <si>
    <t>District Janjgir - Champa* (06), Chhattisgarh (22)</t>
  </si>
  <si>
    <t>District Bilaspur (07), Chhattisgarh (22)</t>
  </si>
  <si>
    <t>District Kawardha * (08), Chhattisgarh (22)</t>
  </si>
  <si>
    <t>District Rajnandgaon (09), Chhattisgarh (22)</t>
  </si>
  <si>
    <t>District Durg (10), Chhattisgarh (22)</t>
  </si>
  <si>
    <t>District Raipur (11), Chhattisgarh (22)</t>
  </si>
  <si>
    <t>District Mahasamund * (12), Chhattisgarh (22)</t>
  </si>
  <si>
    <t>District Dhamtari * (13), Chhattisgarh (22)</t>
  </si>
  <si>
    <t>District Kanker * (14), Chhattisgarh (22)</t>
  </si>
  <si>
    <t>District Bastar (15), Chhattisgarh (22)</t>
  </si>
  <si>
    <t>District Dantewada* (16), Chhattisgarh (22)</t>
  </si>
  <si>
    <t>Chandigarh</t>
  </si>
  <si>
    <t>District Chandigarh (01), Chandigarh (04)</t>
  </si>
  <si>
    <t>D_D</t>
  </si>
  <si>
    <t>District Daman (02), Daman &amp; Diu (25)</t>
  </si>
  <si>
    <t>Delhi</t>
  </si>
  <si>
    <t>District North West</t>
  </si>
  <si>
    <t>District North</t>
  </si>
  <si>
    <t>District North East</t>
  </si>
  <si>
    <t>District West</t>
  </si>
  <si>
    <t>District South West</t>
  </si>
  <si>
    <t>District South</t>
  </si>
  <si>
    <t>D_N_H</t>
  </si>
  <si>
    <t>District Dadra &amp; Nagar Haveli (01), Dadra &amp; Nagar Haveli (26)</t>
  </si>
  <si>
    <t>Goa</t>
  </si>
  <si>
    <t>District North Goa</t>
  </si>
  <si>
    <t>District South Goa (02), Goa (30)</t>
  </si>
  <si>
    <t>Gujarat</t>
  </si>
  <si>
    <t>District Kachchh (01), Gujarat (24)</t>
  </si>
  <si>
    <t>District Banas Kantha (02), Gujarat (24)</t>
  </si>
  <si>
    <t>District Patan</t>
  </si>
  <si>
    <t>District Mahesana (04), Gujarat (24)</t>
  </si>
  <si>
    <t>District Sabar Kantha (05), Gujarat (24)</t>
  </si>
  <si>
    <t>District Gandhinagar (06), Gujarat (24)</t>
  </si>
  <si>
    <t>District Ahmadabad (07), Gujarat (24)</t>
  </si>
  <si>
    <t>District Surendranagar (08), Gujarat (24)</t>
  </si>
  <si>
    <t>District Rajkot (09), Gujarat (24)</t>
  </si>
  <si>
    <t>District Jamnagar (10), Gujarat (24)</t>
  </si>
  <si>
    <t>District Porbandar</t>
  </si>
  <si>
    <t>District Junagadh (12), Gujarat (24)</t>
  </si>
  <si>
    <t>District Amreli (13), Gujarat (24)</t>
  </si>
  <si>
    <t>District Bhavnagar (14), Gujarat (24)</t>
  </si>
  <si>
    <t>District Anand</t>
  </si>
  <si>
    <t>District Kheda (16), Gujarat (24)</t>
  </si>
  <si>
    <t>District Panch Mahals (17), Gujarat (24)</t>
  </si>
  <si>
    <t>District Dohad</t>
  </si>
  <si>
    <t>District Vadodara (19), Gujarat (24)</t>
  </si>
  <si>
    <t>District Narmada</t>
  </si>
  <si>
    <t>District Bharuch (21), Gujarat (24)</t>
  </si>
  <si>
    <t>District Surat (22), Gujarat (24)</t>
  </si>
  <si>
    <t>District The Dangs (23), Gujarat (24)</t>
  </si>
  <si>
    <t>District Navsari</t>
  </si>
  <si>
    <t>District Valsad (25), Gujarat (24)</t>
  </si>
  <si>
    <t>Haryana</t>
  </si>
  <si>
    <t>District Panchkula * (01), Haryana (06)</t>
  </si>
  <si>
    <t>District Ambala (02), Haryana (06)</t>
  </si>
  <si>
    <t>District Yamunanagar (03), Haryana (06)</t>
  </si>
  <si>
    <t>District Kurukshetra (04), Haryana (06)</t>
  </si>
  <si>
    <t>District Kaithal (05), Haryana (06)</t>
  </si>
  <si>
    <t>District Karnal (06), Haryana (06)</t>
  </si>
  <si>
    <t>District Panipat (07), Haryana (06)</t>
  </si>
  <si>
    <t>District Sonipat (08), Haryana (06)</t>
  </si>
  <si>
    <t>District Jind (09), Haryana (06)</t>
  </si>
  <si>
    <t>District Fatehabad * (10), Haryana (06)</t>
  </si>
  <si>
    <t>District Sirsa (11), Haryana (06)</t>
  </si>
  <si>
    <t>District Hisar (12), Haryana (06)</t>
  </si>
  <si>
    <t>District Bhiwani (13), Haryana (06)</t>
  </si>
  <si>
    <t>District Rohtak (14), Haryana (06)</t>
  </si>
  <si>
    <t>District Jhajjar * (15), Haryana (06)</t>
  </si>
  <si>
    <t>District Mahendragarh (16), Haryana (06)</t>
  </si>
  <si>
    <t>District Rewari (17), Haryana (06)</t>
  </si>
  <si>
    <t>District Gurgaon (18), Haryana (06)</t>
  </si>
  <si>
    <t>District Faridabad (19), Haryana (06)</t>
  </si>
  <si>
    <t>HP</t>
  </si>
  <si>
    <t>District Chamba (01), Himachal Pradesh (02)</t>
  </si>
  <si>
    <t>District Kangra (02), Himachal Pradesh (02)</t>
  </si>
  <si>
    <t>District Lahul &amp; Spiti (03), Himachal Pradesh (02)</t>
  </si>
  <si>
    <t>District Kullu (04), Himachal Pradesh (02)</t>
  </si>
  <si>
    <t>District Mandi (05), Himachal Pradesh (02)</t>
  </si>
  <si>
    <t>District Hamirpur (06), Himachal Pradesh (02)</t>
  </si>
  <si>
    <t>District Una (07), Himachal Pradesh (02)</t>
  </si>
  <si>
    <t>District Bilaspur (08), Himachal Pradesh (02)</t>
  </si>
  <si>
    <t>District Solan (09), Himachal Pradesh (02)</t>
  </si>
  <si>
    <t>District Sirmaur (10), Himachal Pradesh (02)</t>
  </si>
  <si>
    <t>District Shimla (11), Himachal Pradesh (02)</t>
  </si>
  <si>
    <t>District Kinnaur (12), Himachal Pradesh (02)</t>
  </si>
  <si>
    <t>Jharkhand</t>
  </si>
  <si>
    <t>District Garhwa * (01), Jharkhand (20)</t>
  </si>
  <si>
    <t>District Chatra * (03), Jharkhand (20)</t>
  </si>
  <si>
    <t>District Hazaribagh (04), Jharkhand (20)</t>
  </si>
  <si>
    <t>District Kodarma * (05), Jharkhand (20)</t>
  </si>
  <si>
    <t>District Giridih (06), Jharkhand (20)</t>
  </si>
  <si>
    <t>District Deoghar (07), Jharkhand (20)</t>
  </si>
  <si>
    <t>District Godda (08), Jharkhand (20)</t>
  </si>
  <si>
    <t>District Sahibganj (09), Jharkhand (20)</t>
  </si>
  <si>
    <t>District Pakaur * (10), Jharkhand (20)</t>
  </si>
  <si>
    <t>District Dumka (11), Jharkhand (20)</t>
  </si>
  <si>
    <t>District Dhanbad (12), Jharkhand (20)</t>
  </si>
  <si>
    <t>District Bokaro * (13), Jharkhand (20)</t>
  </si>
  <si>
    <t>District Ranchi (14), Jharkhand (20)</t>
  </si>
  <si>
    <t>District Lohardaga (15), Jharkhand (20)</t>
  </si>
  <si>
    <t>District Gumla (16), Jharkhand (20)</t>
  </si>
  <si>
    <t>District Pashchimi Singhbhum (17), Jharkhand (20)</t>
  </si>
  <si>
    <t>District Purbi Singhbhum (18), Jharkhand (20)</t>
  </si>
  <si>
    <t>JK</t>
  </si>
  <si>
    <t>District Kupwara (01), Jammu &amp; Kashmir (01)</t>
  </si>
  <si>
    <t>District Baramula (02), Jammu &amp; Kashmir (01)</t>
  </si>
  <si>
    <t>District Srinagar (03), Jammu &amp; Kashmir (01)</t>
  </si>
  <si>
    <t>District Badgam (04), Jammu &amp; Kashmir (01)</t>
  </si>
  <si>
    <t>District Pulwama (05), Jammu &amp; Kashmir (01)</t>
  </si>
  <si>
    <t>District Anantnag (06), Jammu &amp; Kashmir (01)</t>
  </si>
  <si>
    <t>District Leh (Ladakh) (07), Jammu &amp; Kashmir (01)</t>
  </si>
  <si>
    <t>District Kargil (08), Jammu &amp; Kashmir (01)</t>
  </si>
  <si>
    <t>District Doda (09), Jammu &amp; Kashmir (01)</t>
  </si>
  <si>
    <t>District Udhampur (10), Jammu &amp; Kashmir (01)</t>
  </si>
  <si>
    <t>District Punch (11), Jammu &amp; Kashmir (01)</t>
  </si>
  <si>
    <t>District Rajauri (12), Jammu &amp; Kashmir (01)</t>
  </si>
  <si>
    <t>District Jammu (13), Jammu &amp; Kashmir (01)</t>
  </si>
  <si>
    <t>District Kathua (14), Jammu &amp; Kashmir (01)</t>
  </si>
  <si>
    <t>Karnataka</t>
  </si>
  <si>
    <t>District Belgaum (01), Karnataka (29)</t>
  </si>
  <si>
    <t>District Bagalkot * (02), Karnataka (29)</t>
  </si>
  <si>
    <t>District Bijapur (03), Karnataka (29)</t>
  </si>
  <si>
    <t>District Gulbarga (04), Karnataka (29)</t>
  </si>
  <si>
    <t>District Bidar (05), Karnataka (29)</t>
  </si>
  <si>
    <t>District Raichur (06), Karnataka (29)</t>
  </si>
  <si>
    <t>District Koppal</t>
  </si>
  <si>
    <t>District Gadag * (08), Karnataka (29)</t>
  </si>
  <si>
    <t>District Dharwad (09), Karnataka (29)</t>
  </si>
  <si>
    <t>District Uttara Kannada (10), Karnataka (29)</t>
  </si>
  <si>
    <t>District Bellary (12), Karnataka (29)</t>
  </si>
  <si>
    <t>District Chitradurga (13), Karnataka (29)</t>
  </si>
  <si>
    <t>District Davanagere</t>
  </si>
  <si>
    <t>District Shimoga (15), Karnataka (29)</t>
  </si>
  <si>
    <t>District Chikmagalur (17), Karnataka (29)</t>
  </si>
  <si>
    <t>District Tumkur (18), Karnataka (29)</t>
  </si>
  <si>
    <t>District Kolar (19), Karnataka (29)</t>
  </si>
  <si>
    <t>District Bangalore (20), Karnataka (29)</t>
  </si>
  <si>
    <t>District Mandya (22), Karnataka (29)</t>
  </si>
  <si>
    <t>District Hassan (23), Karnataka (29)</t>
  </si>
  <si>
    <t>District Dakshina Kannada (24), Karnataka (29)</t>
  </si>
  <si>
    <t>District Kodagu (25), Karnataka (29)</t>
  </si>
  <si>
    <t>District Mysore (26), Karnataka (29)</t>
  </si>
  <si>
    <t>District Chamarajanagar * (27), Karnataka (29)</t>
  </si>
  <si>
    <t>Kerala</t>
  </si>
  <si>
    <t>District Kasaragod (01), Kerala (32)</t>
  </si>
  <si>
    <t>District Kannur (02), Kerala (32)</t>
  </si>
  <si>
    <t>District Wayanad (03), Kerala (32)</t>
  </si>
  <si>
    <t>District Kozhikode (04), Kerala (32)</t>
  </si>
  <si>
    <t>District Malappuram (05), Kerala (32)</t>
  </si>
  <si>
    <t>District Palakkad (06), Kerala (32)</t>
  </si>
  <si>
    <t>District Thrissur (07), Kerala (32)</t>
  </si>
  <si>
    <t>District Ernakulam (08), Kerala (32)</t>
  </si>
  <si>
    <t>District Idukki (09), Kerala (32)</t>
  </si>
  <si>
    <t>District Alappuzha (11), Kerala (32)</t>
  </si>
  <si>
    <t>District Pathanamthitta (12), Kerala (32)</t>
  </si>
  <si>
    <t>District Kollam (13), Kerala (32)</t>
  </si>
  <si>
    <t>District Thiruvananthapuram (14), Kerala (32)</t>
  </si>
  <si>
    <t>Maharashtra</t>
  </si>
  <si>
    <t>District Nandurbar * (01), Maharashtra (27)</t>
  </si>
  <si>
    <t>District Dhule (02), Maharashtra (27)</t>
  </si>
  <si>
    <t>District Jalgaon (03), Maharashtra (27)</t>
  </si>
  <si>
    <t>District Buldana (04), Maharashtra (27)</t>
  </si>
  <si>
    <t>District Akola (05), Maharashtra (27)</t>
  </si>
  <si>
    <t>District Washim * (06), Maharashtra (27)</t>
  </si>
  <si>
    <t>District Amravati (07), Maharashtra (27)</t>
  </si>
  <si>
    <t>District Wardha (08), Maharashtra (27)</t>
  </si>
  <si>
    <t>District Nagpur (09), Maharashtra (27)</t>
  </si>
  <si>
    <t>District Bhandara (10), Maharashtra (27)</t>
  </si>
  <si>
    <t>District Gondiya * (11), Maharashtra (27)</t>
  </si>
  <si>
    <t>District Gadchiroli (12), Maharashtra (27)</t>
  </si>
  <si>
    <t>District Chandrapur (13), Maharashtra (27)</t>
  </si>
  <si>
    <t>District Yavatmal (14), Maharashtra (27)</t>
  </si>
  <si>
    <t>District Nanded (15), Maharashtra (27)</t>
  </si>
  <si>
    <t>District Hingoli * (16), Maharashtra (27)</t>
  </si>
  <si>
    <t>District Parbhani (17), Maharashtra (27)</t>
  </si>
  <si>
    <t>District Jalna (18), Maharashtra (27)</t>
  </si>
  <si>
    <t>District Aurangabad (19), Maharashtra (27)</t>
  </si>
  <si>
    <t>District Nashik (20), Maharashtra (27)</t>
  </si>
  <si>
    <t>District Thane (21), Maharashtra (27)</t>
  </si>
  <si>
    <t>District Raigarh (24), Maharashtra (27)</t>
  </si>
  <si>
    <t>District Pune (25), Maharashtra (27)</t>
  </si>
  <si>
    <t>District Ahmadnagar (26), Maharashtra (27)</t>
  </si>
  <si>
    <t>District Bid (27), Maharashtra (27)</t>
  </si>
  <si>
    <t>District Latur (28), Maharashtra (27)</t>
  </si>
  <si>
    <t>District Osmanabad (29), Maharashtra (27)</t>
  </si>
  <si>
    <t>District Solapur (30), Maharashtra (27)</t>
  </si>
  <si>
    <t>District Satara (31), Maharashtra (27)</t>
  </si>
  <si>
    <t>District Ratnagiri (32), Maharashtra (27)</t>
  </si>
  <si>
    <t>District Sindhudurg (33), Maharashtra (27)</t>
  </si>
  <si>
    <t>District Kolhapur (34), Maharashtra (27)</t>
  </si>
  <si>
    <t>District Sangli (35), Maharashtra (27)</t>
  </si>
  <si>
    <t>Manipur</t>
  </si>
  <si>
    <t>District Tamenglong (02), Manipur (Excl. 3 Sub-Divisions) (14)</t>
  </si>
  <si>
    <t>District Churachandpur (03), Manipur (Excl. 3 Sub-Divisions) (14)</t>
  </si>
  <si>
    <t>District Bishnupur (04), Manipur (Excl. 3 Sub-Divisions) (14)</t>
  </si>
  <si>
    <t>District Thoubal (05), Manipur (Excl. 3 Sub-Divisions) (14)</t>
  </si>
  <si>
    <t>District Imphal West (06), Manipur (Excl. 3 Sub-Divisions) (14)</t>
  </si>
  <si>
    <t>District Imphal East * (07), Manipur (Excl. 3 Sub-Divisions) (14)</t>
  </si>
  <si>
    <t>District Ukhrul (08), Manipur (Excl. 3 Sub-Divisions) (14)</t>
  </si>
  <si>
    <t>District Chandel (09), Manipur (Excl. 3 Sub-Divisions) (14)</t>
  </si>
  <si>
    <t>Meghalya</t>
  </si>
  <si>
    <t>District West Garo Hills (01), Meghalaya (17)</t>
  </si>
  <si>
    <t>District East Garo Hills (02), Meghalaya (17)</t>
  </si>
  <si>
    <t>District South Garo Hills * (03), Meghalaya (17)</t>
  </si>
  <si>
    <t>District West Khasi Hills (04), Meghalaya (17)</t>
  </si>
  <si>
    <t>District Ri Bhoi</t>
  </si>
  <si>
    <t>District East Khasi Hills (06), Meghalaya (17)</t>
  </si>
  <si>
    <t>District Jaintia Hills (07), Meghalaya (17)</t>
  </si>
  <si>
    <t>Mizoram</t>
  </si>
  <si>
    <t>District Mamit * (01), Mizoram (15)</t>
  </si>
  <si>
    <t>District Kolasib * (02), Mizoram (15)</t>
  </si>
  <si>
    <t>District Aizawl (03), Mizoram (15)</t>
  </si>
  <si>
    <t>District Champhai * (04), Mizoram (15)</t>
  </si>
  <si>
    <t>District Serchhip * (05), Mizoram (15)</t>
  </si>
  <si>
    <t>District Lunglei (06), Mizoram (15)</t>
  </si>
  <si>
    <t>District Lawngtlai (07), Mizoram (15)</t>
  </si>
  <si>
    <t>District Saiha * (08), Mizoram (15)</t>
  </si>
  <si>
    <t>MP</t>
  </si>
  <si>
    <t>District Sheopur * (01), Madhya Pradesh (23)</t>
  </si>
  <si>
    <t>District Morena (02), Madhya Pradesh (23)</t>
  </si>
  <si>
    <t>District Bhind (03), Madhya Pradesh (23)</t>
  </si>
  <si>
    <t>District Gwalior (04), Madhya Pradesh (23)</t>
  </si>
  <si>
    <t>District Datia (05), Madhya Pradesh (23)</t>
  </si>
  <si>
    <t>District Shivpuri (06), Madhya Pradesh (23)</t>
  </si>
  <si>
    <t>District Guna (07), Madhya Pradesh (23)</t>
  </si>
  <si>
    <t>District Tikamgarh (08), Madhya Pradesh (23)</t>
  </si>
  <si>
    <t>District Chhatarpur (09), Madhya Pradesh (23)</t>
  </si>
  <si>
    <t>District Panna (10), Madhya Pradesh (23)</t>
  </si>
  <si>
    <t>District Sagar (11), Madhya Pradesh (23)</t>
  </si>
  <si>
    <t>District Damoh (12), Madhya Pradesh (23)</t>
  </si>
  <si>
    <t>District Satna (13), Madhya Pradesh (23)</t>
  </si>
  <si>
    <t>District Rewa (14), Madhya Pradesh (23)</t>
  </si>
  <si>
    <t>District Umaria * (15), Madhya Pradesh (23)</t>
  </si>
  <si>
    <t>District Shahdol (16), Madhya Pradesh (23)</t>
  </si>
  <si>
    <t>District Sidhi (17), Madhya Pradesh (23)</t>
  </si>
  <si>
    <t>District Neemuch * (18), Madhya Pradesh (23)</t>
  </si>
  <si>
    <t>District Mandsaur (19), Madhya Pradesh (23)</t>
  </si>
  <si>
    <t>District Ratlam (20), Madhya Pradesh (23)</t>
  </si>
  <si>
    <t>District Ujjain (21), Madhya Pradesh (23)</t>
  </si>
  <si>
    <t>District Shajapur (22), Madhya Pradesh (23)</t>
  </si>
  <si>
    <t>District Dewas (23), Madhya Pradesh (23)</t>
  </si>
  <si>
    <t>District Jhabua (24), Madhya Pradesh (23)</t>
  </si>
  <si>
    <t>District Dhar (25), Madhya Pradesh (23)</t>
  </si>
  <si>
    <t>District Indore (26), Madhya Pradesh (23)</t>
  </si>
  <si>
    <t>District West Nimar (27), Madhya Pradesh (23)</t>
  </si>
  <si>
    <t>District Barwani * (28), Madhya Pradesh (23)</t>
  </si>
  <si>
    <t>District East Nimar (29), Madhya Pradesh (23)</t>
  </si>
  <si>
    <t>District Rajgarh (30), Madhya Pradesh (23)</t>
  </si>
  <si>
    <t>District Vidisha (31), Madhya Pradesh (23)</t>
  </si>
  <si>
    <t>District Bhopal (32), Madhya Pradesh (23)</t>
  </si>
  <si>
    <t>District Sehore (33), Madhya Pradesh (23)</t>
  </si>
  <si>
    <t>District Raisen (34), Madhya Pradesh (23)</t>
  </si>
  <si>
    <t>District Betul (35), Madhya Pradesh (23)</t>
  </si>
  <si>
    <t>District Harda * (36), Madhya Pradesh (23)</t>
  </si>
  <si>
    <t>District Hoshangabad (37), Madhya Pradesh (23)</t>
  </si>
  <si>
    <t>District Katni * (38), Madhya Pradesh (23)</t>
  </si>
  <si>
    <t>District Jabalpur (39), Madhya Pradesh (23)</t>
  </si>
  <si>
    <t>District Narsimhapur (40), Madhya Pradesh (23)</t>
  </si>
  <si>
    <t>District Dindori * (41), Madhya Pradesh (23)</t>
  </si>
  <si>
    <t>District Mandla (42), Madhya Pradesh (23)</t>
  </si>
  <si>
    <t>District Chhindwara (43), Madhya Pradesh (23)</t>
  </si>
  <si>
    <t>District Seoni (44), Madhya Pradesh (23)</t>
  </si>
  <si>
    <t>District Balaghat (45), Madhya Pradesh (23)</t>
  </si>
  <si>
    <t>Nagaland</t>
  </si>
  <si>
    <t>District Mon (01), Nagaland (13)</t>
  </si>
  <si>
    <t>District Tuensang (02), Nagaland (13)</t>
  </si>
  <si>
    <t>District Mokokchung (03), Nagaland (13)</t>
  </si>
  <si>
    <t>District Zunheboto (04), Nagaland (13)</t>
  </si>
  <si>
    <t>District Wokha (05), Nagaland (13)</t>
  </si>
  <si>
    <t>District Dimapur * (06), Nagaland (13)</t>
  </si>
  <si>
    <t>District Kohima (07), Nagaland (13)</t>
  </si>
  <si>
    <t>District Phek (08), Nagaland (13)</t>
  </si>
  <si>
    <t>Orrisa</t>
  </si>
  <si>
    <t>District Bargarh</t>
  </si>
  <si>
    <t>District Jharsuguda</t>
  </si>
  <si>
    <t>District Sambalpur (03), Orissa (21)</t>
  </si>
  <si>
    <t>District Debagarh</t>
  </si>
  <si>
    <t>District Sundargarh (05), Orissa (21)</t>
  </si>
  <si>
    <t>District Kendujhar (06), Orissa (21)</t>
  </si>
  <si>
    <t>District Mayurbhanj (07), Orissa (21)</t>
  </si>
  <si>
    <t>District Baleshwar (08), Orissa (21)</t>
  </si>
  <si>
    <t>District Bhadrak</t>
  </si>
  <si>
    <t>District Kendrapara * (10), Orissa (21)</t>
  </si>
  <si>
    <t>District Jagatsinghapur</t>
  </si>
  <si>
    <t>District Cuttack (12), Orissa (21)</t>
  </si>
  <si>
    <t>District Jajapur</t>
  </si>
  <si>
    <t>District Dhenkanal (14), Orissa (21)</t>
  </si>
  <si>
    <t>District Nayagarh</t>
  </si>
  <si>
    <t>District Khordha</t>
  </si>
  <si>
    <t>District Puri (18), Orissa (21)</t>
  </si>
  <si>
    <t>District Ganjam (19), Orissa (21)</t>
  </si>
  <si>
    <t>District Gajapati</t>
  </si>
  <si>
    <t>District Kandhamal (21), Orissa (21)</t>
  </si>
  <si>
    <t>District Baudh</t>
  </si>
  <si>
    <t>District Sonapur</t>
  </si>
  <si>
    <t>District Balangir (24), Orissa (21)</t>
  </si>
  <si>
    <t>District Nuapada</t>
  </si>
  <si>
    <t>District Kalahandi (26), Orissa (21)</t>
  </si>
  <si>
    <t>District Rayagada</t>
  </si>
  <si>
    <t>District Nabarangapur</t>
  </si>
  <si>
    <t>District Koraput (29), Orissa (21)</t>
  </si>
  <si>
    <t>District Malkangiri</t>
  </si>
  <si>
    <t>Punjab</t>
  </si>
  <si>
    <t>District Gurdaspur (01), Punjab (03)</t>
  </si>
  <si>
    <t>District Amritsar (02), Punjab (03)</t>
  </si>
  <si>
    <t>District Kapurthala (03), Punjab (03)</t>
  </si>
  <si>
    <t>District Jalandhar (04), Punjab (03)</t>
  </si>
  <si>
    <t>District Hoshiarpur (05), Punjab (03)</t>
  </si>
  <si>
    <t>District Nawanshahr * (06), Punjab (03)</t>
  </si>
  <si>
    <t>District Rupnagar (07), Punjab (03)</t>
  </si>
  <si>
    <t>District Ludhiana (09), Punjab (03)</t>
  </si>
  <si>
    <t>District Moga * (10), Punjab (03)</t>
  </si>
  <si>
    <t>District Firozpur (11), Punjab (03)</t>
  </si>
  <si>
    <t>District Faridkot (13), Punjab (03)</t>
  </si>
  <si>
    <t>District Mansa * (15), Punjab (03)</t>
  </si>
  <si>
    <t>District Sangrur (16), Punjab (03)</t>
  </si>
  <si>
    <t>District Patiala (17), Punjab (03)</t>
  </si>
  <si>
    <t>Rajasthan</t>
  </si>
  <si>
    <t>District Ganganagar (01), Rajasthan (08)</t>
  </si>
  <si>
    <t>District Hanumangarh * (02), Rajasthan (08)</t>
  </si>
  <si>
    <t>District Bikaner (03), Rajasthan (08)</t>
  </si>
  <si>
    <t>District Churu (04), Rajasthan (08)</t>
  </si>
  <si>
    <t>District Jhunjhunun (05), Rajasthan (08)</t>
  </si>
  <si>
    <t>District Alwar (06), Rajasthan (08)</t>
  </si>
  <si>
    <t>District Bharatpur (07), Rajasthan (08)</t>
  </si>
  <si>
    <t>District Dhaulpur (08), Rajasthan (08)</t>
  </si>
  <si>
    <t>District Karauli * (09), Rajasthan (08)</t>
  </si>
  <si>
    <t>District Sawai Madhopur (10), Rajasthan (08)</t>
  </si>
  <si>
    <t>District Dausa * (11), Rajasthan (08)</t>
  </si>
  <si>
    <t>District Jaipur (12), Rajasthan (08)</t>
  </si>
  <si>
    <t>District Sikar (13), Rajasthan (08)</t>
  </si>
  <si>
    <t>District Nagaur (14), Rajasthan (08)</t>
  </si>
  <si>
    <t>District Jodhpur (15), Rajasthan (08)</t>
  </si>
  <si>
    <t>District Jaisalmer (16), Rajasthan (08)</t>
  </si>
  <si>
    <t>District Barmer (17), Rajasthan (08)</t>
  </si>
  <si>
    <t>District Jalor (18), Rajasthan (08)</t>
  </si>
  <si>
    <t>District Sirohi (19), Rajasthan (08)</t>
  </si>
  <si>
    <t>District Pali (20), Rajasthan (08)</t>
  </si>
  <si>
    <t>District Ajmer (21), Rajasthan (08)</t>
  </si>
  <si>
    <t>District Tonk (22), Rajasthan (08)</t>
  </si>
  <si>
    <t>District Bundi (23), Rajasthan (08)</t>
  </si>
  <si>
    <t>District Bhilwara (24), Rajasthan (08)</t>
  </si>
  <si>
    <t>District Rajsamand * (25), Rajasthan (08)</t>
  </si>
  <si>
    <t>District Udaipur (26), Rajasthan (08)</t>
  </si>
  <si>
    <t>District Dungarpur (27), Rajasthan (08)</t>
  </si>
  <si>
    <t>District Banswara (28), Rajasthan (08)</t>
  </si>
  <si>
    <t>District Chittaurgarh (29), Rajasthan (08)</t>
  </si>
  <si>
    <t>District Kota (30), Rajasthan (08)</t>
  </si>
  <si>
    <t>District Baran * (31), Rajasthan (08)</t>
  </si>
  <si>
    <t>District Jhalawar (32), Rajasthan (08)</t>
  </si>
  <si>
    <t>Sikkim</t>
  </si>
  <si>
    <t>District West (02), Sikkim (11)</t>
  </si>
  <si>
    <t>District South (03), Sikkim (11)</t>
  </si>
  <si>
    <t>District East (04), Sikkim (11)</t>
  </si>
  <si>
    <t>TN</t>
  </si>
  <si>
    <t>District Thiruvallur (01), Tamil Nadu (33)</t>
  </si>
  <si>
    <t>District Kancheepuram (03), Tamil Nadu (33)</t>
  </si>
  <si>
    <t>District Vellore (04), Tamil Nadu (33)</t>
  </si>
  <si>
    <t>District Dharmapuri (05), Tamil Nadu (33)</t>
  </si>
  <si>
    <t>District Tiruvannamalai (06), Tamil Nadu (33)</t>
  </si>
  <si>
    <t>District Viluppuram (07), Tamil Nadu (33)</t>
  </si>
  <si>
    <t>District Salem (08), Tamil Nadu (33)</t>
  </si>
  <si>
    <t>District Namakkal</t>
  </si>
  <si>
    <t>District Erode (10), Tamil Nadu (33)</t>
  </si>
  <si>
    <t>District The Nilgiris (11), Tamil Nadu (33)</t>
  </si>
  <si>
    <t>District Coimbatore (12), Tamil Nadu (33)</t>
  </si>
  <si>
    <t>District Dindigul (13), Tamil Nadu (33)</t>
  </si>
  <si>
    <t>District Karur</t>
  </si>
  <si>
    <t>District Tiruchirappalli (15), Tamil Nadu (33)</t>
  </si>
  <si>
    <t>District Perambalur</t>
  </si>
  <si>
    <t>District Ariyalur</t>
  </si>
  <si>
    <t>District Cuddalore (18), Tamil Nadu (33)</t>
  </si>
  <si>
    <t>District Nagapattinam</t>
  </si>
  <si>
    <t>District Thiruvarur (20), Tamil Nadu (33)</t>
  </si>
  <si>
    <t>District Thanjavur (21), Tamil Nadu (33)</t>
  </si>
  <si>
    <t>District Pudukkottai (22), Tamil Nadu (33)</t>
  </si>
  <si>
    <t>District Sivaganga (23), Tamil Nadu (33)</t>
  </si>
  <si>
    <t>District Madurai (24), Tamil Nadu (33)</t>
  </si>
  <si>
    <t>District Theni</t>
  </si>
  <si>
    <t>District Virudhunagar (26), Tamil Nadu (33)</t>
  </si>
  <si>
    <t>District Ramanathapuram (27), Tamil Nadu (33)</t>
  </si>
  <si>
    <t>District Thoothukkudi (28), Tamil Nadu (33)</t>
  </si>
  <si>
    <t>District Tirunelveli</t>
  </si>
  <si>
    <t>District Kanniyakumari (30), Tamil Nadu (33)</t>
  </si>
  <si>
    <t>Tripura</t>
  </si>
  <si>
    <t>District West Tripura</t>
  </si>
  <si>
    <t>District South Tripura</t>
  </si>
  <si>
    <t>District Dhalai</t>
  </si>
  <si>
    <t>District North Tripura</t>
  </si>
  <si>
    <t>UP</t>
  </si>
  <si>
    <t>District Saharanpur (01), Uttar Pradesh (09)</t>
  </si>
  <si>
    <t>District Muzaffarnagar (02), Uttar Pradesh (09)</t>
  </si>
  <si>
    <t>District Bijnor (03), Uttar Pradesh (09)</t>
  </si>
  <si>
    <t>District Moradabad (04), Uttar Pradesh (09)</t>
  </si>
  <si>
    <t>District Rampur (05), Uttar Pradesh (09)</t>
  </si>
  <si>
    <t>District Jyotiba Phule Nagar * (06), Uttar Pradesh (09)</t>
  </si>
  <si>
    <t>District Meerut (07), Uttar Pradesh (09)</t>
  </si>
  <si>
    <t>District Baghpat * (08), Uttar Pradesh (09)</t>
  </si>
  <si>
    <t>District Ghaziabad (09), Uttar Pradesh (09)</t>
  </si>
  <si>
    <t>District Gautam Buddha Nagar * (10), Uttar Pradesh (09)</t>
  </si>
  <si>
    <t>District Bulandshahar</t>
  </si>
  <si>
    <t>District Aligarh (12), Uttar Pradesh (09)</t>
  </si>
  <si>
    <t>District Hathras * (13), Uttar Pradesh (09)</t>
  </si>
  <si>
    <t>District Mathura (14), Uttar Pradesh (09)</t>
  </si>
  <si>
    <t>District Agra (15), Uttar Pradesh (09)</t>
  </si>
  <si>
    <t>District Firozabad (16), Uttar Pradesh (09)</t>
  </si>
  <si>
    <t>District Etah (17), Uttar Pradesh (09)</t>
  </si>
  <si>
    <t>District Mainpuri (18), Uttar Pradesh (09)</t>
  </si>
  <si>
    <t>District Budaun (19), Uttar Pradesh (09)</t>
  </si>
  <si>
    <t>District Bareilly (20), Uttar Pradesh (09)</t>
  </si>
  <si>
    <t>District Pilibhit (21), Uttar Pradesh (09)</t>
  </si>
  <si>
    <t>District Shahjahanpur (22), Uttar Pradesh (09)</t>
  </si>
  <si>
    <t>District Kheri (23), Uttar Pradesh (09)</t>
  </si>
  <si>
    <t>District Sitapur (24), Uttar Pradesh (09)</t>
  </si>
  <si>
    <t>District Hardoi (25), Uttar Pradesh (09)</t>
  </si>
  <si>
    <t>District Unnao (26), Uttar Pradesh (09)</t>
  </si>
  <si>
    <t>District Lucknow (27), Uttar Pradesh (09)</t>
  </si>
  <si>
    <t>District Rae Bareli (28), Uttar Pradesh (09)</t>
  </si>
  <si>
    <t>District Farrukhabad (29), Uttar Pradesh (09)</t>
  </si>
  <si>
    <t>District Kannauj * (30), Uttar Pradesh (09)</t>
  </si>
  <si>
    <t>District Etawah (31), Uttar Pradesh (09)</t>
  </si>
  <si>
    <t>District Auraiya * (32), Uttar Pradesh (09)</t>
  </si>
  <si>
    <t>District Kanpur Dehat (33), Uttar Pradesh (09)</t>
  </si>
  <si>
    <t>District Kanpur Nagar (34), Uttar Pradesh (09)</t>
  </si>
  <si>
    <t>District Jalaun</t>
  </si>
  <si>
    <t>District Jhansi (36), Uttar Pradesh (09)</t>
  </si>
  <si>
    <t>District Lalitpur (37), Uttar Pradesh (09)</t>
  </si>
  <si>
    <t>District Hamirpur (38), Uttar Pradesh (09)</t>
  </si>
  <si>
    <t>District Mahoba * (39), Uttar Pradesh (09)</t>
  </si>
  <si>
    <t>District Banda (40), Uttar Pradesh (09)</t>
  </si>
  <si>
    <t>District Chitrakoot * (41), Uttar Pradesh (09)</t>
  </si>
  <si>
    <t>District Fatehpur (42), Uttar Pradesh (09)</t>
  </si>
  <si>
    <t>District Pratapgarh (43), Uttar Pradesh (09)</t>
  </si>
  <si>
    <t>District Kaushambi * (44), Uttar Pradesh (09)</t>
  </si>
  <si>
    <t>District Allahabad</t>
  </si>
  <si>
    <t>District Barabanki (46), Uttar Pradesh (09)</t>
  </si>
  <si>
    <t>District Faizabad (47), Uttar Pradesh (09)</t>
  </si>
  <si>
    <t>District Ambedkar Nagar * (48), Uttar Pradesh (09)</t>
  </si>
  <si>
    <t>District Sultanpur (49), Uttar Pradesh (09)</t>
  </si>
  <si>
    <t>District Bahraich (50), Uttar Pradesh (09)</t>
  </si>
  <si>
    <t>District Shrawasti * (51), Uttar Pradesh (09)</t>
  </si>
  <si>
    <t>District Balrampur * (52), Uttar Pradesh (09)</t>
  </si>
  <si>
    <t>District Gonda (53), Uttar Pradesh (09)</t>
  </si>
  <si>
    <t>District Siddharthnagar (54), Uttar Pradesh (09)</t>
  </si>
  <si>
    <t>District Basti (55), Uttar Pradesh (09)</t>
  </si>
  <si>
    <t>District Sant Kabir Nagar * (56), Uttar Pradesh (09)</t>
  </si>
  <si>
    <t>District Mahrajganj (57), Uttar Pradesh (09)</t>
  </si>
  <si>
    <t>District Gorakhpur (58), Uttar Pradesh (09)</t>
  </si>
  <si>
    <t>District Kushinagar * (59), Uttar Pradesh (09)</t>
  </si>
  <si>
    <t>District Deoria (60), Uttar Pradesh (09)</t>
  </si>
  <si>
    <t>District Azamgarh (61), Uttar Pradesh (09)</t>
  </si>
  <si>
    <t>District Mau (62), Uttar Pradesh (09)</t>
  </si>
  <si>
    <t>District Ballia (63), Uttar Pradesh (09)</t>
  </si>
  <si>
    <t>District Jaunpur (64), Uttar Pradesh (09)</t>
  </si>
  <si>
    <t>District Ghazipur (65), Uttar Pradesh (09)</t>
  </si>
  <si>
    <t>District Chandauli * (66), Uttar Pradesh (09)</t>
  </si>
  <si>
    <t>District Varanasi (67), Uttar Pradesh (09)</t>
  </si>
  <si>
    <t>District Sant Ravidas Nagar Bhadohi * (68), Uttar Pradesh (09)</t>
  </si>
  <si>
    <t>District Mirzapur (69), Uttar Pradesh (09)</t>
  </si>
  <si>
    <t>District Sonbhadra (70), Uttar Pradesh (09)</t>
  </si>
  <si>
    <t>Uttranchal</t>
  </si>
  <si>
    <t>District Uttarkashi (01), Uttaranchal (05)</t>
  </si>
  <si>
    <t>District Chamoli (02), Uttaranchal (05)</t>
  </si>
  <si>
    <t>District Rudraprayag * (03), Uttaranchal (05)</t>
  </si>
  <si>
    <t>District Tehri Garhwal (04), Uttaranchal (05)</t>
  </si>
  <si>
    <t>District Dehradun (05), Uttaranchal (05)</t>
  </si>
  <si>
    <t>District Garhwal (06), Uttaranchal (05)</t>
  </si>
  <si>
    <t>District Pithoragarh (07), Uttaranchal (05)</t>
  </si>
  <si>
    <t>District Bageshwar (08), Uttaranchal (05)</t>
  </si>
  <si>
    <t>District Almora (09), Uttaranchal (05)</t>
  </si>
  <si>
    <t>District Champawat (10), Uttaranchal (05)</t>
  </si>
  <si>
    <t>District Nainital (11), Uttaranchal (05)</t>
  </si>
  <si>
    <t>District Udham Singh Nagar * (12), Uttaranchal (05)</t>
  </si>
  <si>
    <t>District Hardwar (13), Uttaranchal (05)</t>
  </si>
  <si>
    <t>WB</t>
  </si>
  <si>
    <t>District Darjiling</t>
  </si>
  <si>
    <t>District Jalpaiguri</t>
  </si>
  <si>
    <t>District Koch Bihar</t>
  </si>
  <si>
    <t>District Uttar Dinajpur (04), West Bengal (19)</t>
  </si>
  <si>
    <t>District Dakshin Dinajpur * (05), West Bengal (19)</t>
  </si>
  <si>
    <t>District Murshidabad</t>
  </si>
  <si>
    <t>District Birbhum (08), West Bengal (19)</t>
  </si>
  <si>
    <t>District Barddhaman</t>
  </si>
  <si>
    <t>District Nadia</t>
  </si>
  <si>
    <t>District North Twenty Four Parganas (11), West Bengal (19)</t>
  </si>
  <si>
    <t>District Hugli</t>
  </si>
  <si>
    <t>District Bankura</t>
  </si>
  <si>
    <t>District Puruliya (14), West Bengal (19)</t>
  </si>
  <si>
    <t>District Haora</t>
  </si>
  <si>
    <t>District Twenty Four Parganas (18), West Bengal (19)</t>
  </si>
  <si>
    <t>Permanent</t>
  </si>
  <si>
    <t>Semi permanent</t>
  </si>
  <si>
    <t>Cluster 2</t>
  </si>
  <si>
    <t>Cluster 3</t>
  </si>
  <si>
    <t>Cluster 4</t>
  </si>
  <si>
    <t>Cluster 1</t>
  </si>
  <si>
    <t>PC 2</t>
  </si>
  <si>
    <t>PC 3</t>
  </si>
  <si>
    <t>PC 1</t>
  </si>
  <si>
    <t>MAX</t>
  </si>
  <si>
    <t>MIN</t>
  </si>
  <si>
    <t>AVG</t>
  </si>
  <si>
    <t>Paved road prediction</t>
  </si>
  <si>
    <t>Predicted Y</t>
  </si>
  <si>
    <t>Clusters</t>
  </si>
  <si>
    <t>PC1 -Population &amp; Household</t>
  </si>
  <si>
    <t>PC2-Facilities</t>
  </si>
  <si>
    <t>PC3-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</si>
</sst>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EC7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7"/>
  <sheetViews>
    <sheetView tabSelected="1" zoomScale="90" zoomScaleNormal="100" workbookViewId="0">
      <selection sqref="A1:XFD1"/>
    </sheetView>
  </sheetViews>
  <sheetFormatPr defaultRowHeight="14.4" x14ac:dyDescent="0.3"/>
  <cols>
    <col min="3" max="3" width="36.109375" customWidth="1"/>
    <col min="4" max="4" width="31.109375" customWidth="1"/>
    <col min="7" max="7" width="8.88671875" style="2"/>
    <col min="16" max="17" width="8.88671875" style="3"/>
    <col min="18" max="20" width="8.88671875" style="2"/>
    <col min="22" max="23" width="8.88671875" style="2"/>
    <col min="27" max="27" width="13.109375" bestFit="1" customWidth="1"/>
  </cols>
  <sheetData>
    <row r="1" spans="1:33" x14ac:dyDescent="0.3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3" t="s">
        <v>611</v>
      </c>
      <c r="Q1" s="3" t="s">
        <v>612</v>
      </c>
      <c r="R1" s="2" t="s">
        <v>626</v>
      </c>
      <c r="S1" s="2" t="s">
        <v>627</v>
      </c>
      <c r="T1" s="2" t="s">
        <v>628</v>
      </c>
      <c r="U1" t="s">
        <v>625</v>
      </c>
      <c r="V1" s="2" t="s">
        <v>623</v>
      </c>
      <c r="AA1">
        <f>SUBTOTAL(1,R2:R567)</f>
        <v>7.9506593691909634E-12</v>
      </c>
      <c r="AB1" s="2">
        <f t="shared" ref="AB1:AC1" si="0">SUBTOTAL(1,S2:S567)</f>
        <v>3.5335487971047452E-12</v>
      </c>
      <c r="AC1" s="2">
        <f t="shared" si="0"/>
        <v>5.3008127922418291E-13</v>
      </c>
      <c r="AE1">
        <f>SUBTOTAL(5,R2:R567)</f>
        <v>-4.0102294230000002</v>
      </c>
      <c r="AF1" s="2">
        <f t="shared" ref="AF1:AG1" si="1">SUBTOTAL(5,S2:S567)</f>
        <v>-7.1050959699999998</v>
      </c>
      <c r="AG1" s="2">
        <f t="shared" si="1"/>
        <v>-3.5161750980000002</v>
      </c>
    </row>
    <row r="2" spans="1:33" x14ac:dyDescent="0.3">
      <c r="A2">
        <v>1</v>
      </c>
      <c r="B2" t="s">
        <v>13</v>
      </c>
      <c r="C2" t="s">
        <v>14</v>
      </c>
      <c r="D2" t="str">
        <f t="shared" ref="D2:D65" si="2">IFERROR(MID(C2,LEN("District A"),IFERROR(FIND("*",C2)-LEN("District A"),FIND("(",C2)-LEN("District  A"))),RIGHT(C2,LEN(C2)-LEN("District ")))</f>
        <v>Andamans</v>
      </c>
      <c r="E2">
        <v>314084</v>
      </c>
      <c r="F2">
        <v>70167</v>
      </c>
      <c r="G2" s="2">
        <f t="shared" ref="G2:G5" si="3">E2/F2</f>
        <v>4.4762352672908916</v>
      </c>
      <c r="H2">
        <v>226600</v>
      </c>
      <c r="I2">
        <v>116631</v>
      </c>
      <c r="J2">
        <v>331</v>
      </c>
      <c r="K2">
        <v>293</v>
      </c>
      <c r="L2">
        <v>233</v>
      </c>
      <c r="M2">
        <v>161</v>
      </c>
      <c r="N2">
        <v>187</v>
      </c>
      <c r="O2">
        <v>201</v>
      </c>
      <c r="P2" s="3">
        <v>18873.406999999999</v>
      </c>
      <c r="Q2" s="3">
        <v>25712.550999999999</v>
      </c>
      <c r="R2" s="2">
        <v>-3.055578889</v>
      </c>
      <c r="S2" s="2">
        <v>-0.16940738399999999</v>
      </c>
      <c r="T2" s="2">
        <v>-0.34417356599999999</v>
      </c>
      <c r="U2">
        <v>2</v>
      </c>
      <c r="V2" s="2">
        <f>Sheet2!$J$12+SUMPRODUCT(Sheet2!$K$12:$M$12,Sheet1!R2:T2)</f>
        <v>159.77220772051504</v>
      </c>
    </row>
    <row r="3" spans="1:33" x14ac:dyDescent="0.3">
      <c r="A3">
        <v>2</v>
      </c>
      <c r="B3" t="s">
        <v>13</v>
      </c>
      <c r="C3" t="s">
        <v>15</v>
      </c>
      <c r="D3" t="str">
        <f t="shared" si="2"/>
        <v>Nicobars</v>
      </c>
      <c r="E3">
        <v>42068</v>
      </c>
      <c r="F3">
        <v>8075</v>
      </c>
      <c r="G3" s="2">
        <f t="shared" si="3"/>
        <v>5.2096594427244582</v>
      </c>
      <c r="H3">
        <v>26535</v>
      </c>
      <c r="I3">
        <v>19623</v>
      </c>
      <c r="J3">
        <v>170</v>
      </c>
      <c r="K3">
        <v>163</v>
      </c>
      <c r="L3">
        <v>96</v>
      </c>
      <c r="M3">
        <v>36</v>
      </c>
      <c r="N3">
        <v>49</v>
      </c>
      <c r="O3">
        <v>51</v>
      </c>
      <c r="P3" s="3">
        <v>2044.28</v>
      </c>
      <c r="Q3" s="3">
        <v>2431.2329999999997</v>
      </c>
      <c r="R3" s="2">
        <v>-3.8660053049999998</v>
      </c>
      <c r="S3" s="2">
        <v>-0.33254551500000001</v>
      </c>
      <c r="T3" s="2">
        <v>-0.194732354</v>
      </c>
      <c r="U3">
        <v>2</v>
      </c>
      <c r="V3" s="2">
        <f>Sheet2!$J$12+SUMPRODUCT(Sheet2!$K$12:$M$12,Sheet1!R3:T3)</f>
        <v>39.327483959761082</v>
      </c>
    </row>
    <row r="4" spans="1:33" x14ac:dyDescent="0.3">
      <c r="A4">
        <v>3</v>
      </c>
      <c r="B4" t="s">
        <v>16</v>
      </c>
      <c r="C4" t="s">
        <v>17</v>
      </c>
      <c r="D4" t="str">
        <f t="shared" si="2"/>
        <v>Adilabad</v>
      </c>
      <c r="E4">
        <v>2488003</v>
      </c>
      <c r="F4">
        <v>524649</v>
      </c>
      <c r="G4" s="2">
        <f t="shared" si="3"/>
        <v>4.7422238487064687</v>
      </c>
      <c r="H4">
        <v>1112189</v>
      </c>
      <c r="I4">
        <v>1123248</v>
      </c>
      <c r="J4">
        <v>1586</v>
      </c>
      <c r="K4">
        <v>1580</v>
      </c>
      <c r="L4">
        <v>1585</v>
      </c>
      <c r="M4">
        <v>558</v>
      </c>
      <c r="N4">
        <v>814</v>
      </c>
      <c r="O4">
        <v>979</v>
      </c>
      <c r="P4" s="3">
        <v>274854.82</v>
      </c>
      <c r="Q4" s="3">
        <v>206919.00599999996</v>
      </c>
      <c r="R4" s="2">
        <v>2.7295071473000001</v>
      </c>
      <c r="S4" s="2">
        <v>0.69804957499999998</v>
      </c>
      <c r="T4" s="2">
        <v>4.0556052000000002E-2</v>
      </c>
      <c r="U4">
        <v>3</v>
      </c>
      <c r="V4" s="2">
        <f>Sheet2!$J$12+SUMPRODUCT(Sheet2!$K$12:$M$12,Sheet1!R4:T4)</f>
        <v>936.62718042311553</v>
      </c>
    </row>
    <row r="5" spans="1:33" x14ac:dyDescent="0.3">
      <c r="A5">
        <v>4</v>
      </c>
      <c r="B5" t="s">
        <v>16</v>
      </c>
      <c r="C5" t="s">
        <v>18</v>
      </c>
      <c r="D5" t="str">
        <f t="shared" si="2"/>
        <v>Nizamabad</v>
      </c>
      <c r="E5">
        <v>2345685</v>
      </c>
      <c r="F5">
        <v>484588</v>
      </c>
      <c r="G5" s="2">
        <f t="shared" si="3"/>
        <v>4.8405759119086733</v>
      </c>
      <c r="H5">
        <v>1044788</v>
      </c>
      <c r="I5">
        <v>1159606</v>
      </c>
      <c r="J5">
        <v>854</v>
      </c>
      <c r="K5">
        <v>854</v>
      </c>
      <c r="L5">
        <v>854</v>
      </c>
      <c r="M5">
        <v>602</v>
      </c>
      <c r="N5">
        <v>746</v>
      </c>
      <c r="O5">
        <v>760</v>
      </c>
      <c r="P5" s="3">
        <v>252154.84799999997</v>
      </c>
      <c r="Q5" s="3">
        <v>179564.81600000002</v>
      </c>
      <c r="R5" s="2">
        <v>1.6142762285000001</v>
      </c>
      <c r="S5" s="2">
        <v>-0.56126647600000001</v>
      </c>
      <c r="T5" s="2">
        <v>-0.57073496800000001</v>
      </c>
      <c r="U5">
        <v>4</v>
      </c>
      <c r="V5" s="2">
        <f>Sheet2!$J$12+SUMPRODUCT(Sheet2!$K$12:$M$12,Sheet1!R5:T5)</f>
        <v>708.85731896332356</v>
      </c>
    </row>
    <row r="6" spans="1:33" x14ac:dyDescent="0.3">
      <c r="A6">
        <v>5</v>
      </c>
      <c r="B6" t="s">
        <v>16</v>
      </c>
      <c r="C6" t="s">
        <v>19</v>
      </c>
      <c r="D6" t="str">
        <f t="shared" si="2"/>
        <v>Karimnagar</v>
      </c>
      <c r="E6">
        <v>3491822</v>
      </c>
      <c r="F6">
        <v>813797</v>
      </c>
      <c r="G6" s="2">
        <f>E6/F6</f>
        <v>4.290777675513672</v>
      </c>
      <c r="H6">
        <v>1661089</v>
      </c>
      <c r="I6">
        <v>1711559</v>
      </c>
      <c r="J6">
        <v>1047</v>
      </c>
      <c r="K6">
        <v>1046</v>
      </c>
      <c r="L6">
        <v>1047</v>
      </c>
      <c r="M6">
        <v>795</v>
      </c>
      <c r="N6">
        <v>912</v>
      </c>
      <c r="O6">
        <v>823</v>
      </c>
      <c r="P6" s="3">
        <v>454925.68199999997</v>
      </c>
      <c r="Q6" s="3">
        <v>296761.55599999998</v>
      </c>
      <c r="R6" s="2">
        <v>4.3169744123999996</v>
      </c>
      <c r="S6" s="2">
        <v>-1.451179682</v>
      </c>
      <c r="T6" s="2">
        <v>-0.318032651</v>
      </c>
      <c r="U6">
        <v>1</v>
      </c>
      <c r="V6" s="2">
        <f>Sheet2!$J$12+SUMPRODUCT(Sheet2!$K$12:$M$12,Sheet1!R6:T6)</f>
        <v>951.85608920129494</v>
      </c>
    </row>
    <row r="7" spans="1:33" x14ac:dyDescent="0.3">
      <c r="A7">
        <v>6</v>
      </c>
      <c r="B7" t="s">
        <v>16</v>
      </c>
      <c r="C7" t="s">
        <v>20</v>
      </c>
      <c r="D7" t="str">
        <f t="shared" si="2"/>
        <v>Medak</v>
      </c>
      <c r="E7">
        <v>2670097</v>
      </c>
      <c r="F7">
        <v>521018</v>
      </c>
      <c r="G7" s="2">
        <f t="shared" ref="G7:G70" si="4">E7/F7</f>
        <v>5.124769201831799</v>
      </c>
      <c r="H7">
        <v>1171134</v>
      </c>
      <c r="I7">
        <v>1293657</v>
      </c>
      <c r="J7">
        <v>1225</v>
      </c>
      <c r="K7">
        <v>1225</v>
      </c>
      <c r="L7">
        <v>1225</v>
      </c>
      <c r="N7">
        <v>1007</v>
      </c>
      <c r="O7">
        <v>978</v>
      </c>
      <c r="P7" s="3">
        <v>260844.32799999998</v>
      </c>
      <c r="Q7" s="3">
        <v>225394.89600000001</v>
      </c>
      <c r="R7" s="2">
        <v>2.8918419495999999</v>
      </c>
      <c r="S7" s="2">
        <v>0.19719406989999999</v>
      </c>
      <c r="T7" s="2">
        <v>-0.75102413800000001</v>
      </c>
      <c r="U7">
        <v>4</v>
      </c>
      <c r="V7" s="2">
        <f>Sheet2!$J$12+SUMPRODUCT(Sheet2!$K$12:$M$12,Sheet1!R7:T7)</f>
        <v>941.92192532613149</v>
      </c>
    </row>
    <row r="8" spans="1:33" x14ac:dyDescent="0.3">
      <c r="A8">
        <v>8</v>
      </c>
      <c r="B8" t="s">
        <v>16</v>
      </c>
      <c r="C8" t="s">
        <v>21</v>
      </c>
      <c r="D8" t="str">
        <f t="shared" si="2"/>
        <v>Rangareddi</v>
      </c>
      <c r="E8">
        <v>3575064</v>
      </c>
      <c r="F8">
        <v>742590</v>
      </c>
      <c r="G8" s="2">
        <f t="shared" si="4"/>
        <v>4.8143174564699232</v>
      </c>
      <c r="H8">
        <v>2034381</v>
      </c>
      <c r="I8">
        <v>1437606</v>
      </c>
      <c r="J8">
        <v>860</v>
      </c>
      <c r="K8">
        <v>860</v>
      </c>
      <c r="L8">
        <v>858</v>
      </c>
      <c r="M8">
        <v>638</v>
      </c>
      <c r="N8">
        <v>713</v>
      </c>
      <c r="O8">
        <v>731</v>
      </c>
      <c r="P8" s="3">
        <v>564006.09</v>
      </c>
      <c r="Q8" s="3">
        <v>130596.83</v>
      </c>
      <c r="R8" s="2">
        <v>3.3768596745999999</v>
      </c>
      <c r="S8" s="2">
        <v>-2.1500257270000001</v>
      </c>
      <c r="T8" s="2">
        <v>-0.89420465699999996</v>
      </c>
      <c r="U8">
        <v>1</v>
      </c>
      <c r="V8" s="2">
        <f>Sheet2!$J$12+SUMPRODUCT(Sheet2!$K$12:$M$12,Sheet1!R8:T8)</f>
        <v>795.00197683878798</v>
      </c>
    </row>
    <row r="9" spans="1:33" x14ac:dyDescent="0.3">
      <c r="A9">
        <v>9</v>
      </c>
      <c r="B9" t="s">
        <v>16</v>
      </c>
      <c r="C9" t="s">
        <v>22</v>
      </c>
      <c r="D9" t="str">
        <f t="shared" si="2"/>
        <v>Mahbubnagar</v>
      </c>
      <c r="E9">
        <v>3513934</v>
      </c>
      <c r="F9">
        <v>688212</v>
      </c>
      <c r="G9" s="2">
        <f t="shared" si="4"/>
        <v>5.1058888830767266</v>
      </c>
      <c r="H9">
        <v>1317521</v>
      </c>
      <c r="I9">
        <v>1823329</v>
      </c>
      <c r="J9">
        <v>1477</v>
      </c>
      <c r="K9">
        <v>1468</v>
      </c>
      <c r="L9">
        <v>1477</v>
      </c>
      <c r="M9">
        <v>1044</v>
      </c>
      <c r="N9">
        <v>1230</v>
      </c>
      <c r="O9">
        <v>1127</v>
      </c>
      <c r="P9" s="3">
        <v>288173.36099999998</v>
      </c>
      <c r="Q9" s="3">
        <v>250616.93300000002</v>
      </c>
      <c r="R9" s="2">
        <v>4.6297624867999998</v>
      </c>
      <c r="S9" s="2">
        <v>0.30045059260000001</v>
      </c>
      <c r="T9" s="2">
        <v>-1.0244672509999999</v>
      </c>
      <c r="U9">
        <v>4</v>
      </c>
      <c r="V9" s="2">
        <f>Sheet2!$J$12+SUMPRODUCT(Sheet2!$K$12:$M$12,Sheet1!R9:T9)</f>
        <v>1176.0960118628227</v>
      </c>
    </row>
    <row r="10" spans="1:33" x14ac:dyDescent="0.3">
      <c r="A10">
        <v>10</v>
      </c>
      <c r="B10" t="s">
        <v>16</v>
      </c>
      <c r="C10" t="s">
        <v>23</v>
      </c>
      <c r="D10" t="str">
        <f t="shared" si="2"/>
        <v>Nalgonda</v>
      </c>
      <c r="E10">
        <v>3247982</v>
      </c>
      <c r="F10">
        <v>723015</v>
      </c>
      <c r="G10" s="2">
        <f t="shared" si="4"/>
        <v>4.492274710759804</v>
      </c>
      <c r="H10">
        <v>1595643</v>
      </c>
      <c r="I10">
        <v>1594666</v>
      </c>
      <c r="J10">
        <v>1124</v>
      </c>
      <c r="K10">
        <v>1124</v>
      </c>
      <c r="L10">
        <v>1124</v>
      </c>
      <c r="M10">
        <v>826</v>
      </c>
      <c r="N10">
        <v>1020</v>
      </c>
      <c r="O10">
        <v>934</v>
      </c>
      <c r="P10" s="3">
        <v>365216.47499999998</v>
      </c>
      <c r="Q10" s="3">
        <v>196094.27499999999</v>
      </c>
      <c r="R10" s="2">
        <v>3.7491731079999999</v>
      </c>
      <c r="S10" s="2">
        <v>-0.78051099400000001</v>
      </c>
      <c r="T10" s="2">
        <v>-1.0025736730000001</v>
      </c>
      <c r="U10">
        <v>4</v>
      </c>
      <c r="V10" s="2">
        <f>Sheet2!$J$12+SUMPRODUCT(Sheet2!$K$12:$M$12,Sheet1!R10:T10)</f>
        <v>968.93120388500301</v>
      </c>
    </row>
    <row r="11" spans="1:33" x14ac:dyDescent="0.3">
      <c r="A11">
        <v>11</v>
      </c>
      <c r="B11" t="s">
        <v>16</v>
      </c>
      <c r="C11" t="s">
        <v>24</v>
      </c>
      <c r="D11" t="str">
        <f t="shared" si="2"/>
        <v>Warangal</v>
      </c>
      <c r="E11">
        <v>3246004</v>
      </c>
      <c r="F11">
        <v>729110</v>
      </c>
      <c r="G11" s="2">
        <f t="shared" si="4"/>
        <v>4.4520086132408005</v>
      </c>
      <c r="H11">
        <v>1595745</v>
      </c>
      <c r="I11">
        <v>1566237</v>
      </c>
      <c r="J11">
        <v>984</v>
      </c>
      <c r="K11">
        <v>984</v>
      </c>
      <c r="L11">
        <v>984</v>
      </c>
      <c r="M11">
        <v>735</v>
      </c>
      <c r="N11">
        <v>864</v>
      </c>
      <c r="O11">
        <v>652</v>
      </c>
      <c r="P11" s="3">
        <v>361147.75699999998</v>
      </c>
      <c r="Q11" s="3">
        <v>237387.704</v>
      </c>
      <c r="R11" s="2">
        <v>3.4816893026</v>
      </c>
      <c r="S11" s="2">
        <v>-1.201822122</v>
      </c>
      <c r="T11" s="2">
        <v>-0.47860462300000001</v>
      </c>
      <c r="U11">
        <v>1</v>
      </c>
      <c r="V11" s="2">
        <f>Sheet2!$J$12+SUMPRODUCT(Sheet2!$K$12:$M$12,Sheet1!R11:T11)</f>
        <v>877.61914729573209</v>
      </c>
    </row>
    <row r="12" spans="1:33" x14ac:dyDescent="0.3">
      <c r="A12">
        <v>12</v>
      </c>
      <c r="B12" t="s">
        <v>16</v>
      </c>
      <c r="C12" t="s">
        <v>25</v>
      </c>
      <c r="D12" t="str">
        <f t="shared" si="2"/>
        <v>Khammam</v>
      </c>
      <c r="E12">
        <v>2578927</v>
      </c>
      <c r="F12">
        <v>601659</v>
      </c>
      <c r="G12" s="2">
        <f t="shared" si="4"/>
        <v>4.2863598815940591</v>
      </c>
      <c r="H12">
        <v>1267944</v>
      </c>
      <c r="I12">
        <v>1244376</v>
      </c>
      <c r="J12">
        <v>1101</v>
      </c>
      <c r="K12">
        <v>1090</v>
      </c>
      <c r="L12">
        <v>1100</v>
      </c>
      <c r="M12">
        <v>609</v>
      </c>
      <c r="N12">
        <v>739</v>
      </c>
      <c r="O12">
        <v>604</v>
      </c>
      <c r="P12" s="3">
        <v>271752.73599999998</v>
      </c>
      <c r="Q12" s="3">
        <v>73209.25</v>
      </c>
      <c r="R12" s="2">
        <v>2.0128875005000002</v>
      </c>
      <c r="S12" s="2">
        <v>-0.371456536</v>
      </c>
      <c r="T12" s="2">
        <v>-0.91959520800000005</v>
      </c>
      <c r="U12">
        <v>4</v>
      </c>
      <c r="V12" s="2">
        <f>Sheet2!$J$12+SUMPRODUCT(Sheet2!$K$12:$M$12,Sheet1!R12:T12)</f>
        <v>788.64048298756359</v>
      </c>
    </row>
    <row r="13" spans="1:33" x14ac:dyDescent="0.3">
      <c r="A13">
        <v>13</v>
      </c>
      <c r="B13" t="s">
        <v>16</v>
      </c>
      <c r="C13" t="s">
        <v>26</v>
      </c>
      <c r="D13" t="str">
        <f t="shared" si="2"/>
        <v>Srikakulam</v>
      </c>
      <c r="E13">
        <v>2537593</v>
      </c>
      <c r="F13">
        <v>582377</v>
      </c>
      <c r="G13" s="2">
        <f t="shared" si="4"/>
        <v>4.3573029154654117</v>
      </c>
      <c r="H13">
        <v>1217659</v>
      </c>
      <c r="I13">
        <v>1201816</v>
      </c>
      <c r="J13">
        <v>1715</v>
      </c>
      <c r="K13">
        <v>1713</v>
      </c>
      <c r="L13">
        <v>1715</v>
      </c>
      <c r="M13">
        <v>925</v>
      </c>
      <c r="N13">
        <v>1009</v>
      </c>
      <c r="O13">
        <v>1153</v>
      </c>
      <c r="P13" s="3">
        <v>283621.3</v>
      </c>
      <c r="Q13" s="3">
        <v>51621.45</v>
      </c>
      <c r="R13" s="2">
        <v>3.1146010252999998</v>
      </c>
      <c r="S13" s="2">
        <v>1.2466821211000001</v>
      </c>
      <c r="T13" s="2">
        <v>-1.5186101970000001</v>
      </c>
      <c r="U13">
        <v>4</v>
      </c>
      <c r="V13" s="2">
        <f>Sheet2!$J$12+SUMPRODUCT(Sheet2!$K$12:$M$12,Sheet1!R13:T13)</f>
        <v>1093.931418094895</v>
      </c>
    </row>
    <row r="14" spans="1:33" x14ac:dyDescent="0.3">
      <c r="A14">
        <v>14</v>
      </c>
      <c r="B14" t="s">
        <v>16</v>
      </c>
      <c r="C14" t="s">
        <v>27</v>
      </c>
      <c r="D14" t="str">
        <f t="shared" si="2"/>
        <v>Vizianagaram</v>
      </c>
      <c r="E14">
        <v>2249254</v>
      </c>
      <c r="F14">
        <v>514912</v>
      </c>
      <c r="G14" s="2">
        <f t="shared" si="4"/>
        <v>4.3682299111304452</v>
      </c>
      <c r="H14">
        <v>997482</v>
      </c>
      <c r="I14">
        <v>1174164</v>
      </c>
      <c r="J14">
        <v>1455</v>
      </c>
      <c r="K14">
        <v>1374</v>
      </c>
      <c r="L14">
        <v>1455</v>
      </c>
      <c r="M14">
        <v>903</v>
      </c>
      <c r="N14">
        <v>732</v>
      </c>
      <c r="O14">
        <v>822</v>
      </c>
      <c r="P14" s="3">
        <v>258073.31899999999</v>
      </c>
      <c r="Q14" s="3">
        <v>26893.412</v>
      </c>
      <c r="R14" s="2">
        <v>2.1283470035000001</v>
      </c>
      <c r="S14" s="2">
        <v>0.83015572230000001</v>
      </c>
      <c r="T14" s="2">
        <v>-1.372953973</v>
      </c>
      <c r="U14">
        <v>4</v>
      </c>
      <c r="V14" s="2">
        <f>Sheet2!$J$12+SUMPRODUCT(Sheet2!$K$12:$M$12,Sheet1!R14:T14)</f>
        <v>929.04131462451937</v>
      </c>
    </row>
    <row r="15" spans="1:33" x14ac:dyDescent="0.3">
      <c r="A15">
        <v>15</v>
      </c>
      <c r="B15" t="s">
        <v>16</v>
      </c>
      <c r="C15" t="s">
        <v>28</v>
      </c>
      <c r="D15" t="str">
        <f t="shared" si="2"/>
        <v>Visakhapatnam</v>
      </c>
      <c r="E15">
        <v>3832336</v>
      </c>
      <c r="F15">
        <v>887003</v>
      </c>
      <c r="G15" s="2">
        <f t="shared" si="4"/>
        <v>4.3205445753847505</v>
      </c>
      <c r="H15">
        <v>2002316</v>
      </c>
      <c r="I15">
        <v>1602761</v>
      </c>
      <c r="J15">
        <v>3108</v>
      </c>
      <c r="K15">
        <v>1746</v>
      </c>
      <c r="L15">
        <v>3098</v>
      </c>
      <c r="M15">
        <v>715</v>
      </c>
      <c r="N15">
        <v>858</v>
      </c>
      <c r="O15">
        <v>1129</v>
      </c>
      <c r="P15" s="3">
        <v>507168.22799999994</v>
      </c>
      <c r="Q15" s="3">
        <v>95740.940999999992</v>
      </c>
      <c r="R15" s="2">
        <v>5.9393996548999999</v>
      </c>
      <c r="S15" s="2">
        <v>1.3097157726999999</v>
      </c>
      <c r="T15" s="2">
        <v>-0.27603414900000001</v>
      </c>
      <c r="U15">
        <v>4</v>
      </c>
      <c r="V15" s="2">
        <f>Sheet2!$J$12+SUMPRODUCT(Sheet2!$K$12:$M$12,Sheet1!R15:T15)</f>
        <v>1399.9278017132967</v>
      </c>
    </row>
    <row r="16" spans="1:33" x14ac:dyDescent="0.3">
      <c r="A16">
        <v>16</v>
      </c>
      <c r="B16" t="s">
        <v>16</v>
      </c>
      <c r="C16" t="s">
        <v>29</v>
      </c>
      <c r="D16" t="str">
        <f t="shared" si="2"/>
        <v>West Godavari</v>
      </c>
      <c r="E16">
        <v>3803517</v>
      </c>
      <c r="F16">
        <v>947276</v>
      </c>
      <c r="G16" s="2">
        <f t="shared" si="4"/>
        <v>4.0152152065501499</v>
      </c>
      <c r="H16">
        <v>2458822</v>
      </c>
      <c r="I16">
        <v>1678335</v>
      </c>
      <c r="J16">
        <v>845</v>
      </c>
      <c r="K16">
        <v>843</v>
      </c>
      <c r="L16">
        <v>845</v>
      </c>
      <c r="M16">
        <v>750</v>
      </c>
      <c r="N16">
        <v>751</v>
      </c>
      <c r="O16">
        <v>720</v>
      </c>
      <c r="P16" s="3">
        <v>498380.04</v>
      </c>
      <c r="Q16" s="3">
        <v>104290.63800000001</v>
      </c>
      <c r="R16" s="2">
        <v>4.0024144557000003</v>
      </c>
      <c r="S16" s="2">
        <v>-2.4427853609999999</v>
      </c>
      <c r="T16" s="2">
        <v>-1.1112510579999999</v>
      </c>
      <c r="U16">
        <v>1</v>
      </c>
      <c r="V16" s="2">
        <f>Sheet2!$J$12+SUMPRODUCT(Sheet2!$K$12:$M$12,Sheet1!R16:T16)</f>
        <v>854.03878587064764</v>
      </c>
    </row>
    <row r="17" spans="1:22" x14ac:dyDescent="0.3">
      <c r="A17">
        <v>17</v>
      </c>
      <c r="B17" t="s">
        <v>16</v>
      </c>
      <c r="C17" t="s">
        <v>30</v>
      </c>
      <c r="D17" t="str">
        <f t="shared" si="2"/>
        <v>Krishna</v>
      </c>
      <c r="E17">
        <v>4187841</v>
      </c>
      <c r="F17">
        <v>1011891</v>
      </c>
      <c r="G17" s="2">
        <f t="shared" si="4"/>
        <v>4.1386285677014616</v>
      </c>
      <c r="H17">
        <v>2539974</v>
      </c>
      <c r="I17">
        <v>1841597</v>
      </c>
      <c r="J17">
        <v>948</v>
      </c>
      <c r="K17">
        <v>944</v>
      </c>
      <c r="L17">
        <v>948</v>
      </c>
      <c r="M17">
        <v>838</v>
      </c>
      <c r="N17">
        <v>870</v>
      </c>
      <c r="O17">
        <v>832</v>
      </c>
      <c r="P17" s="3">
        <v>491992.41199999995</v>
      </c>
      <c r="Q17" s="3">
        <v>111376.235</v>
      </c>
      <c r="R17" s="2">
        <v>4.6596286843000003</v>
      </c>
      <c r="S17" s="2">
        <v>-2.345729403</v>
      </c>
      <c r="T17" s="2">
        <v>-1.2579087739999999</v>
      </c>
      <c r="U17">
        <v>1</v>
      </c>
      <c r="V17" s="2">
        <f>Sheet2!$J$12+SUMPRODUCT(Sheet2!$K$12:$M$12,Sheet1!R17:T17)</f>
        <v>949.51017057819661</v>
      </c>
    </row>
    <row r="18" spans="1:22" x14ac:dyDescent="0.3">
      <c r="A18">
        <v>18</v>
      </c>
      <c r="B18" t="s">
        <v>16</v>
      </c>
      <c r="C18" t="s">
        <v>31</v>
      </c>
      <c r="D18" t="str">
        <f t="shared" si="2"/>
        <v>Guntur</v>
      </c>
      <c r="E18">
        <v>4465144</v>
      </c>
      <c r="F18">
        <v>1077303</v>
      </c>
      <c r="G18" s="2">
        <f t="shared" si="4"/>
        <v>4.1447429367596671</v>
      </c>
      <c r="H18">
        <v>2455965</v>
      </c>
      <c r="I18">
        <v>2190299</v>
      </c>
      <c r="J18">
        <v>694</v>
      </c>
      <c r="K18">
        <v>693</v>
      </c>
      <c r="L18">
        <v>694</v>
      </c>
      <c r="M18">
        <v>664</v>
      </c>
      <c r="N18">
        <v>666</v>
      </c>
      <c r="O18">
        <v>628</v>
      </c>
      <c r="P18" s="3">
        <v>568108.71600000001</v>
      </c>
      <c r="Q18" s="3">
        <v>161708.848</v>
      </c>
      <c r="R18" s="2">
        <v>4.7195997072000004</v>
      </c>
      <c r="S18" s="2">
        <v>-3.48320944</v>
      </c>
      <c r="T18" s="2">
        <v>-0.58086744499999998</v>
      </c>
      <c r="U18">
        <v>1</v>
      </c>
      <c r="V18" s="2">
        <f>Sheet2!$J$12+SUMPRODUCT(Sheet2!$K$12:$M$12,Sheet1!R18:T18)</f>
        <v>827.89986893623905</v>
      </c>
    </row>
    <row r="19" spans="1:22" x14ac:dyDescent="0.3">
      <c r="A19">
        <v>19</v>
      </c>
      <c r="B19" t="s">
        <v>16</v>
      </c>
      <c r="C19" t="s">
        <v>32</v>
      </c>
      <c r="D19" t="str">
        <f t="shared" si="2"/>
        <v>Prakasam</v>
      </c>
      <c r="E19">
        <v>3059423</v>
      </c>
      <c r="F19">
        <v>702559</v>
      </c>
      <c r="G19" s="2">
        <f t="shared" si="4"/>
        <v>4.3546848022728337</v>
      </c>
      <c r="H19">
        <v>1532126</v>
      </c>
      <c r="I19">
        <v>1537544</v>
      </c>
      <c r="J19">
        <v>992</v>
      </c>
      <c r="K19">
        <v>991</v>
      </c>
      <c r="L19">
        <v>992</v>
      </c>
      <c r="M19">
        <v>759</v>
      </c>
      <c r="N19">
        <v>879</v>
      </c>
      <c r="O19">
        <v>909</v>
      </c>
      <c r="P19" s="3">
        <v>427465.94799999997</v>
      </c>
      <c r="Q19" s="3">
        <v>117231.46399999998</v>
      </c>
      <c r="R19" s="2">
        <v>3.1453893848000001</v>
      </c>
      <c r="S19" s="2">
        <v>-1.1452315369999999</v>
      </c>
      <c r="T19" s="2">
        <v>-1.265168281</v>
      </c>
      <c r="U19">
        <v>4</v>
      </c>
      <c r="V19" s="2">
        <f>Sheet2!$J$12+SUMPRODUCT(Sheet2!$K$12:$M$12,Sheet1!R19:T19)</f>
        <v>871.64861107809304</v>
      </c>
    </row>
    <row r="20" spans="1:22" x14ac:dyDescent="0.3">
      <c r="A20">
        <v>20</v>
      </c>
      <c r="B20" t="s">
        <v>16</v>
      </c>
      <c r="C20" t="s">
        <v>33</v>
      </c>
      <c r="D20" t="str">
        <f t="shared" si="2"/>
        <v>Nellore</v>
      </c>
      <c r="E20">
        <v>2668564</v>
      </c>
      <c r="F20">
        <v>640942</v>
      </c>
      <c r="G20" s="2">
        <f t="shared" si="4"/>
        <v>4.1635030938836897</v>
      </c>
      <c r="H20">
        <v>1522866</v>
      </c>
      <c r="I20">
        <v>1211702</v>
      </c>
      <c r="J20">
        <v>1110</v>
      </c>
      <c r="K20">
        <v>1099</v>
      </c>
      <c r="L20">
        <v>1110</v>
      </c>
      <c r="M20">
        <v>842</v>
      </c>
      <c r="N20">
        <v>981</v>
      </c>
      <c r="O20">
        <v>1102</v>
      </c>
      <c r="P20" s="3">
        <v>369288.75899999996</v>
      </c>
      <c r="Q20" s="3">
        <v>67670.714999999997</v>
      </c>
      <c r="R20" s="2">
        <v>2.7432559007999999</v>
      </c>
      <c r="S20" s="2">
        <v>-0.39026279899999999</v>
      </c>
      <c r="T20" s="2">
        <v>-1.7629120629999999</v>
      </c>
      <c r="U20">
        <v>4</v>
      </c>
      <c r="V20" s="2">
        <f>Sheet2!$J$12+SUMPRODUCT(Sheet2!$K$12:$M$12,Sheet1!R20:T20)</f>
        <v>909.55873338775905</v>
      </c>
    </row>
    <row r="21" spans="1:22" x14ac:dyDescent="0.3">
      <c r="A21">
        <v>21</v>
      </c>
      <c r="B21" t="s">
        <v>16</v>
      </c>
      <c r="C21" t="s">
        <v>34</v>
      </c>
      <c r="D21" t="str">
        <f t="shared" si="2"/>
        <v>Cuddapah</v>
      </c>
      <c r="E21">
        <v>2601797</v>
      </c>
      <c r="F21">
        <v>585987</v>
      </c>
      <c r="G21" s="2">
        <f t="shared" si="4"/>
        <v>4.4400251200111951</v>
      </c>
      <c r="H21">
        <v>1420752</v>
      </c>
      <c r="I21">
        <v>1165566</v>
      </c>
      <c r="J21">
        <v>876</v>
      </c>
      <c r="K21">
        <v>873</v>
      </c>
      <c r="L21">
        <v>875</v>
      </c>
      <c r="M21">
        <v>671</v>
      </c>
      <c r="N21">
        <v>773</v>
      </c>
      <c r="O21">
        <v>712</v>
      </c>
      <c r="P21" s="3">
        <v>291922.179</v>
      </c>
      <c r="Q21" s="3">
        <v>166646.19400000002</v>
      </c>
      <c r="R21" s="2">
        <v>2.1339078783000001</v>
      </c>
      <c r="S21" s="2">
        <v>-0.828751511</v>
      </c>
      <c r="T21" s="2">
        <v>-0.74824019900000005</v>
      </c>
      <c r="U21">
        <v>4</v>
      </c>
      <c r="V21" s="2">
        <f>Sheet2!$J$12+SUMPRODUCT(Sheet2!$K$12:$M$12,Sheet1!R21:T21)</f>
        <v>755.59277596649349</v>
      </c>
    </row>
    <row r="22" spans="1:22" x14ac:dyDescent="0.3">
      <c r="A22">
        <v>22</v>
      </c>
      <c r="B22" t="s">
        <v>16</v>
      </c>
      <c r="C22" t="s">
        <v>35</v>
      </c>
      <c r="D22" t="str">
        <f t="shared" si="2"/>
        <v>Kurnool</v>
      </c>
      <c r="E22">
        <v>3529494</v>
      </c>
      <c r="F22">
        <v>699191</v>
      </c>
      <c r="G22" s="2">
        <f t="shared" si="4"/>
        <v>5.0479682947864033</v>
      </c>
      <c r="H22">
        <v>1592172</v>
      </c>
      <c r="I22">
        <v>1745220</v>
      </c>
      <c r="J22">
        <v>884</v>
      </c>
      <c r="K22">
        <v>884</v>
      </c>
      <c r="L22">
        <v>884</v>
      </c>
      <c r="M22">
        <v>798</v>
      </c>
      <c r="N22">
        <v>782</v>
      </c>
      <c r="O22">
        <v>705</v>
      </c>
      <c r="P22" s="3">
        <v>223142.39999999999</v>
      </c>
      <c r="Q22" s="3">
        <v>361211.76</v>
      </c>
      <c r="R22" s="2">
        <v>3.6463260087</v>
      </c>
      <c r="S22" s="2">
        <v>-1.2466469250000001</v>
      </c>
      <c r="T22" s="2">
        <v>0.33836337500000002</v>
      </c>
      <c r="U22">
        <v>1</v>
      </c>
      <c r="V22" s="2">
        <f>Sheet2!$J$12+SUMPRODUCT(Sheet2!$K$12:$M$12,Sheet1!R22:T22)</f>
        <v>862.3142152234916</v>
      </c>
    </row>
    <row r="23" spans="1:22" x14ac:dyDescent="0.3">
      <c r="A23">
        <v>23</v>
      </c>
      <c r="B23" t="s">
        <v>16</v>
      </c>
      <c r="C23" t="s">
        <v>36</v>
      </c>
      <c r="D23" t="str">
        <f t="shared" si="2"/>
        <v>Anantapur</v>
      </c>
      <c r="E23">
        <v>3640478</v>
      </c>
      <c r="F23">
        <v>779052</v>
      </c>
      <c r="G23" s="2">
        <f t="shared" si="4"/>
        <v>4.6729589295708118</v>
      </c>
      <c r="H23">
        <v>1774088</v>
      </c>
      <c r="I23">
        <v>1777536</v>
      </c>
      <c r="J23">
        <v>925</v>
      </c>
      <c r="K23">
        <v>925</v>
      </c>
      <c r="L23">
        <v>925</v>
      </c>
      <c r="M23">
        <v>807</v>
      </c>
      <c r="N23">
        <v>852</v>
      </c>
      <c r="O23">
        <v>767</v>
      </c>
      <c r="P23" s="3">
        <v>432473.78399999999</v>
      </c>
      <c r="Q23" s="3">
        <v>240524.36899999998</v>
      </c>
      <c r="R23" s="2">
        <v>4.0167952653999999</v>
      </c>
      <c r="S23" s="2">
        <v>-1.6928327780000001</v>
      </c>
      <c r="T23" s="2">
        <v>-0.57901576399999999</v>
      </c>
      <c r="U23">
        <v>1</v>
      </c>
      <c r="V23" s="2">
        <f>Sheet2!$J$12+SUMPRODUCT(Sheet2!$K$12:$M$12,Sheet1!R23:T23)</f>
        <v>903.07268525398104</v>
      </c>
    </row>
    <row r="24" spans="1:22" x14ac:dyDescent="0.3">
      <c r="A24">
        <v>24</v>
      </c>
      <c r="B24" t="s">
        <v>16</v>
      </c>
      <c r="C24" t="s">
        <v>37</v>
      </c>
      <c r="D24" t="str">
        <f t="shared" si="2"/>
        <v>Chittoor</v>
      </c>
      <c r="E24">
        <v>3745875</v>
      </c>
      <c r="F24">
        <v>848607</v>
      </c>
      <c r="G24" s="2">
        <f t="shared" si="4"/>
        <v>4.4141457706570888</v>
      </c>
      <c r="H24">
        <v>2176990</v>
      </c>
      <c r="I24">
        <v>1752979</v>
      </c>
      <c r="J24">
        <v>1480</v>
      </c>
      <c r="K24">
        <v>1478</v>
      </c>
      <c r="L24">
        <v>1480</v>
      </c>
      <c r="M24">
        <v>1101</v>
      </c>
      <c r="N24">
        <v>1222</v>
      </c>
      <c r="O24">
        <v>1096</v>
      </c>
      <c r="P24" s="3">
        <v>496816.66</v>
      </c>
      <c r="Q24" s="3">
        <v>68672.61</v>
      </c>
      <c r="R24" s="2">
        <v>5.1175991678999999</v>
      </c>
      <c r="S24" s="2">
        <v>-0.505844709</v>
      </c>
      <c r="T24" s="2">
        <v>-2.1834111479999998</v>
      </c>
      <c r="U24">
        <v>4</v>
      </c>
      <c r="V24" s="2">
        <f>Sheet2!$J$12+SUMPRODUCT(Sheet2!$K$12:$M$12,Sheet1!R24:T24)</f>
        <v>1208.0910308748084</v>
      </c>
    </row>
    <row r="25" spans="1:22" x14ac:dyDescent="0.3">
      <c r="A25">
        <v>25</v>
      </c>
      <c r="B25" t="s">
        <v>38</v>
      </c>
      <c r="C25" t="s">
        <v>39</v>
      </c>
      <c r="D25" t="str">
        <f t="shared" si="2"/>
        <v>Tawang</v>
      </c>
      <c r="E25">
        <v>38924</v>
      </c>
      <c r="F25">
        <v>8294</v>
      </c>
      <c r="G25" s="2">
        <f t="shared" si="4"/>
        <v>4.6930311068242103</v>
      </c>
      <c r="H25">
        <v>15337</v>
      </c>
      <c r="I25">
        <v>21727</v>
      </c>
      <c r="J25">
        <v>180</v>
      </c>
      <c r="K25">
        <v>159</v>
      </c>
      <c r="L25">
        <v>173</v>
      </c>
      <c r="M25">
        <v>54</v>
      </c>
      <c r="N25">
        <v>59</v>
      </c>
      <c r="O25">
        <v>57</v>
      </c>
      <c r="P25" s="3">
        <v>4207.0630000000001</v>
      </c>
      <c r="Q25" s="3">
        <v>3029.7439999999997</v>
      </c>
      <c r="R25" s="2">
        <v>-3.8012917430000002</v>
      </c>
      <c r="S25" s="2">
        <v>-0.25937197400000001</v>
      </c>
      <c r="T25" s="2">
        <v>-0.24233252</v>
      </c>
      <c r="U25">
        <v>2</v>
      </c>
      <c r="V25" s="2">
        <f>Sheet2!$J$12+SUMPRODUCT(Sheet2!$K$12:$M$12,Sheet1!R25:T25)</f>
        <v>55.761404015771006</v>
      </c>
    </row>
    <row r="26" spans="1:22" x14ac:dyDescent="0.3">
      <c r="A26">
        <v>26</v>
      </c>
      <c r="B26" t="s">
        <v>38</v>
      </c>
      <c r="C26" t="s">
        <v>40</v>
      </c>
      <c r="D26" t="str">
        <f t="shared" si="2"/>
        <v>West Kameng</v>
      </c>
      <c r="E26">
        <v>74599</v>
      </c>
      <c r="F26">
        <v>15637</v>
      </c>
      <c r="G26" s="2">
        <f t="shared" si="4"/>
        <v>4.7706721238089145</v>
      </c>
      <c r="H26">
        <v>37687</v>
      </c>
      <c r="I26">
        <v>34362</v>
      </c>
      <c r="J26">
        <v>213</v>
      </c>
      <c r="K26">
        <v>211</v>
      </c>
      <c r="L26">
        <v>168</v>
      </c>
      <c r="M26">
        <v>15</v>
      </c>
      <c r="N26">
        <v>41</v>
      </c>
      <c r="O26">
        <v>43</v>
      </c>
      <c r="P26" s="3">
        <v>4801.9950000000008</v>
      </c>
      <c r="Q26" s="3">
        <v>4963.53</v>
      </c>
      <c r="R26" s="2">
        <v>-3.7752989549999998</v>
      </c>
      <c r="S26" s="2">
        <v>-0.279519727</v>
      </c>
      <c r="T26" s="2">
        <v>-0.105103347</v>
      </c>
      <c r="U26">
        <v>2</v>
      </c>
      <c r="V26" s="2">
        <f>Sheet2!$J$12+SUMPRODUCT(Sheet2!$K$12:$M$12,Sheet1!R26:T26)</f>
        <v>51.844650667366068</v>
      </c>
    </row>
    <row r="27" spans="1:22" x14ac:dyDescent="0.3">
      <c r="A27">
        <v>27</v>
      </c>
      <c r="B27" t="s">
        <v>38</v>
      </c>
      <c r="C27" t="s">
        <v>41</v>
      </c>
      <c r="D27" t="str">
        <f t="shared" si="2"/>
        <v>East Kameng</v>
      </c>
      <c r="E27">
        <v>57179</v>
      </c>
      <c r="F27">
        <v>12018</v>
      </c>
      <c r="G27" s="2">
        <f t="shared" si="4"/>
        <v>4.7577799966716592</v>
      </c>
      <c r="H27">
        <v>18338</v>
      </c>
      <c r="I27">
        <v>25949</v>
      </c>
      <c r="J27">
        <v>310</v>
      </c>
      <c r="K27">
        <v>284</v>
      </c>
      <c r="L27">
        <v>44</v>
      </c>
      <c r="M27">
        <v>11</v>
      </c>
      <c r="N27">
        <v>40</v>
      </c>
      <c r="O27">
        <v>137</v>
      </c>
      <c r="P27" s="3">
        <v>1250.0809999999999</v>
      </c>
      <c r="Q27" s="3">
        <v>3037.58</v>
      </c>
      <c r="R27" s="2">
        <v>-3.8141517409999999</v>
      </c>
      <c r="S27" s="2">
        <v>-0.233064838</v>
      </c>
      <c r="T27" s="2">
        <v>-2.3504589999999999E-2</v>
      </c>
      <c r="U27">
        <v>2</v>
      </c>
      <c r="V27" s="2">
        <f>Sheet2!$J$12+SUMPRODUCT(Sheet2!$K$12:$M$12,Sheet1!R27:T27)</f>
        <v>48.10376381362704</v>
      </c>
    </row>
    <row r="28" spans="1:22" x14ac:dyDescent="0.3">
      <c r="A28">
        <v>28</v>
      </c>
      <c r="B28" t="s">
        <v>38</v>
      </c>
      <c r="C28" t="s">
        <v>42</v>
      </c>
      <c r="D28" t="str">
        <f t="shared" si="2"/>
        <v xml:space="preserve">Papum Pare </v>
      </c>
      <c r="E28">
        <v>122003</v>
      </c>
      <c r="F28">
        <v>24636</v>
      </c>
      <c r="G28" s="2">
        <f t="shared" si="4"/>
        <v>4.952224387075824</v>
      </c>
      <c r="H28">
        <v>69982</v>
      </c>
      <c r="I28">
        <v>44132</v>
      </c>
      <c r="J28">
        <v>267</v>
      </c>
      <c r="K28">
        <v>215</v>
      </c>
      <c r="L28">
        <v>60</v>
      </c>
      <c r="M28">
        <v>11</v>
      </c>
      <c r="N28">
        <v>21</v>
      </c>
      <c r="O28">
        <v>103</v>
      </c>
      <c r="P28" s="3">
        <v>9903.4560000000001</v>
      </c>
      <c r="Q28" s="3">
        <v>7614.3359999999993</v>
      </c>
      <c r="R28" s="2">
        <v>-3.7613416719999999</v>
      </c>
      <c r="S28" s="2">
        <v>-0.3741797</v>
      </c>
      <c r="T28" s="2">
        <v>-1.0605141E-2</v>
      </c>
      <c r="U28">
        <v>2</v>
      </c>
      <c r="V28" s="2">
        <f>Sheet2!$J$12+SUMPRODUCT(Sheet2!$K$12:$M$12,Sheet1!R28:T28)</f>
        <v>41.356364938839022</v>
      </c>
    </row>
    <row r="29" spans="1:22" x14ac:dyDescent="0.3">
      <c r="A29">
        <v>29</v>
      </c>
      <c r="B29" t="s">
        <v>38</v>
      </c>
      <c r="C29" t="s">
        <v>43</v>
      </c>
      <c r="D29" t="str">
        <f t="shared" si="2"/>
        <v>Lower Subansiri</v>
      </c>
      <c r="E29">
        <v>98244</v>
      </c>
      <c r="F29">
        <v>19456</v>
      </c>
      <c r="G29" s="2">
        <f t="shared" si="4"/>
        <v>5.0495476973684212</v>
      </c>
      <c r="H29">
        <v>35933</v>
      </c>
      <c r="I29">
        <v>45405</v>
      </c>
      <c r="J29">
        <v>652</v>
      </c>
      <c r="K29">
        <v>383</v>
      </c>
      <c r="L29">
        <v>175</v>
      </c>
      <c r="M29">
        <v>15</v>
      </c>
      <c r="N29">
        <v>57</v>
      </c>
      <c r="O29">
        <v>146</v>
      </c>
      <c r="P29" s="3">
        <v>3230.2919999999999</v>
      </c>
      <c r="Q29" s="3">
        <v>4369.1769999999997</v>
      </c>
      <c r="R29" s="2">
        <v>-3.5243506170000001</v>
      </c>
      <c r="S29" s="2">
        <v>0.1064657507</v>
      </c>
      <c r="T29" s="2">
        <v>0.12030936489999999</v>
      </c>
      <c r="U29">
        <v>2</v>
      </c>
      <c r="V29" s="2">
        <f>Sheet2!$J$12+SUMPRODUCT(Sheet2!$K$12:$M$12,Sheet1!R29:T29)</f>
        <v>108.98323528671017</v>
      </c>
    </row>
    <row r="30" spans="1:22" x14ac:dyDescent="0.3">
      <c r="A30">
        <v>30</v>
      </c>
      <c r="B30" t="s">
        <v>38</v>
      </c>
      <c r="C30" t="s">
        <v>44</v>
      </c>
      <c r="D30" t="str">
        <f t="shared" si="2"/>
        <v>Upper Subansiri</v>
      </c>
      <c r="E30">
        <v>55346</v>
      </c>
      <c r="F30">
        <v>10862</v>
      </c>
      <c r="G30" s="2">
        <f t="shared" si="4"/>
        <v>5.0953783833548147</v>
      </c>
      <c r="H30">
        <v>22379</v>
      </c>
      <c r="I30">
        <v>22415</v>
      </c>
      <c r="J30">
        <v>398</v>
      </c>
      <c r="K30">
        <v>252</v>
      </c>
      <c r="L30">
        <v>77</v>
      </c>
      <c r="M30">
        <v>9</v>
      </c>
      <c r="N30">
        <v>58</v>
      </c>
      <c r="O30">
        <v>55</v>
      </c>
      <c r="P30" s="3">
        <v>1238.8709999999999</v>
      </c>
      <c r="Q30" s="3">
        <v>904.04099999999994</v>
      </c>
      <c r="R30" s="2">
        <v>-3.7761603699999999</v>
      </c>
      <c r="S30" s="2">
        <v>-0.166717695</v>
      </c>
      <c r="T30" s="2">
        <v>-4.6649569000000002E-2</v>
      </c>
      <c r="U30">
        <v>2</v>
      </c>
      <c r="V30" s="2">
        <f>Sheet2!$J$12+SUMPRODUCT(Sheet2!$K$12:$M$12,Sheet1!R30:T30)</f>
        <v>59.681252597990976</v>
      </c>
    </row>
    <row r="31" spans="1:22" x14ac:dyDescent="0.3">
      <c r="A31">
        <v>31</v>
      </c>
      <c r="B31" t="s">
        <v>38</v>
      </c>
      <c r="C31" t="s">
        <v>45</v>
      </c>
      <c r="D31" t="str">
        <f t="shared" si="2"/>
        <v>West Siang</v>
      </c>
      <c r="E31">
        <v>103918</v>
      </c>
      <c r="F31">
        <v>18251</v>
      </c>
      <c r="G31" s="2">
        <f t="shared" si="4"/>
        <v>5.693824995890636</v>
      </c>
      <c r="H31">
        <v>51216</v>
      </c>
      <c r="I31">
        <v>43085</v>
      </c>
      <c r="J31">
        <v>398</v>
      </c>
      <c r="K31">
        <v>348</v>
      </c>
      <c r="L31">
        <v>115</v>
      </c>
      <c r="M31">
        <v>22</v>
      </c>
      <c r="N31">
        <v>86</v>
      </c>
      <c r="O31">
        <v>105</v>
      </c>
      <c r="P31" s="3">
        <v>2779.857</v>
      </c>
      <c r="Q31" s="3">
        <v>1671.5479999999998</v>
      </c>
      <c r="R31" s="2">
        <v>-3.6323231370000002</v>
      </c>
      <c r="S31" s="2">
        <v>-9.6957135E-2</v>
      </c>
      <c r="T31" s="2">
        <v>-6.6260451999999997E-2</v>
      </c>
      <c r="U31">
        <v>2</v>
      </c>
      <c r="V31" s="2">
        <f>Sheet2!$J$12+SUMPRODUCT(Sheet2!$K$12:$M$12,Sheet1!R31:T31)</f>
        <v>84.481185329863024</v>
      </c>
    </row>
    <row r="32" spans="1:22" x14ac:dyDescent="0.3">
      <c r="A32">
        <v>32</v>
      </c>
      <c r="B32" t="s">
        <v>38</v>
      </c>
      <c r="C32" t="s">
        <v>46</v>
      </c>
      <c r="D32" t="str">
        <f t="shared" si="2"/>
        <v>East Siang</v>
      </c>
      <c r="E32">
        <v>87397</v>
      </c>
      <c r="F32">
        <v>16133</v>
      </c>
      <c r="G32" s="2">
        <f t="shared" si="4"/>
        <v>5.4172813487881983</v>
      </c>
      <c r="H32">
        <v>43495</v>
      </c>
      <c r="I32">
        <v>33552</v>
      </c>
      <c r="J32">
        <v>144</v>
      </c>
      <c r="K32">
        <v>141</v>
      </c>
      <c r="L32">
        <v>120</v>
      </c>
      <c r="M32">
        <v>29</v>
      </c>
      <c r="N32">
        <v>65</v>
      </c>
      <c r="O32">
        <v>70</v>
      </c>
      <c r="P32" s="3">
        <v>3214.3390000000004</v>
      </c>
      <c r="Q32" s="3">
        <v>1682.9</v>
      </c>
      <c r="R32" s="2">
        <v>-3.824518324</v>
      </c>
      <c r="S32" s="2">
        <v>-0.375684874</v>
      </c>
      <c r="T32" s="2">
        <v>-0.23401975699999999</v>
      </c>
      <c r="U32">
        <v>2</v>
      </c>
      <c r="V32" s="2">
        <f>Sheet2!$J$12+SUMPRODUCT(Sheet2!$K$12:$M$12,Sheet1!R32:T32)</f>
        <v>42.05894182167907</v>
      </c>
    </row>
    <row r="33" spans="1:22" x14ac:dyDescent="0.3">
      <c r="A33">
        <v>33</v>
      </c>
      <c r="B33" t="s">
        <v>38</v>
      </c>
      <c r="C33" t="s">
        <v>47</v>
      </c>
      <c r="D33" t="str">
        <f t="shared" si="2"/>
        <v xml:space="preserve">Upper Siang </v>
      </c>
      <c r="E33">
        <v>33363</v>
      </c>
      <c r="F33">
        <v>6849</v>
      </c>
      <c r="G33" s="2">
        <f t="shared" si="4"/>
        <v>4.8712220762155063</v>
      </c>
      <c r="H33">
        <v>13424</v>
      </c>
      <c r="I33">
        <v>17105</v>
      </c>
      <c r="J33">
        <v>92</v>
      </c>
      <c r="K33">
        <v>82</v>
      </c>
      <c r="L33">
        <v>42</v>
      </c>
      <c r="M33">
        <v>9</v>
      </c>
      <c r="N33">
        <v>29</v>
      </c>
      <c r="O33">
        <v>38</v>
      </c>
      <c r="P33" s="3">
        <v>1056.873</v>
      </c>
      <c r="Q33" s="3">
        <v>1375.9289999999999</v>
      </c>
      <c r="R33" s="2">
        <v>-4.0060639819999997</v>
      </c>
      <c r="S33" s="2">
        <v>-0.48798158699999999</v>
      </c>
      <c r="T33" s="2">
        <v>-0.18922708099999999</v>
      </c>
      <c r="U33">
        <v>2</v>
      </c>
      <c r="V33" s="2">
        <f>Sheet2!$J$12+SUMPRODUCT(Sheet2!$K$12:$M$12,Sheet1!R33:T33)</f>
        <v>7.7908789943870715</v>
      </c>
    </row>
    <row r="34" spans="1:22" x14ac:dyDescent="0.3">
      <c r="A34">
        <v>34</v>
      </c>
      <c r="B34" t="s">
        <v>38</v>
      </c>
      <c r="C34" t="s">
        <v>48</v>
      </c>
      <c r="D34" t="str">
        <f t="shared" si="2"/>
        <v>Dibang Valley</v>
      </c>
      <c r="E34">
        <v>57720</v>
      </c>
      <c r="F34">
        <v>11932</v>
      </c>
      <c r="G34" s="2">
        <f t="shared" si="4"/>
        <v>4.8374120013409323</v>
      </c>
      <c r="H34">
        <v>27854</v>
      </c>
      <c r="I34">
        <v>25700</v>
      </c>
      <c r="J34">
        <v>213</v>
      </c>
      <c r="K34">
        <v>177</v>
      </c>
      <c r="L34">
        <v>70</v>
      </c>
      <c r="M34">
        <v>25</v>
      </c>
      <c r="N34">
        <v>53</v>
      </c>
      <c r="O34">
        <v>65</v>
      </c>
      <c r="P34" s="3">
        <v>1531.0839999999998</v>
      </c>
      <c r="Q34" s="3">
        <v>2433.7380000000003</v>
      </c>
      <c r="R34" s="2">
        <v>-3.8508400350000001</v>
      </c>
      <c r="S34" s="2">
        <v>-0.32997645399999997</v>
      </c>
      <c r="T34" s="2">
        <v>-0.15722176199999999</v>
      </c>
      <c r="U34">
        <v>2</v>
      </c>
      <c r="V34" s="2">
        <f>Sheet2!$J$12+SUMPRODUCT(Sheet2!$K$12:$M$12,Sheet1!R34:T34)</f>
        <v>39.980974281948988</v>
      </c>
    </row>
    <row r="35" spans="1:22" x14ac:dyDescent="0.3">
      <c r="A35">
        <v>35</v>
      </c>
      <c r="B35" t="s">
        <v>38</v>
      </c>
      <c r="C35" t="s">
        <v>49</v>
      </c>
      <c r="D35" t="str">
        <f t="shared" si="2"/>
        <v>Lohit</v>
      </c>
      <c r="E35">
        <v>143527</v>
      </c>
      <c r="F35">
        <v>28537</v>
      </c>
      <c r="G35" s="2">
        <f t="shared" si="4"/>
        <v>5.0295055541928022</v>
      </c>
      <c r="H35">
        <v>64445</v>
      </c>
      <c r="I35">
        <v>60351</v>
      </c>
      <c r="J35">
        <v>493</v>
      </c>
      <c r="K35">
        <v>475</v>
      </c>
      <c r="L35">
        <v>184</v>
      </c>
      <c r="M35">
        <v>54</v>
      </c>
      <c r="N35">
        <v>105</v>
      </c>
      <c r="O35">
        <v>197</v>
      </c>
      <c r="P35" s="3">
        <v>4311.6620000000003</v>
      </c>
      <c r="Q35" s="3">
        <v>2947.212</v>
      </c>
      <c r="R35" s="2">
        <v>-3.4243355150000001</v>
      </c>
      <c r="S35" s="2">
        <v>8.8902413999999999E-2</v>
      </c>
      <c r="T35" s="2">
        <v>-4.4794621999999999E-2</v>
      </c>
      <c r="U35">
        <v>2</v>
      </c>
      <c r="V35" s="2">
        <f>Sheet2!$J$12+SUMPRODUCT(Sheet2!$K$12:$M$12,Sheet1!R35:T35)</f>
        <v>126.10256587345702</v>
      </c>
    </row>
    <row r="36" spans="1:22" x14ac:dyDescent="0.3">
      <c r="A36">
        <v>36</v>
      </c>
      <c r="B36" t="s">
        <v>38</v>
      </c>
      <c r="C36" t="s">
        <v>50</v>
      </c>
      <c r="D36" t="str">
        <f t="shared" si="2"/>
        <v>Changlang</v>
      </c>
      <c r="E36">
        <v>125422</v>
      </c>
      <c r="F36">
        <v>24012</v>
      </c>
      <c r="G36" s="2">
        <f t="shared" si="4"/>
        <v>5.2233050141595871</v>
      </c>
      <c r="H36">
        <v>51291</v>
      </c>
      <c r="I36">
        <v>60045</v>
      </c>
      <c r="J36">
        <v>336</v>
      </c>
      <c r="K36">
        <v>307</v>
      </c>
      <c r="L36">
        <v>277</v>
      </c>
      <c r="M36">
        <v>45</v>
      </c>
      <c r="N36">
        <v>64</v>
      </c>
      <c r="O36">
        <v>195</v>
      </c>
      <c r="P36" s="3">
        <v>3525.489</v>
      </c>
      <c r="Q36" s="3">
        <v>2626.3709999999996</v>
      </c>
      <c r="R36" s="2">
        <v>-3.5573219950000001</v>
      </c>
      <c r="S36" s="2">
        <v>-6.4981511000000006E-2</v>
      </c>
      <c r="T36" s="2">
        <v>-0.109776081</v>
      </c>
      <c r="U36">
        <v>2</v>
      </c>
      <c r="V36" s="2">
        <f>Sheet2!$J$12+SUMPRODUCT(Sheet2!$K$12:$M$12,Sheet1!R36:T36)</f>
        <v>98.300408984928026</v>
      </c>
    </row>
    <row r="37" spans="1:22" x14ac:dyDescent="0.3">
      <c r="A37">
        <v>37</v>
      </c>
      <c r="B37" t="s">
        <v>38</v>
      </c>
      <c r="C37" t="s">
        <v>51</v>
      </c>
      <c r="D37" t="str">
        <f t="shared" si="2"/>
        <v>Tirap</v>
      </c>
      <c r="E37">
        <v>100326</v>
      </c>
      <c r="F37">
        <v>18957</v>
      </c>
      <c r="G37" s="2">
        <f t="shared" si="4"/>
        <v>5.2922930843487892</v>
      </c>
      <c r="H37">
        <v>33404</v>
      </c>
      <c r="I37">
        <v>49074</v>
      </c>
      <c r="J37">
        <v>167</v>
      </c>
      <c r="K37">
        <v>151</v>
      </c>
      <c r="L37">
        <v>147</v>
      </c>
      <c r="M37">
        <v>29</v>
      </c>
      <c r="N37">
        <v>48</v>
      </c>
      <c r="O37">
        <v>67</v>
      </c>
      <c r="P37" s="3">
        <v>2325.741</v>
      </c>
      <c r="Q37" s="3">
        <v>1352.175</v>
      </c>
      <c r="R37" s="2">
        <v>-3.8005826649999999</v>
      </c>
      <c r="S37" s="2">
        <v>-0.35127397599999999</v>
      </c>
      <c r="T37" s="2">
        <v>-0.19101483899999999</v>
      </c>
      <c r="U37">
        <v>2</v>
      </c>
      <c r="V37" s="2">
        <f>Sheet2!$J$12+SUMPRODUCT(Sheet2!$K$12:$M$12,Sheet1!R37:T37)</f>
        <v>45.556661832389977</v>
      </c>
    </row>
    <row r="38" spans="1:22" x14ac:dyDescent="0.3">
      <c r="A38">
        <v>38</v>
      </c>
      <c r="B38" t="s">
        <v>52</v>
      </c>
      <c r="C38" t="s">
        <v>53</v>
      </c>
      <c r="D38" t="str">
        <f t="shared" si="2"/>
        <v>Kokrajhar</v>
      </c>
      <c r="E38">
        <v>905764</v>
      </c>
      <c r="F38">
        <v>168619</v>
      </c>
      <c r="G38" s="2">
        <f t="shared" si="4"/>
        <v>5.3716603704208898</v>
      </c>
      <c r="H38">
        <v>383541</v>
      </c>
      <c r="I38">
        <v>334849</v>
      </c>
      <c r="J38">
        <v>951</v>
      </c>
      <c r="K38">
        <v>949</v>
      </c>
      <c r="L38">
        <v>704</v>
      </c>
      <c r="M38">
        <v>151</v>
      </c>
      <c r="N38">
        <v>284</v>
      </c>
      <c r="O38">
        <v>557</v>
      </c>
      <c r="P38" s="3">
        <v>21167.861000000001</v>
      </c>
      <c r="Q38" s="3">
        <v>62104.055</v>
      </c>
      <c r="R38" s="2">
        <v>-1.6536782590000001</v>
      </c>
      <c r="S38" s="2">
        <v>0.59845092629999996</v>
      </c>
      <c r="T38" s="2">
        <v>0.26940327580000001</v>
      </c>
      <c r="U38">
        <v>2</v>
      </c>
      <c r="V38" s="2">
        <f>Sheet2!$J$12+SUMPRODUCT(Sheet2!$K$12:$M$12,Sheet1!R38:T38)</f>
        <v>378.35817741007861</v>
      </c>
    </row>
    <row r="39" spans="1:22" x14ac:dyDescent="0.3">
      <c r="A39">
        <v>39</v>
      </c>
      <c r="B39" t="s">
        <v>52</v>
      </c>
      <c r="C39" t="s">
        <v>54</v>
      </c>
      <c r="D39" t="str">
        <f t="shared" si="2"/>
        <v>Dhubri</v>
      </c>
      <c r="E39">
        <v>1637344</v>
      </c>
      <c r="F39">
        <v>297121</v>
      </c>
      <c r="G39" s="2">
        <f t="shared" si="4"/>
        <v>5.5106976618953221</v>
      </c>
      <c r="H39">
        <v>625369</v>
      </c>
      <c r="I39">
        <v>470360</v>
      </c>
      <c r="J39">
        <v>1261</v>
      </c>
      <c r="K39">
        <v>1247</v>
      </c>
      <c r="L39">
        <v>904</v>
      </c>
      <c r="M39">
        <v>272</v>
      </c>
      <c r="N39">
        <v>362</v>
      </c>
      <c r="O39">
        <v>405</v>
      </c>
      <c r="P39" s="3">
        <v>36265.756999999998</v>
      </c>
      <c r="Q39" s="3">
        <v>151357.08499999999</v>
      </c>
      <c r="R39" s="2">
        <v>-0.28557798699999998</v>
      </c>
      <c r="S39" s="2">
        <v>0.75824456279999997</v>
      </c>
      <c r="T39" s="2">
        <v>0.7796096079</v>
      </c>
      <c r="U39">
        <v>3</v>
      </c>
      <c r="V39" s="2">
        <f>Sheet2!$J$12+SUMPRODUCT(Sheet2!$K$12:$M$12,Sheet1!R39:T39)</f>
        <v>541.78394148109771</v>
      </c>
    </row>
    <row r="40" spans="1:22" x14ac:dyDescent="0.3">
      <c r="A40">
        <v>40</v>
      </c>
      <c r="B40" t="s">
        <v>52</v>
      </c>
      <c r="C40" t="s">
        <v>55</v>
      </c>
      <c r="D40" t="str">
        <f t="shared" si="2"/>
        <v>Goalpara</v>
      </c>
      <c r="E40">
        <v>822035</v>
      </c>
      <c r="F40">
        <v>146826</v>
      </c>
      <c r="G40" s="2">
        <f t="shared" si="4"/>
        <v>5.5987018647923392</v>
      </c>
      <c r="H40">
        <v>384670</v>
      </c>
      <c r="I40">
        <v>273925</v>
      </c>
      <c r="J40">
        <v>761</v>
      </c>
      <c r="K40">
        <v>759</v>
      </c>
      <c r="L40">
        <v>689</v>
      </c>
      <c r="M40">
        <v>134</v>
      </c>
      <c r="N40">
        <v>209</v>
      </c>
      <c r="O40">
        <v>165</v>
      </c>
      <c r="P40" s="3">
        <v>19471.583999999999</v>
      </c>
      <c r="Q40" s="3">
        <v>53399.344000000005</v>
      </c>
      <c r="R40" s="2">
        <v>-1.999733853</v>
      </c>
      <c r="S40" s="2">
        <v>0.37132131169999999</v>
      </c>
      <c r="T40" s="2">
        <v>0.2070678309</v>
      </c>
      <c r="U40">
        <v>2</v>
      </c>
      <c r="V40" s="2">
        <f>Sheet2!$J$12+SUMPRODUCT(Sheet2!$K$12:$M$12,Sheet1!R40:T40)</f>
        <v>317.56016296462212</v>
      </c>
    </row>
    <row r="41" spans="1:22" x14ac:dyDescent="0.3">
      <c r="A41">
        <v>41</v>
      </c>
      <c r="B41" t="s">
        <v>52</v>
      </c>
      <c r="C41" t="s">
        <v>56</v>
      </c>
      <c r="D41" t="str">
        <f t="shared" si="2"/>
        <v>Bongaigaon</v>
      </c>
      <c r="E41">
        <v>904835</v>
      </c>
      <c r="F41">
        <v>168556</v>
      </c>
      <c r="G41" s="2">
        <f t="shared" si="4"/>
        <v>5.3681565770426447</v>
      </c>
      <c r="H41">
        <v>439861</v>
      </c>
      <c r="I41">
        <v>293243</v>
      </c>
      <c r="J41">
        <v>881</v>
      </c>
      <c r="K41">
        <v>876</v>
      </c>
      <c r="L41">
        <v>607</v>
      </c>
      <c r="M41">
        <v>132</v>
      </c>
      <c r="N41">
        <v>299</v>
      </c>
      <c r="O41">
        <v>347</v>
      </c>
      <c r="P41" s="3">
        <v>30159.737999999998</v>
      </c>
      <c r="Q41" s="3">
        <v>66453.66</v>
      </c>
      <c r="R41" s="2">
        <v>-1.7356026609999999</v>
      </c>
      <c r="S41" s="2">
        <v>0.41195903010000001</v>
      </c>
      <c r="T41" s="2">
        <v>0.23185436270000001</v>
      </c>
      <c r="U41">
        <v>2</v>
      </c>
      <c r="V41" s="2">
        <f>Sheet2!$J$12+SUMPRODUCT(Sheet2!$K$12:$M$12,Sheet1!R41:T41)</f>
        <v>352.84369353471629</v>
      </c>
    </row>
    <row r="42" spans="1:22" x14ac:dyDescent="0.3">
      <c r="A42">
        <v>42</v>
      </c>
      <c r="B42" t="s">
        <v>52</v>
      </c>
      <c r="C42" t="s">
        <v>57</v>
      </c>
      <c r="D42" t="str">
        <f t="shared" si="2"/>
        <v>Barpeta</v>
      </c>
      <c r="E42">
        <v>1647201</v>
      </c>
      <c r="F42">
        <v>290494</v>
      </c>
      <c r="G42" s="2">
        <f t="shared" si="4"/>
        <v>5.6703443100373843</v>
      </c>
      <c r="H42">
        <v>752682</v>
      </c>
      <c r="I42">
        <v>517088</v>
      </c>
      <c r="J42">
        <v>1050</v>
      </c>
      <c r="K42">
        <v>1045</v>
      </c>
      <c r="L42">
        <v>775</v>
      </c>
      <c r="M42">
        <v>275</v>
      </c>
      <c r="N42">
        <v>370</v>
      </c>
      <c r="O42">
        <v>469</v>
      </c>
      <c r="P42" s="3">
        <v>37787.196000000004</v>
      </c>
      <c r="Q42" s="3">
        <v>96957.843999999997</v>
      </c>
      <c r="R42" s="2">
        <v>-0.56593037000000002</v>
      </c>
      <c r="S42" s="2">
        <v>0.37858591289999999</v>
      </c>
      <c r="T42" s="2">
        <v>0.31581731280000003</v>
      </c>
      <c r="U42">
        <v>2</v>
      </c>
      <c r="V42" s="2">
        <f>Sheet2!$J$12+SUMPRODUCT(Sheet2!$K$12:$M$12,Sheet1!R42:T42)</f>
        <v>490.7980759877222</v>
      </c>
    </row>
    <row r="43" spans="1:22" x14ac:dyDescent="0.3">
      <c r="A43">
        <v>43</v>
      </c>
      <c r="B43" t="s">
        <v>52</v>
      </c>
      <c r="C43" t="s">
        <v>58</v>
      </c>
      <c r="D43" t="str">
        <f t="shared" si="2"/>
        <v>Kamrup</v>
      </c>
      <c r="E43">
        <v>2522324</v>
      </c>
      <c r="F43">
        <v>490740</v>
      </c>
      <c r="G43" s="2">
        <f t="shared" si="4"/>
        <v>5.1398377959815784</v>
      </c>
      <c r="H43">
        <v>1608191</v>
      </c>
      <c r="I43">
        <v>842253</v>
      </c>
      <c r="J43">
        <v>1342</v>
      </c>
      <c r="K43">
        <v>1311</v>
      </c>
      <c r="L43">
        <v>1042</v>
      </c>
      <c r="M43">
        <v>378</v>
      </c>
      <c r="N43">
        <v>702</v>
      </c>
      <c r="O43">
        <v>938</v>
      </c>
      <c r="P43" s="3">
        <v>161811.87</v>
      </c>
      <c r="Q43" s="3">
        <v>172108.98900000003</v>
      </c>
      <c r="R43" s="2">
        <v>1.6950110216000001</v>
      </c>
      <c r="S43" s="2">
        <v>2.53870655E-2</v>
      </c>
      <c r="T43" s="2">
        <v>0.23765339599999999</v>
      </c>
      <c r="U43">
        <v>3</v>
      </c>
      <c r="V43" s="2">
        <f>Sheet2!$J$12+SUMPRODUCT(Sheet2!$K$12:$M$12,Sheet1!R43:T43)</f>
        <v>740.64109819295106</v>
      </c>
    </row>
    <row r="44" spans="1:22" x14ac:dyDescent="0.3">
      <c r="A44">
        <v>44</v>
      </c>
      <c r="B44" t="s">
        <v>52</v>
      </c>
      <c r="C44" t="s">
        <v>59</v>
      </c>
      <c r="D44" t="str">
        <f t="shared" si="2"/>
        <v>Nalbari</v>
      </c>
      <c r="E44">
        <v>1148824</v>
      </c>
      <c r="F44">
        <v>202708</v>
      </c>
      <c r="G44" s="2">
        <f t="shared" si="4"/>
        <v>5.6673836257079149</v>
      </c>
      <c r="H44">
        <v>657925</v>
      </c>
      <c r="I44">
        <v>383932</v>
      </c>
      <c r="J44">
        <v>798</v>
      </c>
      <c r="K44">
        <v>796</v>
      </c>
      <c r="L44">
        <v>733</v>
      </c>
      <c r="M44">
        <v>273</v>
      </c>
      <c r="N44">
        <v>362</v>
      </c>
      <c r="O44">
        <v>375</v>
      </c>
      <c r="P44" s="3">
        <v>31565.904999999999</v>
      </c>
      <c r="Q44" s="3">
        <v>62520.857000000004</v>
      </c>
      <c r="R44" s="2">
        <v>-1.2916638620000001</v>
      </c>
      <c r="S44" s="2">
        <v>0.33469223809999998</v>
      </c>
      <c r="T44" s="2">
        <v>-0.132617191</v>
      </c>
      <c r="U44">
        <v>2</v>
      </c>
      <c r="V44" s="2">
        <f>Sheet2!$J$12+SUMPRODUCT(Sheet2!$K$12:$M$12,Sheet1!R44:T44)</f>
        <v>414.66772775636963</v>
      </c>
    </row>
    <row r="45" spans="1:22" x14ac:dyDescent="0.3">
      <c r="A45">
        <v>45</v>
      </c>
      <c r="B45" t="s">
        <v>52</v>
      </c>
      <c r="C45" t="s">
        <v>60</v>
      </c>
      <c r="D45" t="str">
        <f t="shared" si="2"/>
        <v>Darrang</v>
      </c>
      <c r="E45">
        <v>1504320</v>
      </c>
      <c r="F45">
        <v>271841</v>
      </c>
      <c r="G45" s="2">
        <f t="shared" si="4"/>
        <v>5.5338230804036179</v>
      </c>
      <c r="H45">
        <v>684998</v>
      </c>
      <c r="I45">
        <v>527993</v>
      </c>
      <c r="J45">
        <v>1319</v>
      </c>
      <c r="K45">
        <v>1280</v>
      </c>
      <c r="L45">
        <v>1032</v>
      </c>
      <c r="M45">
        <v>211</v>
      </c>
      <c r="N45">
        <v>504</v>
      </c>
      <c r="O45">
        <v>930</v>
      </c>
      <c r="P45" s="3">
        <v>37477.72</v>
      </c>
      <c r="Q45" s="3">
        <v>63465.919999999998</v>
      </c>
      <c r="R45" s="2">
        <v>-0.40124495999999998</v>
      </c>
      <c r="S45" s="2">
        <v>0.96104100160000006</v>
      </c>
      <c r="T45" s="2">
        <v>0.14478931619999999</v>
      </c>
      <c r="U45">
        <v>2</v>
      </c>
      <c r="V45" s="2">
        <f>Sheet2!$J$12+SUMPRODUCT(Sheet2!$K$12:$M$12,Sheet1!R45:T45)</f>
        <v>570.37697766515385</v>
      </c>
    </row>
    <row r="46" spans="1:22" x14ac:dyDescent="0.3">
      <c r="A46">
        <v>46</v>
      </c>
      <c r="B46" t="s">
        <v>52</v>
      </c>
      <c r="C46" t="s">
        <v>61</v>
      </c>
      <c r="D46" t="str">
        <f t="shared" si="2"/>
        <v>Marigaon</v>
      </c>
      <c r="E46">
        <v>776256</v>
      </c>
      <c r="F46">
        <v>133458</v>
      </c>
      <c r="G46" s="2">
        <f t="shared" si="4"/>
        <v>5.816481589713618</v>
      </c>
      <c r="H46">
        <v>367292</v>
      </c>
      <c r="I46">
        <v>262824</v>
      </c>
      <c r="J46">
        <v>592</v>
      </c>
      <c r="K46">
        <v>592</v>
      </c>
      <c r="L46">
        <v>389</v>
      </c>
      <c r="M46">
        <v>162</v>
      </c>
      <c r="N46">
        <v>269</v>
      </c>
      <c r="O46">
        <v>281</v>
      </c>
      <c r="P46" s="3">
        <v>14299.907999999998</v>
      </c>
      <c r="Q46" s="3">
        <v>32074.560000000001</v>
      </c>
      <c r="R46" s="2">
        <v>-2.3153035900000001</v>
      </c>
      <c r="S46" s="2">
        <v>6.6739068200000001E-2</v>
      </c>
      <c r="T46" s="2">
        <v>-0.16218779899999999</v>
      </c>
      <c r="U46">
        <v>2</v>
      </c>
      <c r="V46" s="2">
        <f>Sheet2!$J$12+SUMPRODUCT(Sheet2!$K$12:$M$12,Sheet1!R46:T46)</f>
        <v>265.37012146158423</v>
      </c>
    </row>
    <row r="47" spans="1:22" x14ac:dyDescent="0.3">
      <c r="A47">
        <v>47</v>
      </c>
      <c r="B47" t="s">
        <v>52</v>
      </c>
      <c r="C47" t="s">
        <v>62</v>
      </c>
      <c r="D47" t="str">
        <f t="shared" si="2"/>
        <v>Nagaon</v>
      </c>
      <c r="E47">
        <v>2314629</v>
      </c>
      <c r="F47">
        <v>410882</v>
      </c>
      <c r="G47" s="2">
        <f t="shared" si="4"/>
        <v>5.6333180815903345</v>
      </c>
      <c r="H47">
        <v>1165617</v>
      </c>
      <c r="I47">
        <v>727641</v>
      </c>
      <c r="J47">
        <v>1375</v>
      </c>
      <c r="K47">
        <v>1369</v>
      </c>
      <c r="L47">
        <v>1190</v>
      </c>
      <c r="M47">
        <v>548</v>
      </c>
      <c r="N47">
        <v>787</v>
      </c>
      <c r="O47">
        <v>931</v>
      </c>
      <c r="P47" s="3">
        <v>67432.285000000003</v>
      </c>
      <c r="Q47" s="3">
        <v>107974.395</v>
      </c>
      <c r="R47" s="2">
        <v>1.2097696280000001</v>
      </c>
      <c r="S47" s="2">
        <v>0.92139180629999995</v>
      </c>
      <c r="T47" s="2">
        <v>-0.42569762999999999</v>
      </c>
      <c r="U47">
        <v>4</v>
      </c>
      <c r="V47" s="2">
        <f>Sheet2!$J$12+SUMPRODUCT(Sheet2!$K$12:$M$12,Sheet1!R47:T47)</f>
        <v>787.4533385337138</v>
      </c>
    </row>
    <row r="48" spans="1:22" x14ac:dyDescent="0.3">
      <c r="A48">
        <v>48</v>
      </c>
      <c r="B48" t="s">
        <v>52</v>
      </c>
      <c r="C48" t="s">
        <v>63</v>
      </c>
      <c r="D48" t="str">
        <f t="shared" si="2"/>
        <v>Sonitpur</v>
      </c>
      <c r="E48">
        <v>1681513</v>
      </c>
      <c r="F48">
        <v>315116</v>
      </c>
      <c r="G48" s="2">
        <f t="shared" si="4"/>
        <v>5.3361714416278447</v>
      </c>
      <c r="H48">
        <v>830579</v>
      </c>
      <c r="I48">
        <v>634723</v>
      </c>
      <c r="J48">
        <v>1784</v>
      </c>
      <c r="K48">
        <v>1772</v>
      </c>
      <c r="L48">
        <v>1331</v>
      </c>
      <c r="M48">
        <v>422</v>
      </c>
      <c r="N48">
        <v>539</v>
      </c>
      <c r="O48">
        <v>1067</v>
      </c>
      <c r="P48" s="3">
        <v>72646.937999999995</v>
      </c>
      <c r="Q48" s="3">
        <v>74199.222999999998</v>
      </c>
      <c r="R48" s="2">
        <v>0.65433082399999998</v>
      </c>
      <c r="S48" s="2">
        <v>1.6903082749</v>
      </c>
      <c r="T48" s="2">
        <v>0.22585909160000001</v>
      </c>
      <c r="U48">
        <v>3</v>
      </c>
      <c r="V48" s="2">
        <f>Sheet2!$J$12+SUMPRODUCT(Sheet2!$K$12:$M$12,Sheet1!R48:T48)</f>
        <v>763.338082752687</v>
      </c>
    </row>
    <row r="49" spans="1:22" x14ac:dyDescent="0.3">
      <c r="A49">
        <v>49</v>
      </c>
      <c r="B49" t="s">
        <v>52</v>
      </c>
      <c r="C49" t="s">
        <v>64</v>
      </c>
      <c r="D49" t="str">
        <f t="shared" si="2"/>
        <v>Lakhimpur</v>
      </c>
      <c r="E49">
        <v>889010</v>
      </c>
      <c r="F49">
        <v>157167</v>
      </c>
      <c r="G49" s="2">
        <f t="shared" si="4"/>
        <v>5.6564673245655896</v>
      </c>
      <c r="H49">
        <v>506433</v>
      </c>
      <c r="I49">
        <v>497745</v>
      </c>
      <c r="J49">
        <v>1139</v>
      </c>
      <c r="K49">
        <v>1136</v>
      </c>
      <c r="L49">
        <v>680</v>
      </c>
      <c r="M49">
        <v>240</v>
      </c>
      <c r="N49">
        <v>291</v>
      </c>
      <c r="O49">
        <v>650</v>
      </c>
      <c r="P49" s="3">
        <v>25082.568000000003</v>
      </c>
      <c r="Q49" s="3">
        <v>47641.103999999992</v>
      </c>
      <c r="R49" s="2">
        <v>-1.326006472</v>
      </c>
      <c r="S49" s="2">
        <v>0.79079985720000001</v>
      </c>
      <c r="T49" s="2">
        <v>0.22263964989999999</v>
      </c>
      <c r="U49">
        <v>2</v>
      </c>
      <c r="V49" s="2">
        <f>Sheet2!$J$12+SUMPRODUCT(Sheet2!$K$12:$M$12,Sheet1!R49:T49)</f>
        <v>437.95777928243911</v>
      </c>
    </row>
    <row r="50" spans="1:22" x14ac:dyDescent="0.3">
      <c r="A50">
        <v>50</v>
      </c>
      <c r="B50" t="s">
        <v>52</v>
      </c>
      <c r="C50" t="s">
        <v>65</v>
      </c>
      <c r="D50" t="str">
        <f t="shared" si="2"/>
        <v>Dhemaji</v>
      </c>
      <c r="E50">
        <v>571944</v>
      </c>
      <c r="F50">
        <v>96949</v>
      </c>
      <c r="G50" s="2">
        <f t="shared" si="4"/>
        <v>5.8994316599449199</v>
      </c>
      <c r="H50">
        <v>304606</v>
      </c>
      <c r="I50">
        <v>250146</v>
      </c>
      <c r="J50">
        <v>1236</v>
      </c>
      <c r="K50">
        <v>1235</v>
      </c>
      <c r="L50">
        <v>253</v>
      </c>
      <c r="M50">
        <v>94</v>
      </c>
      <c r="N50">
        <v>185</v>
      </c>
      <c r="O50">
        <v>317</v>
      </c>
      <c r="P50" s="3">
        <v>5655.29</v>
      </c>
      <c r="Q50" s="3">
        <v>16283.334999999999</v>
      </c>
      <c r="R50" s="2">
        <v>-2.24440843</v>
      </c>
      <c r="S50" s="2">
        <v>0.81764899219999998</v>
      </c>
      <c r="T50" s="2">
        <v>0.52476435860000004</v>
      </c>
      <c r="U50">
        <v>2</v>
      </c>
      <c r="V50" s="2">
        <f>Sheet2!$J$12+SUMPRODUCT(Sheet2!$K$12:$M$12,Sheet1!R50:T50)</f>
        <v>315.48351562705381</v>
      </c>
    </row>
    <row r="51" spans="1:22" x14ac:dyDescent="0.3">
      <c r="A51">
        <v>51</v>
      </c>
      <c r="B51" t="s">
        <v>52</v>
      </c>
      <c r="C51" t="s">
        <v>66</v>
      </c>
      <c r="D51" t="str">
        <f t="shared" si="2"/>
        <v>Tinsukia</v>
      </c>
      <c r="E51">
        <v>1150062</v>
      </c>
      <c r="F51">
        <v>218885</v>
      </c>
      <c r="G51" s="2">
        <f t="shared" si="4"/>
        <v>5.2541837037713872</v>
      </c>
      <c r="H51">
        <v>588302</v>
      </c>
      <c r="I51">
        <v>466351</v>
      </c>
      <c r="J51">
        <v>1107</v>
      </c>
      <c r="K51">
        <v>1104</v>
      </c>
      <c r="L51">
        <v>871</v>
      </c>
      <c r="M51">
        <v>222</v>
      </c>
      <c r="N51">
        <v>400</v>
      </c>
      <c r="O51">
        <v>694</v>
      </c>
      <c r="P51" s="3">
        <v>74587.631999999998</v>
      </c>
      <c r="Q51" s="3">
        <v>56828.671999999999</v>
      </c>
      <c r="R51" s="2">
        <v>-0.90290220799999998</v>
      </c>
      <c r="S51" s="2">
        <v>0.67862453499999997</v>
      </c>
      <c r="T51" s="2">
        <v>4.6357706899999997E-2</v>
      </c>
      <c r="U51">
        <v>2</v>
      </c>
      <c r="V51" s="2">
        <f>Sheet2!$J$12+SUMPRODUCT(Sheet2!$K$12:$M$12,Sheet1!R51:T51)</f>
        <v>486.78868618377896</v>
      </c>
    </row>
    <row r="52" spans="1:22" x14ac:dyDescent="0.3">
      <c r="A52">
        <v>52</v>
      </c>
      <c r="B52" t="s">
        <v>52</v>
      </c>
      <c r="C52" t="s">
        <v>67</v>
      </c>
      <c r="D52" t="str">
        <f t="shared" si="2"/>
        <v>Dibrugarh</v>
      </c>
      <c r="E52">
        <v>1185072</v>
      </c>
      <c r="F52">
        <v>228574</v>
      </c>
      <c r="G52" s="2">
        <f t="shared" si="4"/>
        <v>5.1846316728936799</v>
      </c>
      <c r="H52">
        <v>698148</v>
      </c>
      <c r="I52">
        <v>472419</v>
      </c>
      <c r="J52">
        <v>1309</v>
      </c>
      <c r="K52">
        <v>1309</v>
      </c>
      <c r="L52">
        <v>1195</v>
      </c>
      <c r="M52">
        <v>300</v>
      </c>
      <c r="N52">
        <v>497</v>
      </c>
      <c r="O52">
        <v>459</v>
      </c>
      <c r="P52" s="3">
        <v>76650.672000000006</v>
      </c>
      <c r="Q52" s="3">
        <v>67297.464999999997</v>
      </c>
      <c r="R52" s="2">
        <v>-0.34415994300000002</v>
      </c>
      <c r="S52" s="2">
        <v>1.1885435991</v>
      </c>
      <c r="T52" s="2">
        <v>-3.7106511000000002E-2</v>
      </c>
      <c r="U52">
        <v>2</v>
      </c>
      <c r="V52" s="2">
        <f>Sheet2!$J$12+SUMPRODUCT(Sheet2!$K$12:$M$12,Sheet1!R52:T52)</f>
        <v>605.01205966834061</v>
      </c>
    </row>
    <row r="53" spans="1:22" x14ac:dyDescent="0.3">
      <c r="A53">
        <v>53</v>
      </c>
      <c r="B53" t="s">
        <v>52</v>
      </c>
      <c r="C53" t="s">
        <v>68</v>
      </c>
      <c r="D53" t="str">
        <f t="shared" si="2"/>
        <v>Sibsagar</v>
      </c>
      <c r="E53">
        <v>1051736</v>
      </c>
      <c r="F53">
        <v>207185</v>
      </c>
      <c r="G53" s="2">
        <f t="shared" si="4"/>
        <v>5.0763134396795131</v>
      </c>
      <c r="H53">
        <v>672158</v>
      </c>
      <c r="I53">
        <v>430523</v>
      </c>
      <c r="J53">
        <v>866</v>
      </c>
      <c r="K53">
        <v>861</v>
      </c>
      <c r="L53">
        <v>772</v>
      </c>
      <c r="M53">
        <v>303</v>
      </c>
      <c r="N53">
        <v>429</v>
      </c>
      <c r="O53">
        <v>441</v>
      </c>
      <c r="P53" s="3">
        <v>55675.736999999994</v>
      </c>
      <c r="Q53" s="3">
        <v>90654.173999999985</v>
      </c>
      <c r="R53" s="2">
        <v>-0.99850623900000002</v>
      </c>
      <c r="S53" s="2">
        <v>0.42556400420000001</v>
      </c>
      <c r="T53" s="2">
        <v>-0.12157544200000001</v>
      </c>
      <c r="U53">
        <v>2</v>
      </c>
      <c r="V53" s="2">
        <f>Sheet2!$J$12+SUMPRODUCT(Sheet2!$K$12:$M$12,Sheet1!R53:T53)</f>
        <v>458.60334590088223</v>
      </c>
    </row>
    <row r="54" spans="1:22" x14ac:dyDescent="0.3">
      <c r="A54">
        <v>54</v>
      </c>
      <c r="B54" t="s">
        <v>52</v>
      </c>
      <c r="C54" t="s">
        <v>69</v>
      </c>
      <c r="D54" t="str">
        <f t="shared" si="2"/>
        <v>Jorhat</v>
      </c>
      <c r="E54">
        <v>999221</v>
      </c>
      <c r="F54">
        <v>195691</v>
      </c>
      <c r="G54" s="2">
        <f t="shared" si="4"/>
        <v>5.1061162751480653</v>
      </c>
      <c r="H54">
        <v>660591</v>
      </c>
      <c r="I54">
        <v>414348</v>
      </c>
      <c r="J54">
        <v>787</v>
      </c>
      <c r="K54">
        <v>785</v>
      </c>
      <c r="L54">
        <v>650</v>
      </c>
      <c r="M54">
        <v>294</v>
      </c>
      <c r="N54">
        <v>382</v>
      </c>
      <c r="O54">
        <v>443</v>
      </c>
      <c r="P54" s="3">
        <v>55287.804000000004</v>
      </c>
      <c r="Q54" s="3">
        <v>81385.194000000003</v>
      </c>
      <c r="R54" s="2">
        <v>-1.233853868</v>
      </c>
      <c r="S54" s="2">
        <v>0.25529516120000001</v>
      </c>
      <c r="T54" s="2">
        <v>-0.13472775000000001</v>
      </c>
      <c r="U54">
        <v>2</v>
      </c>
      <c r="V54" s="2">
        <f>Sheet2!$J$12+SUMPRODUCT(Sheet2!$K$12:$M$12,Sheet1!R54:T54)</f>
        <v>414.6973585688612</v>
      </c>
    </row>
    <row r="55" spans="1:22" x14ac:dyDescent="0.3">
      <c r="A55">
        <v>55</v>
      </c>
      <c r="B55" t="s">
        <v>52</v>
      </c>
      <c r="C55" t="s">
        <v>70</v>
      </c>
      <c r="D55" t="str">
        <f t="shared" si="2"/>
        <v>Golaghat</v>
      </c>
      <c r="E55">
        <v>946279</v>
      </c>
      <c r="F55">
        <v>181692</v>
      </c>
      <c r="G55" s="2">
        <f t="shared" si="4"/>
        <v>5.2081489553750302</v>
      </c>
      <c r="H55">
        <v>557360</v>
      </c>
      <c r="I55">
        <v>388640</v>
      </c>
      <c r="J55">
        <v>1066</v>
      </c>
      <c r="K55">
        <v>1064</v>
      </c>
      <c r="L55">
        <v>595</v>
      </c>
      <c r="M55">
        <v>292</v>
      </c>
      <c r="N55">
        <v>528</v>
      </c>
      <c r="O55">
        <v>501</v>
      </c>
      <c r="P55" s="3">
        <v>28904.133000000002</v>
      </c>
      <c r="Q55" s="3">
        <v>73623.735000000001</v>
      </c>
      <c r="R55" s="2">
        <v>-1.115225959</v>
      </c>
      <c r="S55" s="2">
        <v>0.76977065229999997</v>
      </c>
      <c r="T55" s="2">
        <v>-0.18207622500000001</v>
      </c>
      <c r="U55">
        <v>2</v>
      </c>
      <c r="V55" s="2">
        <f>Sheet2!$J$12+SUMPRODUCT(Sheet2!$K$12:$M$12,Sheet1!R55:T55)</f>
        <v>477.67409812324979</v>
      </c>
    </row>
    <row r="56" spans="1:22" x14ac:dyDescent="0.3">
      <c r="A56">
        <v>56</v>
      </c>
      <c r="B56" t="s">
        <v>52</v>
      </c>
      <c r="C56" t="s">
        <v>71</v>
      </c>
      <c r="D56" t="str">
        <f t="shared" si="2"/>
        <v>Karbi Anglong</v>
      </c>
      <c r="E56">
        <v>813311</v>
      </c>
      <c r="F56">
        <v>144334</v>
      </c>
      <c r="G56" s="2">
        <f t="shared" si="4"/>
        <v>5.6349231643271853</v>
      </c>
      <c r="H56">
        <v>382574</v>
      </c>
      <c r="I56">
        <v>330480</v>
      </c>
      <c r="J56">
        <v>2633</v>
      </c>
      <c r="K56">
        <v>1943</v>
      </c>
      <c r="L56">
        <v>780</v>
      </c>
      <c r="M56">
        <v>184</v>
      </c>
      <c r="N56">
        <v>510</v>
      </c>
      <c r="O56">
        <v>899</v>
      </c>
      <c r="P56" s="3">
        <v>11914.107999999998</v>
      </c>
      <c r="Q56" s="3">
        <v>19614.689999999999</v>
      </c>
      <c r="R56" s="2">
        <v>-0.65138748400000002</v>
      </c>
      <c r="S56" s="2">
        <v>2.5431093831</v>
      </c>
      <c r="T56" s="2">
        <v>0.68894073560000002</v>
      </c>
      <c r="U56">
        <v>3</v>
      </c>
      <c r="V56" s="2">
        <f>Sheet2!$J$12+SUMPRODUCT(Sheet2!$K$12:$M$12,Sheet1!R56:T56)</f>
        <v>661.58118696828421</v>
      </c>
    </row>
    <row r="57" spans="1:22" x14ac:dyDescent="0.3">
      <c r="A57">
        <v>57</v>
      </c>
      <c r="B57" t="s">
        <v>52</v>
      </c>
      <c r="C57" t="s">
        <v>72</v>
      </c>
      <c r="D57" t="str">
        <f t="shared" si="2"/>
        <v>North Cachar Hills</v>
      </c>
      <c r="E57">
        <v>188079</v>
      </c>
      <c r="F57">
        <v>37294</v>
      </c>
      <c r="G57" s="2">
        <f t="shared" si="4"/>
        <v>5.043143669222931</v>
      </c>
      <c r="H57">
        <v>106354</v>
      </c>
      <c r="I57">
        <v>70199</v>
      </c>
      <c r="J57">
        <v>605</v>
      </c>
      <c r="K57">
        <v>473</v>
      </c>
      <c r="L57">
        <v>197</v>
      </c>
      <c r="M57">
        <v>78</v>
      </c>
      <c r="N57">
        <v>146</v>
      </c>
      <c r="O57">
        <v>160</v>
      </c>
      <c r="P57" s="3">
        <v>6791.6640000000007</v>
      </c>
      <c r="Q57" s="3">
        <v>9029.8259999999991</v>
      </c>
      <c r="R57" s="2">
        <v>-3.2531337759999999</v>
      </c>
      <c r="S57" s="2">
        <v>0.1599765205</v>
      </c>
      <c r="T57" s="2">
        <v>-6.9226785999999998E-2</v>
      </c>
      <c r="U57">
        <v>2</v>
      </c>
      <c r="V57" s="2">
        <f>Sheet2!$J$12+SUMPRODUCT(Sheet2!$K$12:$M$12,Sheet1!R57:T57)</f>
        <v>154.58137717934704</v>
      </c>
    </row>
    <row r="58" spans="1:22" x14ac:dyDescent="0.3">
      <c r="A58">
        <v>58</v>
      </c>
      <c r="B58" t="s">
        <v>52</v>
      </c>
      <c r="C58" t="s">
        <v>73</v>
      </c>
      <c r="D58" t="str">
        <f t="shared" si="2"/>
        <v>Cachar</v>
      </c>
      <c r="E58">
        <v>1444921</v>
      </c>
      <c r="F58">
        <v>273694</v>
      </c>
      <c r="G58" s="2">
        <f t="shared" si="4"/>
        <v>5.2793302008812759</v>
      </c>
      <c r="H58">
        <v>824437</v>
      </c>
      <c r="I58">
        <v>465734</v>
      </c>
      <c r="J58">
        <v>1020</v>
      </c>
      <c r="K58">
        <v>945</v>
      </c>
      <c r="L58">
        <v>741</v>
      </c>
      <c r="M58">
        <v>310</v>
      </c>
      <c r="N58">
        <v>381</v>
      </c>
      <c r="O58">
        <v>396</v>
      </c>
      <c r="P58" s="3">
        <v>51049.374000000003</v>
      </c>
      <c r="Q58" s="3">
        <v>79044.191999999995</v>
      </c>
      <c r="R58" s="2">
        <v>-0.70698939800000005</v>
      </c>
      <c r="S58" s="2">
        <v>0.33708249959999997</v>
      </c>
      <c r="T58" s="2">
        <v>6.1624965599999998E-2</v>
      </c>
      <c r="U58">
        <v>2</v>
      </c>
      <c r="V58" s="2">
        <f>Sheet2!$J$12+SUMPRODUCT(Sheet2!$K$12:$M$12,Sheet1!R58:T58)</f>
        <v>479.46986973591322</v>
      </c>
    </row>
    <row r="59" spans="1:22" x14ac:dyDescent="0.3">
      <c r="A59">
        <v>59</v>
      </c>
      <c r="B59" t="s">
        <v>52</v>
      </c>
      <c r="C59" t="s">
        <v>74</v>
      </c>
      <c r="D59" t="str">
        <f t="shared" si="2"/>
        <v>Karimganj</v>
      </c>
      <c r="E59">
        <v>1007976</v>
      </c>
      <c r="F59">
        <v>179141</v>
      </c>
      <c r="G59" s="2">
        <f t="shared" si="4"/>
        <v>5.6267186182950857</v>
      </c>
      <c r="H59">
        <v>550119</v>
      </c>
      <c r="I59">
        <v>303294</v>
      </c>
      <c r="J59">
        <v>915</v>
      </c>
      <c r="K59">
        <v>908</v>
      </c>
      <c r="L59">
        <v>639</v>
      </c>
      <c r="M59">
        <v>408</v>
      </c>
      <c r="N59">
        <v>614</v>
      </c>
      <c r="O59">
        <v>409</v>
      </c>
      <c r="P59" s="3">
        <v>34657.919999999998</v>
      </c>
      <c r="Q59" s="3">
        <v>37907.1</v>
      </c>
      <c r="R59" s="2">
        <v>-1.1855662090000001</v>
      </c>
      <c r="S59" s="2">
        <v>0.77559271350000003</v>
      </c>
      <c r="T59" s="2">
        <v>-0.82016656200000004</v>
      </c>
      <c r="U59">
        <v>2</v>
      </c>
      <c r="V59" s="2">
        <f>Sheet2!$J$12+SUMPRODUCT(Sheet2!$K$12:$M$12,Sheet1!R59:T59)</f>
        <v>494.17037343017404</v>
      </c>
    </row>
    <row r="60" spans="1:22" x14ac:dyDescent="0.3">
      <c r="A60">
        <v>60</v>
      </c>
      <c r="B60" t="s">
        <v>52</v>
      </c>
      <c r="C60" t="s">
        <v>75</v>
      </c>
      <c r="D60" t="str">
        <f t="shared" si="2"/>
        <v>Hailakandi</v>
      </c>
      <c r="E60">
        <v>542872</v>
      </c>
      <c r="F60">
        <v>97856</v>
      </c>
      <c r="G60" s="2">
        <f t="shared" si="4"/>
        <v>5.5476618705035969</v>
      </c>
      <c r="H60">
        <v>263547</v>
      </c>
      <c r="I60">
        <v>179881</v>
      </c>
      <c r="J60">
        <v>327</v>
      </c>
      <c r="K60">
        <v>308</v>
      </c>
      <c r="L60">
        <v>268</v>
      </c>
      <c r="M60">
        <v>135</v>
      </c>
      <c r="N60">
        <v>141</v>
      </c>
      <c r="O60">
        <v>115</v>
      </c>
      <c r="P60" s="3">
        <v>15618.093000000001</v>
      </c>
      <c r="Q60" s="3">
        <v>21315.258999999998</v>
      </c>
      <c r="R60" s="2">
        <v>-2.9470798760000001</v>
      </c>
      <c r="S60" s="2">
        <v>-0.284821777</v>
      </c>
      <c r="T60" s="2">
        <v>-0.21086896399999999</v>
      </c>
      <c r="U60">
        <v>2</v>
      </c>
      <c r="V60" s="2">
        <f>Sheet2!$J$12+SUMPRODUCT(Sheet2!$K$12:$M$12,Sheet1!R60:T60)</f>
        <v>157.56504120229403</v>
      </c>
    </row>
    <row r="61" spans="1:22" x14ac:dyDescent="0.3">
      <c r="A61">
        <v>61</v>
      </c>
      <c r="B61" t="s">
        <v>76</v>
      </c>
      <c r="C61" t="s">
        <v>77</v>
      </c>
      <c r="D61" t="str">
        <f t="shared" si="2"/>
        <v>Pashchim Champaran</v>
      </c>
      <c r="E61">
        <v>3043466</v>
      </c>
      <c r="F61">
        <v>522728</v>
      </c>
      <c r="G61" s="2">
        <f t="shared" si="4"/>
        <v>5.8222746820526163</v>
      </c>
      <c r="H61">
        <v>932347</v>
      </c>
      <c r="I61">
        <v>1154038</v>
      </c>
      <c r="J61">
        <v>1355</v>
      </c>
      <c r="K61">
        <v>1355</v>
      </c>
      <c r="L61">
        <v>344</v>
      </c>
      <c r="M61">
        <v>314</v>
      </c>
      <c r="N61">
        <v>116</v>
      </c>
      <c r="O61">
        <v>454</v>
      </c>
      <c r="P61" s="3">
        <v>166721.28400000001</v>
      </c>
      <c r="Q61" s="3">
        <v>87053.835000000006</v>
      </c>
      <c r="R61" s="2">
        <v>0.75560841919999999</v>
      </c>
      <c r="S61" s="2">
        <v>-0.70994015600000004</v>
      </c>
      <c r="T61" s="2">
        <v>1.0927405561000001</v>
      </c>
      <c r="U61">
        <v>3</v>
      </c>
      <c r="V61" s="2">
        <f>Sheet2!$J$12+SUMPRODUCT(Sheet2!$K$12:$M$12,Sheet1!R61:T61)</f>
        <v>525.30214396278211</v>
      </c>
    </row>
    <row r="62" spans="1:22" x14ac:dyDescent="0.3">
      <c r="A62">
        <v>62</v>
      </c>
      <c r="B62" t="s">
        <v>76</v>
      </c>
      <c r="C62" t="s">
        <v>78</v>
      </c>
      <c r="D62" t="str">
        <f t="shared" si="2"/>
        <v>Purba Champaran</v>
      </c>
      <c r="E62">
        <v>3939773</v>
      </c>
      <c r="F62">
        <v>645949</v>
      </c>
      <c r="G62" s="2">
        <f t="shared" si="4"/>
        <v>6.0992013301359709</v>
      </c>
      <c r="H62">
        <v>1164670</v>
      </c>
      <c r="I62">
        <v>1286843</v>
      </c>
      <c r="J62">
        <v>1279</v>
      </c>
      <c r="K62">
        <v>1279</v>
      </c>
      <c r="L62">
        <v>529</v>
      </c>
      <c r="M62">
        <v>498</v>
      </c>
      <c r="N62">
        <v>119</v>
      </c>
      <c r="O62">
        <v>494</v>
      </c>
      <c r="P62" s="3">
        <v>260151.19199999998</v>
      </c>
      <c r="Q62" s="3">
        <v>100409.23200000002</v>
      </c>
      <c r="R62" s="2">
        <v>1.7842701627999999</v>
      </c>
      <c r="S62" s="2">
        <v>-1.169167512</v>
      </c>
      <c r="T62" s="2">
        <v>0.87386227809999995</v>
      </c>
      <c r="U62">
        <v>1</v>
      </c>
      <c r="V62" s="2">
        <f>Sheet2!$J$12+SUMPRODUCT(Sheet2!$K$12:$M$12,Sheet1!R62:T62)</f>
        <v>619.05776096437012</v>
      </c>
    </row>
    <row r="63" spans="1:22" x14ac:dyDescent="0.3">
      <c r="A63">
        <v>63</v>
      </c>
      <c r="B63" t="s">
        <v>76</v>
      </c>
      <c r="C63" t="s">
        <v>79</v>
      </c>
      <c r="D63" t="str">
        <f t="shared" si="2"/>
        <v xml:space="preserve">Sheohar </v>
      </c>
      <c r="E63">
        <v>515961</v>
      </c>
      <c r="F63">
        <v>106808</v>
      </c>
      <c r="G63" s="2">
        <f t="shared" si="4"/>
        <v>4.8307336529098945</v>
      </c>
      <c r="H63">
        <v>144444</v>
      </c>
      <c r="I63">
        <v>161218</v>
      </c>
      <c r="J63">
        <v>189</v>
      </c>
      <c r="K63">
        <v>189</v>
      </c>
      <c r="L63">
        <v>43</v>
      </c>
      <c r="M63">
        <v>61</v>
      </c>
      <c r="N63">
        <v>15</v>
      </c>
      <c r="O63">
        <v>68</v>
      </c>
      <c r="P63" s="3">
        <v>29080.35</v>
      </c>
      <c r="Q63" s="3">
        <v>14647.88</v>
      </c>
      <c r="R63" s="2">
        <v>-3.3681295659999999</v>
      </c>
      <c r="S63" s="2">
        <v>-0.691819034</v>
      </c>
      <c r="T63" s="2">
        <v>-1.9446992999999999E-2</v>
      </c>
      <c r="U63">
        <v>2</v>
      </c>
      <c r="V63" s="2">
        <f>Sheet2!$J$12+SUMPRODUCT(Sheet2!$K$12:$M$12,Sheet1!R63:T63)</f>
        <v>61.456060614213015</v>
      </c>
    </row>
    <row r="64" spans="1:22" x14ac:dyDescent="0.3">
      <c r="A64">
        <v>64</v>
      </c>
      <c r="B64" t="s">
        <v>76</v>
      </c>
      <c r="C64" t="s">
        <v>80</v>
      </c>
      <c r="D64" t="str">
        <f t="shared" si="2"/>
        <v>Sitamarhi</v>
      </c>
      <c r="E64">
        <v>2682720</v>
      </c>
      <c r="F64">
        <v>548321</v>
      </c>
      <c r="G64" s="2">
        <f t="shared" si="4"/>
        <v>4.8926085267571366</v>
      </c>
      <c r="H64">
        <v>817711</v>
      </c>
      <c r="I64">
        <v>855156</v>
      </c>
      <c r="J64">
        <v>802</v>
      </c>
      <c r="K64">
        <v>801</v>
      </c>
      <c r="L64">
        <v>302</v>
      </c>
      <c r="M64">
        <v>277</v>
      </c>
      <c r="N64">
        <v>146</v>
      </c>
      <c r="O64">
        <v>345</v>
      </c>
      <c r="P64" s="3">
        <v>210392.23</v>
      </c>
      <c r="Q64" s="3">
        <v>155315.73000000001</v>
      </c>
      <c r="R64" s="2">
        <v>0.26821786860000002</v>
      </c>
      <c r="S64" s="2">
        <v>-1.36084893</v>
      </c>
      <c r="T64" s="2">
        <v>0.9001203955</v>
      </c>
      <c r="U64">
        <v>2</v>
      </c>
      <c r="V64" s="2">
        <f>Sheet2!$J$12+SUMPRODUCT(Sheet2!$K$12:$M$12,Sheet1!R64:T64)</f>
        <v>413.78904721104254</v>
      </c>
    </row>
    <row r="65" spans="1:22" x14ac:dyDescent="0.3">
      <c r="A65">
        <v>65</v>
      </c>
      <c r="B65" t="s">
        <v>76</v>
      </c>
      <c r="C65" t="s">
        <v>81</v>
      </c>
      <c r="D65" t="str">
        <f t="shared" si="2"/>
        <v>Madhubani</v>
      </c>
      <c r="E65">
        <v>3575281</v>
      </c>
      <c r="F65">
        <v>656858</v>
      </c>
      <c r="G65" s="2">
        <f t="shared" si="4"/>
        <v>5.4430044240916606</v>
      </c>
      <c r="H65">
        <v>1195776</v>
      </c>
      <c r="I65">
        <v>1227723</v>
      </c>
      <c r="J65">
        <v>1034</v>
      </c>
      <c r="K65">
        <v>1033</v>
      </c>
      <c r="L65">
        <v>437</v>
      </c>
      <c r="M65">
        <v>432</v>
      </c>
      <c r="N65">
        <v>164</v>
      </c>
      <c r="O65">
        <v>547</v>
      </c>
      <c r="P65" s="3">
        <v>188684.22599999997</v>
      </c>
      <c r="Q65" s="3">
        <v>68916.578999999998</v>
      </c>
      <c r="R65" s="2">
        <v>1.1970318856</v>
      </c>
      <c r="S65" s="2">
        <v>-1.3396347070000001</v>
      </c>
      <c r="T65" s="2">
        <v>0.5472997624</v>
      </c>
      <c r="U65">
        <v>1</v>
      </c>
      <c r="V65" s="2">
        <f>Sheet2!$J$12+SUMPRODUCT(Sheet2!$K$12:$M$12,Sheet1!R65:T65)</f>
        <v>543.85106879574437</v>
      </c>
    </row>
    <row r="66" spans="1:22" x14ac:dyDescent="0.3">
      <c r="A66">
        <v>66</v>
      </c>
      <c r="B66" t="s">
        <v>76</v>
      </c>
      <c r="C66" t="s">
        <v>82</v>
      </c>
      <c r="D66" t="str">
        <f t="shared" ref="D66:D129" si="5">IFERROR(MID(C66,LEN("District A"),IFERROR(FIND("*",C66)-LEN("District A"),FIND("(",C66)-LEN("District  A"))),RIGHT(C66,LEN(C66)-LEN("District ")))</f>
        <v xml:space="preserve">Supaul </v>
      </c>
      <c r="E66">
        <v>1732578</v>
      </c>
      <c r="F66">
        <v>308453</v>
      </c>
      <c r="G66" s="2">
        <f t="shared" si="4"/>
        <v>5.6169918917955082</v>
      </c>
      <c r="H66">
        <v>509025</v>
      </c>
      <c r="I66">
        <v>728222</v>
      </c>
      <c r="J66">
        <v>526</v>
      </c>
      <c r="K66">
        <v>525</v>
      </c>
      <c r="L66">
        <v>151</v>
      </c>
      <c r="M66">
        <v>194</v>
      </c>
      <c r="N66">
        <v>53</v>
      </c>
      <c r="O66">
        <v>242</v>
      </c>
      <c r="P66" s="3">
        <v>36824.732000000004</v>
      </c>
      <c r="Q66" s="3">
        <v>31207.4</v>
      </c>
      <c r="R66" s="2">
        <v>-1.6607313269999999</v>
      </c>
      <c r="S66" s="2">
        <v>-0.90680314699999998</v>
      </c>
      <c r="T66" s="2">
        <v>0.30020913339999999</v>
      </c>
      <c r="U66">
        <v>2</v>
      </c>
      <c r="V66" s="2">
        <f>Sheet2!$J$12+SUMPRODUCT(Sheet2!$K$12:$M$12,Sheet1!R66:T66)</f>
        <v>240.18477314413843</v>
      </c>
    </row>
    <row r="67" spans="1:22" x14ac:dyDescent="0.3">
      <c r="A67">
        <v>67</v>
      </c>
      <c r="B67" t="s">
        <v>76</v>
      </c>
      <c r="C67" t="s">
        <v>83</v>
      </c>
      <c r="D67" t="str">
        <f t="shared" si="5"/>
        <v>Araria</v>
      </c>
      <c r="E67">
        <v>2158608</v>
      </c>
      <c r="F67">
        <v>415563</v>
      </c>
      <c r="G67" s="2">
        <f t="shared" si="4"/>
        <v>5.194418174861573</v>
      </c>
      <c r="H67">
        <v>589679</v>
      </c>
      <c r="I67">
        <v>853445</v>
      </c>
      <c r="J67">
        <v>713</v>
      </c>
      <c r="K67">
        <v>711</v>
      </c>
      <c r="L67">
        <v>129</v>
      </c>
      <c r="M67">
        <v>211</v>
      </c>
      <c r="N67">
        <v>108</v>
      </c>
      <c r="O67">
        <v>252</v>
      </c>
      <c r="P67" s="3">
        <v>33083.519999999997</v>
      </c>
      <c r="Q67" s="3">
        <v>72370.2</v>
      </c>
      <c r="R67" s="2">
        <v>-0.96585365400000001</v>
      </c>
      <c r="S67" s="2">
        <v>-0.93200651199999995</v>
      </c>
      <c r="T67" s="2">
        <v>0.6392811478</v>
      </c>
      <c r="U67">
        <v>2</v>
      </c>
      <c r="V67" s="2">
        <f>Sheet2!$J$12+SUMPRODUCT(Sheet2!$K$12:$M$12,Sheet1!R67:T67)</f>
        <v>310.48605422906985</v>
      </c>
    </row>
    <row r="68" spans="1:22" x14ac:dyDescent="0.3">
      <c r="A68">
        <v>68</v>
      </c>
      <c r="B68" t="s">
        <v>76</v>
      </c>
      <c r="C68" t="s">
        <v>84</v>
      </c>
      <c r="D68" t="str">
        <f t="shared" si="5"/>
        <v>Kishanganj</v>
      </c>
      <c r="E68">
        <v>1296348</v>
      </c>
      <c r="F68">
        <v>257252</v>
      </c>
      <c r="G68" s="2">
        <f t="shared" si="4"/>
        <v>5.0392144667485574</v>
      </c>
      <c r="H68">
        <v>313488</v>
      </c>
      <c r="I68">
        <v>417151</v>
      </c>
      <c r="J68">
        <v>730</v>
      </c>
      <c r="K68">
        <v>730</v>
      </c>
      <c r="L68">
        <v>116</v>
      </c>
      <c r="M68">
        <v>123</v>
      </c>
      <c r="N68">
        <v>39</v>
      </c>
      <c r="O68">
        <v>181</v>
      </c>
      <c r="P68" s="3">
        <v>26976.046000000002</v>
      </c>
      <c r="Q68" s="3">
        <v>94925.142999999982</v>
      </c>
      <c r="R68" s="2">
        <v>-1.938358045</v>
      </c>
      <c r="S68" s="2">
        <v>-0.40792748099999998</v>
      </c>
      <c r="T68" s="2">
        <v>0.8644821801</v>
      </c>
      <c r="U68">
        <v>2</v>
      </c>
      <c r="V68" s="2">
        <f>Sheet2!$J$12+SUMPRODUCT(Sheet2!$K$12:$M$12,Sheet1!R68:T68)</f>
        <v>229.27445713153713</v>
      </c>
    </row>
    <row r="69" spans="1:22" x14ac:dyDescent="0.3">
      <c r="A69">
        <v>69</v>
      </c>
      <c r="B69" t="s">
        <v>76</v>
      </c>
      <c r="C69" t="s">
        <v>85</v>
      </c>
      <c r="D69" t="str">
        <f t="shared" si="5"/>
        <v>Purnia</v>
      </c>
      <c r="E69">
        <v>2543942</v>
      </c>
      <c r="F69">
        <v>492491</v>
      </c>
      <c r="G69" s="2">
        <f t="shared" si="4"/>
        <v>5.1654588611771581</v>
      </c>
      <c r="H69">
        <v>700070</v>
      </c>
      <c r="I69">
        <v>960700</v>
      </c>
      <c r="J69">
        <v>1103</v>
      </c>
      <c r="K69">
        <v>1095</v>
      </c>
      <c r="L69">
        <v>313</v>
      </c>
      <c r="M69">
        <v>250</v>
      </c>
      <c r="N69">
        <v>124</v>
      </c>
      <c r="O69">
        <v>284</v>
      </c>
      <c r="P69" s="3">
        <v>51963.425999999999</v>
      </c>
      <c r="Q69" s="3">
        <v>82847.348999999987</v>
      </c>
      <c r="R69" s="2">
        <v>-0.14130301000000001</v>
      </c>
      <c r="S69" s="2">
        <v>-0.567495109</v>
      </c>
      <c r="T69" s="2">
        <v>0.96573847970000004</v>
      </c>
      <c r="U69">
        <v>3</v>
      </c>
      <c r="V69" s="2">
        <f>Sheet2!$J$12+SUMPRODUCT(Sheet2!$K$12:$M$12,Sheet1!R69:T69)</f>
        <v>432.50287830808173</v>
      </c>
    </row>
    <row r="70" spans="1:22" x14ac:dyDescent="0.3">
      <c r="A70">
        <v>70</v>
      </c>
      <c r="B70" t="s">
        <v>76</v>
      </c>
      <c r="C70" t="s">
        <v>86</v>
      </c>
      <c r="D70" t="str">
        <f t="shared" si="5"/>
        <v>Katihar</v>
      </c>
      <c r="E70">
        <v>2392638</v>
      </c>
      <c r="F70">
        <v>455376</v>
      </c>
      <c r="G70" s="2">
        <f t="shared" si="4"/>
        <v>5.254203120059028</v>
      </c>
      <c r="H70">
        <v>655119</v>
      </c>
      <c r="I70">
        <v>898326</v>
      </c>
      <c r="J70">
        <v>1290</v>
      </c>
      <c r="K70">
        <v>1231</v>
      </c>
      <c r="L70">
        <v>277</v>
      </c>
      <c r="M70">
        <v>239</v>
      </c>
      <c r="N70">
        <v>83</v>
      </c>
      <c r="O70">
        <v>316</v>
      </c>
      <c r="P70" s="3">
        <v>68067.67</v>
      </c>
      <c r="Q70" s="3">
        <v>167656.61000000002</v>
      </c>
      <c r="R70" s="2">
        <v>4.0817150000000003E-2</v>
      </c>
      <c r="S70" s="2">
        <v>-0.379626301</v>
      </c>
      <c r="T70" s="2">
        <v>1.5998799865</v>
      </c>
      <c r="U70">
        <v>3</v>
      </c>
      <c r="V70" s="2">
        <f>Sheet2!$J$12+SUMPRODUCT(Sheet2!$K$12:$M$12,Sheet1!R70:T70)</f>
        <v>447.45569741638053</v>
      </c>
    </row>
    <row r="71" spans="1:22" x14ac:dyDescent="0.3">
      <c r="A71">
        <v>71</v>
      </c>
      <c r="B71" t="s">
        <v>76</v>
      </c>
      <c r="C71" t="s">
        <v>87</v>
      </c>
      <c r="D71" t="str">
        <f t="shared" si="5"/>
        <v>Madhepura</v>
      </c>
      <c r="E71">
        <v>1526646</v>
      </c>
      <c r="F71">
        <v>267179</v>
      </c>
      <c r="G71" s="2">
        <f t="shared" ref="G71:G134" si="6">E71/F71</f>
        <v>5.7139445839680514</v>
      </c>
      <c r="H71">
        <v>431480</v>
      </c>
      <c r="I71">
        <v>683976</v>
      </c>
      <c r="J71">
        <v>384</v>
      </c>
      <c r="K71">
        <v>383</v>
      </c>
      <c r="L71">
        <v>168</v>
      </c>
      <c r="M71">
        <v>183</v>
      </c>
      <c r="N71">
        <v>65</v>
      </c>
      <c r="O71">
        <v>163</v>
      </c>
      <c r="P71" s="3">
        <v>43694.921000000002</v>
      </c>
      <c r="Q71" s="3">
        <v>31631.906000000003</v>
      </c>
      <c r="R71" s="2">
        <v>-1.9241734770000001</v>
      </c>
      <c r="S71" s="2">
        <v>-0.96196757300000002</v>
      </c>
      <c r="T71" s="2">
        <v>0.13321474080000001</v>
      </c>
      <c r="U71">
        <v>2</v>
      </c>
      <c r="V71" s="2">
        <f>Sheet2!$J$12+SUMPRODUCT(Sheet2!$K$12:$M$12,Sheet1!R71:T71)</f>
        <v>209.16453132223182</v>
      </c>
    </row>
    <row r="72" spans="1:22" x14ac:dyDescent="0.3">
      <c r="A72">
        <v>72</v>
      </c>
      <c r="B72" t="s">
        <v>76</v>
      </c>
      <c r="C72" t="s">
        <v>88</v>
      </c>
      <c r="D72" t="str">
        <f t="shared" si="5"/>
        <v>Saharsa</v>
      </c>
      <c r="E72">
        <v>1508182</v>
      </c>
      <c r="F72">
        <v>268453</v>
      </c>
      <c r="G72" s="2">
        <f t="shared" si="6"/>
        <v>5.6180485969611071</v>
      </c>
      <c r="H72">
        <v>465577</v>
      </c>
      <c r="I72">
        <v>589467</v>
      </c>
      <c r="J72">
        <v>441</v>
      </c>
      <c r="K72">
        <v>441</v>
      </c>
      <c r="L72">
        <v>127</v>
      </c>
      <c r="M72">
        <v>211</v>
      </c>
      <c r="N72">
        <v>60</v>
      </c>
      <c r="O72">
        <v>188</v>
      </c>
      <c r="P72" s="3">
        <v>78565.963000000003</v>
      </c>
      <c r="Q72" s="3">
        <v>40241.102999999996</v>
      </c>
      <c r="R72" s="2">
        <v>-1.8512086750000001</v>
      </c>
      <c r="S72" s="2">
        <v>-0.94448276399999997</v>
      </c>
      <c r="T72" s="2">
        <v>0.16276724919999999</v>
      </c>
      <c r="U72">
        <v>2</v>
      </c>
      <c r="V72" s="2">
        <f>Sheet2!$J$12+SUMPRODUCT(Sheet2!$K$12:$M$12,Sheet1!R72:T72)</f>
        <v>218.60051960155624</v>
      </c>
    </row>
    <row r="73" spans="1:22" x14ac:dyDescent="0.3">
      <c r="A73">
        <v>73</v>
      </c>
      <c r="B73" t="s">
        <v>76</v>
      </c>
      <c r="C73" t="s">
        <v>89</v>
      </c>
      <c r="D73" t="str">
        <f t="shared" si="5"/>
        <v>Darbhanga</v>
      </c>
      <c r="E73">
        <v>3295789</v>
      </c>
      <c r="F73">
        <v>616636</v>
      </c>
      <c r="G73" s="2">
        <f t="shared" si="6"/>
        <v>5.3447884975901507</v>
      </c>
      <c r="H73">
        <v>1167572</v>
      </c>
      <c r="I73">
        <v>1028558</v>
      </c>
      <c r="J73">
        <v>1083</v>
      </c>
      <c r="K73">
        <v>1083</v>
      </c>
      <c r="L73">
        <v>490</v>
      </c>
      <c r="M73">
        <v>404</v>
      </c>
      <c r="N73">
        <v>138</v>
      </c>
      <c r="O73">
        <v>494</v>
      </c>
      <c r="P73" s="3">
        <v>299909.3</v>
      </c>
      <c r="Q73" s="3">
        <v>132591.48000000001</v>
      </c>
      <c r="R73" s="2">
        <v>1.3100485180999999</v>
      </c>
      <c r="S73" s="2">
        <v>-1.349062129</v>
      </c>
      <c r="T73" s="2">
        <v>0.84791037619999998</v>
      </c>
      <c r="U73">
        <v>1</v>
      </c>
      <c r="V73" s="2">
        <f>Sheet2!$J$12+SUMPRODUCT(Sheet2!$K$12:$M$12,Sheet1!R73:T73)</f>
        <v>545.32368914371773</v>
      </c>
    </row>
    <row r="74" spans="1:22" x14ac:dyDescent="0.3">
      <c r="A74">
        <v>74</v>
      </c>
      <c r="B74" t="s">
        <v>76</v>
      </c>
      <c r="C74" t="s">
        <v>90</v>
      </c>
      <c r="D74" t="str">
        <f t="shared" si="5"/>
        <v>Muzaffarpur</v>
      </c>
      <c r="E74">
        <v>3746714</v>
      </c>
      <c r="F74">
        <v>650882</v>
      </c>
      <c r="G74" s="2">
        <f t="shared" si="6"/>
        <v>5.7563644408663937</v>
      </c>
      <c r="H74">
        <v>1440954</v>
      </c>
      <c r="I74">
        <v>1139830</v>
      </c>
      <c r="J74">
        <v>1725</v>
      </c>
      <c r="K74">
        <v>1725</v>
      </c>
      <c r="L74">
        <v>1021</v>
      </c>
      <c r="M74">
        <v>473</v>
      </c>
      <c r="N74">
        <v>216</v>
      </c>
      <c r="O74">
        <v>763</v>
      </c>
      <c r="P74" s="3">
        <v>292877.15600000002</v>
      </c>
      <c r="Q74" s="3">
        <v>89453.43</v>
      </c>
      <c r="R74" s="2">
        <v>2.3870216344999999</v>
      </c>
      <c r="S74" s="2">
        <v>-0.33282730700000002</v>
      </c>
      <c r="T74" s="2">
        <v>0.93579491889999999</v>
      </c>
      <c r="U74">
        <v>3</v>
      </c>
      <c r="V74" s="2">
        <f>Sheet2!$J$12+SUMPRODUCT(Sheet2!$K$12:$M$12,Sheet1!R74:T74)</f>
        <v>766.60912638989646</v>
      </c>
    </row>
    <row r="75" spans="1:22" x14ac:dyDescent="0.3">
      <c r="A75">
        <v>75</v>
      </c>
      <c r="B75" t="s">
        <v>76</v>
      </c>
      <c r="C75" t="s">
        <v>91</v>
      </c>
      <c r="D75" t="str">
        <f t="shared" si="5"/>
        <v>Gopalganj</v>
      </c>
      <c r="E75">
        <v>2152638</v>
      </c>
      <c r="F75">
        <v>320452</v>
      </c>
      <c r="G75" s="2">
        <f t="shared" si="6"/>
        <v>6.7175052738007563</v>
      </c>
      <c r="H75">
        <v>816173</v>
      </c>
      <c r="I75">
        <v>641672</v>
      </c>
      <c r="J75">
        <v>1383</v>
      </c>
      <c r="K75">
        <v>1383</v>
      </c>
      <c r="L75">
        <v>439</v>
      </c>
      <c r="M75">
        <v>231</v>
      </c>
      <c r="N75">
        <v>155</v>
      </c>
      <c r="O75">
        <v>549</v>
      </c>
      <c r="P75" s="3">
        <v>189957.74099999998</v>
      </c>
      <c r="Q75" s="3">
        <v>27886.715</v>
      </c>
      <c r="R75" s="2">
        <v>-0.31869134900000001</v>
      </c>
      <c r="S75" s="2">
        <v>-4.6537460000000003E-2</v>
      </c>
      <c r="T75" s="2">
        <v>0.63453405399999996</v>
      </c>
      <c r="U75">
        <v>2</v>
      </c>
      <c r="V75" s="2">
        <f>Sheet2!$J$12+SUMPRODUCT(Sheet2!$K$12:$M$12,Sheet1!R75:T75)</f>
        <v>470.53068313565905</v>
      </c>
    </row>
    <row r="76" spans="1:22" x14ac:dyDescent="0.3">
      <c r="A76">
        <v>76</v>
      </c>
      <c r="B76" t="s">
        <v>76</v>
      </c>
      <c r="C76" t="s">
        <v>92</v>
      </c>
      <c r="D76" t="str">
        <f t="shared" si="5"/>
        <v>Siwan</v>
      </c>
      <c r="E76">
        <v>2714349</v>
      </c>
      <c r="F76">
        <v>383575</v>
      </c>
      <c r="G76" s="2">
        <f t="shared" si="6"/>
        <v>7.076449195072672</v>
      </c>
      <c r="H76">
        <v>1118027</v>
      </c>
      <c r="I76">
        <v>730437</v>
      </c>
      <c r="J76">
        <v>1438</v>
      </c>
      <c r="K76">
        <v>1437</v>
      </c>
      <c r="L76">
        <v>441</v>
      </c>
      <c r="M76">
        <v>361</v>
      </c>
      <c r="N76">
        <v>151</v>
      </c>
      <c r="O76">
        <v>560</v>
      </c>
      <c r="P76" s="3">
        <v>283127.84499999997</v>
      </c>
      <c r="Q76" s="3">
        <v>52665.739000000001</v>
      </c>
      <c r="R76" s="2">
        <v>0.51781097490000005</v>
      </c>
      <c r="S76" s="2">
        <v>-0.39915866</v>
      </c>
      <c r="T76" s="2">
        <v>0.63966474360000003</v>
      </c>
      <c r="U76">
        <v>3</v>
      </c>
      <c r="V76" s="2">
        <f>Sheet2!$J$12+SUMPRODUCT(Sheet2!$K$12:$M$12,Sheet1!R76:T76)</f>
        <v>541.58297042804713</v>
      </c>
    </row>
    <row r="77" spans="1:22" x14ac:dyDescent="0.3">
      <c r="A77">
        <v>77</v>
      </c>
      <c r="B77" t="s">
        <v>76</v>
      </c>
      <c r="C77" t="s">
        <v>93</v>
      </c>
      <c r="D77" t="str">
        <f t="shared" si="5"/>
        <v>Saran</v>
      </c>
      <c r="E77">
        <v>3248701</v>
      </c>
      <c r="F77">
        <v>471446</v>
      </c>
      <c r="G77" s="2">
        <f t="shared" si="6"/>
        <v>6.8909291838301732</v>
      </c>
      <c r="H77">
        <v>1347610</v>
      </c>
      <c r="I77">
        <v>860940</v>
      </c>
      <c r="J77">
        <v>1566</v>
      </c>
      <c r="K77">
        <v>1566</v>
      </c>
      <c r="L77">
        <v>544</v>
      </c>
      <c r="M77">
        <v>462</v>
      </c>
      <c r="N77">
        <v>170</v>
      </c>
      <c r="O77">
        <v>611</v>
      </c>
      <c r="P77" s="3">
        <v>340783.52</v>
      </c>
      <c r="Q77" s="3">
        <v>91202.496000000014</v>
      </c>
      <c r="R77" s="2">
        <v>1.4523836368</v>
      </c>
      <c r="S77" s="2">
        <v>-0.54797073799999996</v>
      </c>
      <c r="T77" s="2">
        <v>0.80461191899999995</v>
      </c>
      <c r="U77">
        <v>3</v>
      </c>
      <c r="V77" s="2">
        <f>Sheet2!$J$12+SUMPRODUCT(Sheet2!$K$12:$M$12,Sheet1!R77:T77)</f>
        <v>636.98453084500704</v>
      </c>
    </row>
    <row r="78" spans="1:22" x14ac:dyDescent="0.3">
      <c r="A78">
        <v>78</v>
      </c>
      <c r="B78" t="s">
        <v>76</v>
      </c>
      <c r="C78" t="s">
        <v>94</v>
      </c>
      <c r="D78" t="str">
        <f t="shared" si="5"/>
        <v>Vaishali</v>
      </c>
      <c r="E78">
        <v>2718421</v>
      </c>
      <c r="F78">
        <v>412669</v>
      </c>
      <c r="G78" s="2">
        <f t="shared" si="6"/>
        <v>6.5874126721415953</v>
      </c>
      <c r="H78">
        <v>1098151</v>
      </c>
      <c r="I78">
        <v>782717</v>
      </c>
      <c r="J78">
        <v>1414</v>
      </c>
      <c r="K78">
        <v>1414</v>
      </c>
      <c r="L78">
        <v>970</v>
      </c>
      <c r="M78">
        <v>408</v>
      </c>
      <c r="N78">
        <v>141</v>
      </c>
      <c r="O78">
        <v>627</v>
      </c>
      <c r="P78" s="3">
        <v>212017.19</v>
      </c>
      <c r="Q78" s="3">
        <v>101362.8</v>
      </c>
      <c r="R78" s="2">
        <v>0.87925372530000001</v>
      </c>
      <c r="S78" s="2">
        <v>3.5324486500000002E-2</v>
      </c>
      <c r="T78" s="2">
        <v>0.85279361119999997</v>
      </c>
      <c r="U78">
        <v>3</v>
      </c>
      <c r="V78" s="2">
        <f>Sheet2!$J$12+SUMPRODUCT(Sheet2!$K$12:$M$12,Sheet1!R78:T78)</f>
        <v>617.20480360617978</v>
      </c>
    </row>
    <row r="79" spans="1:22" x14ac:dyDescent="0.3">
      <c r="A79">
        <v>79</v>
      </c>
      <c r="B79" t="s">
        <v>76</v>
      </c>
      <c r="C79" t="s">
        <v>95</v>
      </c>
      <c r="D79" t="str">
        <f t="shared" si="5"/>
        <v>Samastipur</v>
      </c>
      <c r="E79">
        <v>3394793</v>
      </c>
      <c r="F79">
        <v>575523</v>
      </c>
      <c r="G79" s="2">
        <f t="shared" si="6"/>
        <v>5.8986226440993672</v>
      </c>
      <c r="H79">
        <v>1211152</v>
      </c>
      <c r="I79">
        <v>1071974</v>
      </c>
      <c r="J79">
        <v>1122</v>
      </c>
      <c r="K79">
        <v>1122</v>
      </c>
      <c r="L79">
        <v>674</v>
      </c>
      <c r="M79">
        <v>444</v>
      </c>
      <c r="N79">
        <v>151</v>
      </c>
      <c r="O79">
        <v>636</v>
      </c>
      <c r="P79" s="3">
        <v>324876.42800000001</v>
      </c>
      <c r="Q79" s="3">
        <v>117596.952</v>
      </c>
      <c r="R79" s="2">
        <v>1.4942783665999999</v>
      </c>
      <c r="S79" s="2">
        <v>-1.1936846569999999</v>
      </c>
      <c r="T79" s="2">
        <v>0.68350411379999998</v>
      </c>
      <c r="U79">
        <v>1</v>
      </c>
      <c r="V79" s="2">
        <f>Sheet2!$J$12+SUMPRODUCT(Sheet2!$K$12:$M$12,Sheet1!R79:T79)</f>
        <v>588.43767704522281</v>
      </c>
    </row>
    <row r="80" spans="1:22" x14ac:dyDescent="0.3">
      <c r="A80">
        <v>80</v>
      </c>
      <c r="B80" t="s">
        <v>76</v>
      </c>
      <c r="C80" t="s">
        <v>96</v>
      </c>
      <c r="D80" t="str">
        <f t="shared" si="5"/>
        <v>Begusarai</v>
      </c>
      <c r="E80">
        <v>2349366</v>
      </c>
      <c r="F80">
        <v>404656</v>
      </c>
      <c r="G80" s="2">
        <f t="shared" si="6"/>
        <v>5.8058350796726108</v>
      </c>
      <c r="H80">
        <v>896444</v>
      </c>
      <c r="I80">
        <v>746075</v>
      </c>
      <c r="J80">
        <v>729</v>
      </c>
      <c r="K80">
        <v>729</v>
      </c>
      <c r="L80">
        <v>457</v>
      </c>
      <c r="M80">
        <v>260</v>
      </c>
      <c r="N80">
        <v>146</v>
      </c>
      <c r="O80">
        <v>446</v>
      </c>
      <c r="P80" s="3">
        <v>223345.655</v>
      </c>
      <c r="Q80" s="3">
        <v>118167.87</v>
      </c>
      <c r="R80" s="2">
        <v>-0.152766185</v>
      </c>
      <c r="S80" s="2">
        <v>-1.144387882</v>
      </c>
      <c r="T80" s="2">
        <v>0.56007875409999996</v>
      </c>
      <c r="U80">
        <v>2</v>
      </c>
      <c r="V80" s="2">
        <f>Sheet2!$J$12+SUMPRODUCT(Sheet2!$K$12:$M$12,Sheet1!R80:T80)</f>
        <v>394.58959319810515</v>
      </c>
    </row>
    <row r="81" spans="1:22" x14ac:dyDescent="0.3">
      <c r="A81">
        <v>81</v>
      </c>
      <c r="B81" t="s">
        <v>76</v>
      </c>
      <c r="C81" t="s">
        <v>97</v>
      </c>
      <c r="D81" t="str">
        <f t="shared" si="5"/>
        <v>Khagaria</v>
      </c>
      <c r="E81">
        <v>1280354</v>
      </c>
      <c r="F81">
        <v>224095</v>
      </c>
      <c r="G81" s="2">
        <f t="shared" si="6"/>
        <v>5.713442959459158</v>
      </c>
      <c r="H81">
        <v>414174</v>
      </c>
      <c r="I81">
        <v>467240</v>
      </c>
      <c r="J81">
        <v>241</v>
      </c>
      <c r="K81">
        <v>241</v>
      </c>
      <c r="L81">
        <v>114</v>
      </c>
      <c r="M81">
        <v>152</v>
      </c>
      <c r="N81">
        <v>47</v>
      </c>
      <c r="O81">
        <v>126</v>
      </c>
      <c r="P81" s="3">
        <v>92257.63900000001</v>
      </c>
      <c r="Q81" s="3">
        <v>59491.072</v>
      </c>
      <c r="R81" s="2">
        <v>-2.2219445539999998</v>
      </c>
      <c r="S81" s="2">
        <v>-1.135557041</v>
      </c>
      <c r="T81" s="2">
        <v>0.14633301039999999</v>
      </c>
      <c r="U81">
        <v>2</v>
      </c>
      <c r="V81" s="2">
        <f>Sheet2!$J$12+SUMPRODUCT(Sheet2!$K$12:$M$12,Sheet1!R81:T81)</f>
        <v>156.24723069646649</v>
      </c>
    </row>
    <row r="82" spans="1:22" x14ac:dyDescent="0.3">
      <c r="A82">
        <v>82</v>
      </c>
      <c r="B82" t="s">
        <v>76</v>
      </c>
      <c r="C82" t="s">
        <v>98</v>
      </c>
      <c r="D82" t="str">
        <f t="shared" si="5"/>
        <v>Bhagalpur</v>
      </c>
      <c r="E82">
        <v>2423172</v>
      </c>
      <c r="F82">
        <v>412080</v>
      </c>
      <c r="G82" s="2">
        <f t="shared" si="6"/>
        <v>5.8803436225975538</v>
      </c>
      <c r="H82">
        <v>965683</v>
      </c>
      <c r="I82">
        <v>855345</v>
      </c>
      <c r="J82">
        <v>935</v>
      </c>
      <c r="K82">
        <v>934</v>
      </c>
      <c r="L82">
        <v>445</v>
      </c>
      <c r="M82">
        <v>358</v>
      </c>
      <c r="N82">
        <v>101</v>
      </c>
      <c r="O82">
        <v>460</v>
      </c>
      <c r="P82" s="3">
        <v>182448.64000000001</v>
      </c>
      <c r="Q82" s="3">
        <v>113201.088</v>
      </c>
      <c r="R82" s="2">
        <v>9.8126004500000003E-2</v>
      </c>
      <c r="S82" s="2">
        <v>-0.844275365</v>
      </c>
      <c r="T82" s="2">
        <v>0.71192352920000002</v>
      </c>
      <c r="U82">
        <v>2</v>
      </c>
      <c r="V82" s="2">
        <f>Sheet2!$J$12+SUMPRODUCT(Sheet2!$K$12:$M$12,Sheet1!R82:T82)</f>
        <v>446.79722679516271</v>
      </c>
    </row>
    <row r="83" spans="1:22" x14ac:dyDescent="0.3">
      <c r="A83">
        <v>83</v>
      </c>
      <c r="B83" t="s">
        <v>76</v>
      </c>
      <c r="C83" t="s">
        <v>99</v>
      </c>
      <c r="D83" t="str">
        <f t="shared" si="5"/>
        <v xml:space="preserve">Banka </v>
      </c>
      <c r="E83">
        <v>1608773</v>
      </c>
      <c r="F83">
        <v>278639</v>
      </c>
      <c r="G83" s="2">
        <f t="shared" si="6"/>
        <v>5.7736820760912861</v>
      </c>
      <c r="H83">
        <v>547326</v>
      </c>
      <c r="I83">
        <v>636665</v>
      </c>
      <c r="J83">
        <v>1682</v>
      </c>
      <c r="K83">
        <v>1677</v>
      </c>
      <c r="L83">
        <v>289</v>
      </c>
      <c r="M83">
        <v>234</v>
      </c>
      <c r="N83">
        <v>108</v>
      </c>
      <c r="O83">
        <v>360</v>
      </c>
      <c r="P83" s="3">
        <v>64285.945999999996</v>
      </c>
      <c r="Q83" s="3">
        <v>82127.42</v>
      </c>
      <c r="R83" s="2">
        <v>-0.60116834100000005</v>
      </c>
      <c r="S83" s="2">
        <v>0.68784207429999999</v>
      </c>
      <c r="T83" s="2">
        <v>1.3165317532</v>
      </c>
      <c r="U83">
        <v>3</v>
      </c>
      <c r="V83" s="2">
        <f>Sheet2!$J$12+SUMPRODUCT(Sheet2!$K$12:$M$12,Sheet1!R83:T83)</f>
        <v>475.77161703022603</v>
      </c>
    </row>
    <row r="84" spans="1:22" x14ac:dyDescent="0.3">
      <c r="A84">
        <v>84</v>
      </c>
      <c r="B84" t="s">
        <v>76</v>
      </c>
      <c r="C84" t="s">
        <v>100</v>
      </c>
      <c r="D84" t="str">
        <f t="shared" si="5"/>
        <v>Munger</v>
      </c>
      <c r="E84">
        <v>1137797</v>
      </c>
      <c r="F84">
        <v>195175</v>
      </c>
      <c r="G84" s="2">
        <f t="shared" si="6"/>
        <v>5.8296246957858333</v>
      </c>
      <c r="H84">
        <v>554332</v>
      </c>
      <c r="I84">
        <v>331451</v>
      </c>
      <c r="J84">
        <v>525</v>
      </c>
      <c r="K84">
        <v>524</v>
      </c>
      <c r="L84">
        <v>321</v>
      </c>
      <c r="M84">
        <v>176</v>
      </c>
      <c r="N84">
        <v>94</v>
      </c>
      <c r="O84">
        <v>337</v>
      </c>
      <c r="P84" s="3">
        <v>102326.63499999999</v>
      </c>
      <c r="Q84" s="3">
        <v>52683.02</v>
      </c>
      <c r="R84" s="2">
        <v>-1.9808441409999999</v>
      </c>
      <c r="S84" s="2">
        <v>-0.55841524300000001</v>
      </c>
      <c r="T84" s="2">
        <v>0.16902473330000001</v>
      </c>
      <c r="U84">
        <v>2</v>
      </c>
      <c r="V84" s="2">
        <f>Sheet2!$J$12+SUMPRODUCT(Sheet2!$K$12:$M$12,Sheet1!R84:T84)</f>
        <v>237.28599869657432</v>
      </c>
    </row>
    <row r="85" spans="1:22" x14ac:dyDescent="0.3">
      <c r="A85">
        <v>85</v>
      </c>
      <c r="B85" t="s">
        <v>76</v>
      </c>
      <c r="C85" t="s">
        <v>101</v>
      </c>
      <c r="D85" t="str">
        <f t="shared" si="5"/>
        <v xml:space="preserve">Lakhisarai </v>
      </c>
      <c r="E85">
        <v>802225</v>
      </c>
      <c r="F85">
        <v>125397</v>
      </c>
      <c r="G85" s="2">
        <f t="shared" si="6"/>
        <v>6.3974815984433437</v>
      </c>
      <c r="H85">
        <v>303536</v>
      </c>
      <c r="I85">
        <v>292634</v>
      </c>
      <c r="J85">
        <v>357</v>
      </c>
      <c r="K85">
        <v>357</v>
      </c>
      <c r="L85">
        <v>116</v>
      </c>
      <c r="M85">
        <v>118</v>
      </c>
      <c r="N85">
        <v>33</v>
      </c>
      <c r="O85">
        <v>125</v>
      </c>
      <c r="P85" s="3">
        <v>66442.712</v>
      </c>
      <c r="Q85" s="3">
        <v>45398.108</v>
      </c>
      <c r="R85" s="2">
        <v>-2.7143156400000001</v>
      </c>
      <c r="S85" s="2">
        <v>-0.65678760800000002</v>
      </c>
      <c r="T85" s="2">
        <v>0.1771854588</v>
      </c>
      <c r="U85">
        <v>2</v>
      </c>
      <c r="V85" s="2">
        <f>Sheet2!$J$12+SUMPRODUCT(Sheet2!$K$12:$M$12,Sheet1!R85:T85)</f>
        <v>137.64205169179485</v>
      </c>
    </row>
    <row r="86" spans="1:22" x14ac:dyDescent="0.3">
      <c r="A86">
        <v>86</v>
      </c>
      <c r="B86" t="s">
        <v>76</v>
      </c>
      <c r="C86" t="s">
        <v>102</v>
      </c>
      <c r="D86" t="str">
        <f t="shared" si="5"/>
        <v xml:space="preserve">Sheikhpura </v>
      </c>
      <c r="E86">
        <v>525502</v>
      </c>
      <c r="F86">
        <v>78958</v>
      </c>
      <c r="G86" s="2">
        <f t="shared" si="6"/>
        <v>6.6554623977304388</v>
      </c>
      <c r="H86">
        <v>202035</v>
      </c>
      <c r="I86">
        <v>194396</v>
      </c>
      <c r="J86">
        <v>268</v>
      </c>
      <c r="K86">
        <v>268</v>
      </c>
      <c r="L86">
        <v>130</v>
      </c>
      <c r="M86">
        <v>96</v>
      </c>
      <c r="N86">
        <v>67</v>
      </c>
      <c r="O86">
        <v>174</v>
      </c>
      <c r="P86" s="3">
        <v>39746.748</v>
      </c>
      <c r="Q86" s="3">
        <v>34936.631999999998</v>
      </c>
      <c r="R86" s="2">
        <v>-3.1038786580000002</v>
      </c>
      <c r="S86" s="2">
        <v>-0.521261156</v>
      </c>
      <c r="T86" s="2">
        <v>-8.0804780000000003E-3</v>
      </c>
      <c r="U86">
        <v>2</v>
      </c>
      <c r="V86" s="2">
        <f>Sheet2!$J$12+SUMPRODUCT(Sheet2!$K$12:$M$12,Sheet1!R86:T86)</f>
        <v>109.02077954931605</v>
      </c>
    </row>
    <row r="87" spans="1:22" x14ac:dyDescent="0.3">
      <c r="A87">
        <v>87</v>
      </c>
      <c r="B87" t="s">
        <v>76</v>
      </c>
      <c r="C87" t="s">
        <v>103</v>
      </c>
      <c r="D87" t="str">
        <f t="shared" si="5"/>
        <v>Nalanda</v>
      </c>
      <c r="E87">
        <v>2370528</v>
      </c>
      <c r="F87">
        <v>360797</v>
      </c>
      <c r="G87" s="2">
        <f t="shared" si="6"/>
        <v>6.570254187257655</v>
      </c>
      <c r="H87">
        <v>1015473</v>
      </c>
      <c r="I87">
        <v>903144</v>
      </c>
      <c r="J87">
        <v>1000</v>
      </c>
      <c r="K87">
        <v>1000</v>
      </c>
      <c r="L87">
        <v>366</v>
      </c>
      <c r="M87">
        <v>325</v>
      </c>
      <c r="N87">
        <v>92</v>
      </c>
      <c r="O87">
        <v>398</v>
      </c>
      <c r="P87" s="3">
        <v>209661.655</v>
      </c>
      <c r="Q87" s="3">
        <v>120944.065</v>
      </c>
      <c r="R87" s="2">
        <v>0.11475105269999999</v>
      </c>
      <c r="S87" s="2">
        <v>-0.88072621699999998</v>
      </c>
      <c r="T87" s="2">
        <v>0.83732702849999996</v>
      </c>
      <c r="U87">
        <v>2</v>
      </c>
      <c r="V87" s="2">
        <f>Sheet2!$J$12+SUMPRODUCT(Sheet2!$K$12:$M$12,Sheet1!R87:T87)</f>
        <v>440.70794963056301</v>
      </c>
    </row>
    <row r="88" spans="1:22" x14ac:dyDescent="0.3">
      <c r="A88">
        <v>88</v>
      </c>
      <c r="B88" t="s">
        <v>76</v>
      </c>
      <c r="C88" t="s">
        <v>104</v>
      </c>
      <c r="D88" t="str">
        <f t="shared" si="5"/>
        <v>Patna</v>
      </c>
      <c r="E88">
        <v>4718592</v>
      </c>
      <c r="F88">
        <v>726364</v>
      </c>
      <c r="G88" s="2">
        <f t="shared" si="6"/>
        <v>6.496180978132176</v>
      </c>
      <c r="H88">
        <v>2453501</v>
      </c>
      <c r="I88">
        <v>1425647</v>
      </c>
      <c r="J88">
        <v>1288</v>
      </c>
      <c r="K88">
        <v>1288</v>
      </c>
      <c r="L88">
        <v>615</v>
      </c>
      <c r="M88">
        <v>471</v>
      </c>
      <c r="N88">
        <v>103</v>
      </c>
      <c r="O88">
        <v>520</v>
      </c>
      <c r="P88" s="3">
        <v>494540.89200000005</v>
      </c>
      <c r="Q88" s="3">
        <v>159785.87300000002</v>
      </c>
      <c r="R88" s="2">
        <v>3.3845083885</v>
      </c>
      <c r="S88" s="2">
        <v>-2.4172660119999998</v>
      </c>
      <c r="T88" s="2">
        <v>1.1555064294999999</v>
      </c>
      <c r="U88">
        <v>1</v>
      </c>
      <c r="V88" s="2">
        <f>Sheet2!$J$12+SUMPRODUCT(Sheet2!$K$12:$M$12,Sheet1!R88:T88)</f>
        <v>692.62176255813506</v>
      </c>
    </row>
    <row r="89" spans="1:22" x14ac:dyDescent="0.3">
      <c r="A89">
        <v>89</v>
      </c>
      <c r="B89" t="s">
        <v>76</v>
      </c>
      <c r="C89" t="s">
        <v>105</v>
      </c>
      <c r="D89" t="str">
        <f t="shared" si="5"/>
        <v>Bhojpur</v>
      </c>
      <c r="E89">
        <v>2243144</v>
      </c>
      <c r="F89">
        <v>321192</v>
      </c>
      <c r="G89" s="2">
        <f t="shared" si="6"/>
        <v>6.9838103066078858</v>
      </c>
      <c r="H89">
        <v>1073010</v>
      </c>
      <c r="I89">
        <v>653811</v>
      </c>
      <c r="J89">
        <v>999</v>
      </c>
      <c r="K89">
        <v>998</v>
      </c>
      <c r="L89">
        <v>247</v>
      </c>
      <c r="M89">
        <v>326</v>
      </c>
      <c r="N89">
        <v>243</v>
      </c>
      <c r="O89">
        <v>465</v>
      </c>
      <c r="P89" s="3">
        <v>190309.12599999999</v>
      </c>
      <c r="Q89" s="3">
        <v>120020.73800000001</v>
      </c>
      <c r="R89" s="2">
        <v>-0.115093028</v>
      </c>
      <c r="S89" s="2">
        <v>-0.70007589000000003</v>
      </c>
      <c r="T89" s="2">
        <v>0.55419082679999998</v>
      </c>
      <c r="U89">
        <v>2</v>
      </c>
      <c r="V89" s="2">
        <f>Sheet2!$J$12+SUMPRODUCT(Sheet2!$K$12:$M$12,Sheet1!R89:T89)</f>
        <v>439.63924714341084</v>
      </c>
    </row>
    <row r="90" spans="1:22" x14ac:dyDescent="0.3">
      <c r="A90">
        <v>90</v>
      </c>
      <c r="B90" t="s">
        <v>76</v>
      </c>
      <c r="C90" t="s">
        <v>106</v>
      </c>
      <c r="D90" t="str">
        <f t="shared" si="5"/>
        <v xml:space="preserve">Buxar </v>
      </c>
      <c r="E90">
        <v>1402396</v>
      </c>
      <c r="F90">
        <v>192426</v>
      </c>
      <c r="G90" s="2">
        <f t="shared" si="6"/>
        <v>7.2879756373878788</v>
      </c>
      <c r="H90">
        <v>642167</v>
      </c>
      <c r="I90">
        <v>408186</v>
      </c>
      <c r="J90">
        <v>819</v>
      </c>
      <c r="K90">
        <v>819</v>
      </c>
      <c r="L90">
        <v>318</v>
      </c>
      <c r="M90">
        <v>187</v>
      </c>
      <c r="N90">
        <v>64</v>
      </c>
      <c r="O90">
        <v>246</v>
      </c>
      <c r="P90" s="3">
        <v>104509.57400000001</v>
      </c>
      <c r="Q90" s="3">
        <v>73921.406000000003</v>
      </c>
      <c r="R90" s="2">
        <v>-1.5483919479999999</v>
      </c>
      <c r="S90" s="2">
        <v>-0.32175017299999997</v>
      </c>
      <c r="T90" s="2">
        <v>0.59941948769999998</v>
      </c>
      <c r="U90">
        <v>2</v>
      </c>
      <c r="V90" s="2">
        <f>Sheet2!$J$12+SUMPRODUCT(Sheet2!$K$12:$M$12,Sheet1!R90:T90)</f>
        <v>295.38445243215574</v>
      </c>
    </row>
    <row r="91" spans="1:22" x14ac:dyDescent="0.3">
      <c r="A91">
        <v>91</v>
      </c>
      <c r="B91" t="s">
        <v>76</v>
      </c>
      <c r="C91" t="s">
        <v>107</v>
      </c>
      <c r="D91" t="str">
        <f t="shared" si="5"/>
        <v xml:space="preserve">Kaimur (Bhabua) </v>
      </c>
      <c r="E91">
        <v>1289074</v>
      </c>
      <c r="F91">
        <v>184797</v>
      </c>
      <c r="G91" s="2">
        <f t="shared" si="6"/>
        <v>6.9756218986238956</v>
      </c>
      <c r="H91">
        <v>561854</v>
      </c>
      <c r="I91">
        <v>442887</v>
      </c>
      <c r="J91">
        <v>1349</v>
      </c>
      <c r="K91">
        <v>1345</v>
      </c>
      <c r="L91">
        <v>645</v>
      </c>
      <c r="M91">
        <v>163</v>
      </c>
      <c r="N91">
        <v>145</v>
      </c>
      <c r="O91">
        <v>467</v>
      </c>
      <c r="P91" s="3">
        <v>67067.663</v>
      </c>
      <c r="Q91" s="3">
        <v>108683.05499999999</v>
      </c>
      <c r="R91" s="2">
        <v>-0.98012193999999997</v>
      </c>
      <c r="S91" s="2">
        <v>0.68356641819999997</v>
      </c>
      <c r="T91" s="2">
        <v>1.0990370538000001</v>
      </c>
      <c r="U91">
        <v>3</v>
      </c>
      <c r="V91" s="2">
        <f>Sheet2!$J$12+SUMPRODUCT(Sheet2!$K$12:$M$12,Sheet1!R91:T91)</f>
        <v>437.06133035915104</v>
      </c>
    </row>
    <row r="92" spans="1:22" x14ac:dyDescent="0.3">
      <c r="A92">
        <v>92</v>
      </c>
      <c r="B92" t="s">
        <v>76</v>
      </c>
      <c r="C92" t="s">
        <v>108</v>
      </c>
      <c r="D92" t="str">
        <f t="shared" si="5"/>
        <v>Rohtas</v>
      </c>
      <c r="E92">
        <v>2450748</v>
      </c>
      <c r="F92">
        <v>346043</v>
      </c>
      <c r="G92" s="2">
        <f t="shared" si="6"/>
        <v>7.0822065465852511</v>
      </c>
      <c r="H92">
        <v>1205287</v>
      </c>
      <c r="I92">
        <v>744183</v>
      </c>
      <c r="J92">
        <v>1710</v>
      </c>
      <c r="K92">
        <v>1708</v>
      </c>
      <c r="L92">
        <v>493</v>
      </c>
      <c r="M92">
        <v>313</v>
      </c>
      <c r="N92">
        <v>265</v>
      </c>
      <c r="O92">
        <v>738</v>
      </c>
      <c r="P92" s="3">
        <v>176963.88600000003</v>
      </c>
      <c r="Q92" s="3">
        <v>164723.30100000001</v>
      </c>
      <c r="R92" s="2">
        <v>0.8527415169</v>
      </c>
      <c r="S92" s="2">
        <v>0.2094000862</v>
      </c>
      <c r="T92" s="2">
        <v>1.3845339798</v>
      </c>
      <c r="U92">
        <v>3</v>
      </c>
      <c r="V92" s="2">
        <f>Sheet2!$J$12+SUMPRODUCT(Sheet2!$K$12:$M$12,Sheet1!R92:T92)</f>
        <v>609.14165975501055</v>
      </c>
    </row>
    <row r="93" spans="1:22" x14ac:dyDescent="0.3">
      <c r="A93">
        <v>93</v>
      </c>
      <c r="B93" t="s">
        <v>76</v>
      </c>
      <c r="C93" t="s">
        <v>109</v>
      </c>
      <c r="D93" t="str">
        <f t="shared" si="5"/>
        <v>Jehanabad</v>
      </c>
      <c r="E93">
        <v>1514315</v>
      </c>
      <c r="F93">
        <v>230635</v>
      </c>
      <c r="G93" s="2">
        <f t="shared" si="6"/>
        <v>6.5658508032172049</v>
      </c>
      <c r="H93">
        <v>674115</v>
      </c>
      <c r="I93">
        <v>580905</v>
      </c>
      <c r="J93">
        <v>856</v>
      </c>
      <c r="K93">
        <v>856</v>
      </c>
      <c r="L93">
        <v>219</v>
      </c>
      <c r="M93">
        <v>206</v>
      </c>
      <c r="N93">
        <v>76</v>
      </c>
      <c r="O93">
        <v>312</v>
      </c>
      <c r="P93" s="3">
        <v>110455.63499999999</v>
      </c>
      <c r="Q93" s="3">
        <v>86464.195999999996</v>
      </c>
      <c r="R93" s="2">
        <v>-1.26794926</v>
      </c>
      <c r="S93" s="2">
        <v>-0.48342923700000001</v>
      </c>
      <c r="T93" s="2">
        <v>0.68717665130000005</v>
      </c>
      <c r="U93">
        <v>2</v>
      </c>
      <c r="V93" s="2">
        <f>Sheet2!$J$12+SUMPRODUCT(Sheet2!$K$12:$M$12,Sheet1!R93:T93)</f>
        <v>311.95254870678332</v>
      </c>
    </row>
    <row r="94" spans="1:22" x14ac:dyDescent="0.3">
      <c r="A94">
        <v>94</v>
      </c>
      <c r="B94" t="s">
        <v>76</v>
      </c>
      <c r="C94" t="s">
        <v>110</v>
      </c>
      <c r="D94" t="str">
        <f t="shared" si="5"/>
        <v>Aurangabad</v>
      </c>
      <c r="E94">
        <v>2013055</v>
      </c>
      <c r="F94">
        <v>285969</v>
      </c>
      <c r="G94" s="2">
        <f t="shared" si="6"/>
        <v>7.0394168598694264</v>
      </c>
      <c r="H94">
        <v>920766</v>
      </c>
      <c r="I94">
        <v>671011</v>
      </c>
      <c r="J94">
        <v>1739</v>
      </c>
      <c r="K94">
        <v>1739</v>
      </c>
      <c r="L94">
        <v>527</v>
      </c>
      <c r="M94">
        <v>261</v>
      </c>
      <c r="N94">
        <v>201</v>
      </c>
      <c r="O94">
        <v>445</v>
      </c>
      <c r="P94" s="3">
        <v>96712.824999999997</v>
      </c>
      <c r="Q94" s="3">
        <v>150987.48499999999</v>
      </c>
      <c r="R94" s="2">
        <v>0.22687567019999999</v>
      </c>
      <c r="S94" s="2">
        <v>0.65116652289999999</v>
      </c>
      <c r="T94" s="2">
        <v>1.52485447</v>
      </c>
      <c r="U94">
        <v>3</v>
      </c>
      <c r="V94" s="2">
        <f>Sheet2!$J$12+SUMPRODUCT(Sheet2!$K$12:$M$12,Sheet1!R94:T94)</f>
        <v>566.50366498013443</v>
      </c>
    </row>
    <row r="95" spans="1:22" x14ac:dyDescent="0.3">
      <c r="A95">
        <v>95</v>
      </c>
      <c r="B95" t="s">
        <v>76</v>
      </c>
      <c r="C95" t="s">
        <v>111</v>
      </c>
      <c r="D95" t="str">
        <f t="shared" si="5"/>
        <v>Gaya</v>
      </c>
      <c r="E95">
        <v>3473428</v>
      </c>
      <c r="F95">
        <v>510968</v>
      </c>
      <c r="G95" s="2">
        <f t="shared" si="6"/>
        <v>6.7977407587167882</v>
      </c>
      <c r="H95">
        <v>1405453</v>
      </c>
      <c r="I95">
        <v>1277639</v>
      </c>
      <c r="J95">
        <v>2680</v>
      </c>
      <c r="K95">
        <v>2678</v>
      </c>
      <c r="L95">
        <v>539</v>
      </c>
      <c r="M95">
        <v>380</v>
      </c>
      <c r="N95">
        <v>270</v>
      </c>
      <c r="O95">
        <v>711</v>
      </c>
      <c r="P95" s="3">
        <v>169235.253</v>
      </c>
      <c r="Q95" s="3">
        <v>241690.71300000002</v>
      </c>
      <c r="R95" s="2">
        <v>2.8594197179999998</v>
      </c>
      <c r="S95" s="2">
        <v>0.8335523587</v>
      </c>
      <c r="T95" s="2">
        <v>2.6917022764</v>
      </c>
      <c r="U95">
        <v>3</v>
      </c>
      <c r="V95" s="2">
        <f>Sheet2!$J$12+SUMPRODUCT(Sheet2!$K$12:$M$12,Sheet1!R95:T95)</f>
        <v>862.51310950632467</v>
      </c>
    </row>
    <row r="96" spans="1:22" x14ac:dyDescent="0.3">
      <c r="A96">
        <v>96</v>
      </c>
      <c r="B96" t="s">
        <v>76</v>
      </c>
      <c r="C96" t="s">
        <v>112</v>
      </c>
      <c r="D96" t="str">
        <f t="shared" si="5"/>
        <v>Nawada</v>
      </c>
      <c r="E96">
        <v>1809696</v>
      </c>
      <c r="F96">
        <v>256386</v>
      </c>
      <c r="G96" s="2">
        <f t="shared" si="6"/>
        <v>7.0584821324097256</v>
      </c>
      <c r="H96">
        <v>679135</v>
      </c>
      <c r="I96">
        <v>674377</v>
      </c>
      <c r="J96">
        <v>964</v>
      </c>
      <c r="K96">
        <v>961</v>
      </c>
      <c r="L96">
        <v>509</v>
      </c>
      <c r="M96">
        <v>191</v>
      </c>
      <c r="N96">
        <v>108</v>
      </c>
      <c r="O96">
        <v>363</v>
      </c>
      <c r="P96" s="3">
        <v>103632.32299999999</v>
      </c>
      <c r="Q96" s="3">
        <v>126543.325</v>
      </c>
      <c r="R96" s="2">
        <v>-0.74231317900000005</v>
      </c>
      <c r="S96" s="2">
        <v>-0.27968673900000002</v>
      </c>
      <c r="T96" s="2">
        <v>0.97010630490000005</v>
      </c>
      <c r="U96">
        <v>3</v>
      </c>
      <c r="V96" s="2">
        <f>Sheet2!$J$12+SUMPRODUCT(Sheet2!$K$12:$M$12,Sheet1!R96:T96)</f>
        <v>384.25800814544789</v>
      </c>
    </row>
    <row r="97" spans="1:22" x14ac:dyDescent="0.3">
      <c r="A97">
        <v>97</v>
      </c>
      <c r="B97" t="s">
        <v>76</v>
      </c>
      <c r="C97" t="s">
        <v>113</v>
      </c>
      <c r="D97" t="str">
        <f t="shared" si="5"/>
        <v xml:space="preserve">Jamui </v>
      </c>
      <c r="E97">
        <v>1398796</v>
      </c>
      <c r="F97">
        <v>232939</v>
      </c>
      <c r="G97" s="2">
        <f t="shared" si="6"/>
        <v>6.0049884304474563</v>
      </c>
      <c r="H97">
        <v>476261</v>
      </c>
      <c r="I97">
        <v>596617</v>
      </c>
      <c r="J97">
        <v>1314</v>
      </c>
      <c r="K97">
        <v>1310</v>
      </c>
      <c r="L97">
        <v>270</v>
      </c>
      <c r="M97">
        <v>164</v>
      </c>
      <c r="N97">
        <v>67</v>
      </c>
      <c r="O97">
        <v>299</v>
      </c>
      <c r="P97" s="3">
        <v>63216.23</v>
      </c>
      <c r="Q97" s="3">
        <v>151386.23499999999</v>
      </c>
      <c r="R97" s="2">
        <v>-0.94911879399999999</v>
      </c>
      <c r="S97" s="2">
        <v>0.23953948250000001</v>
      </c>
      <c r="T97" s="2">
        <v>1.5127511501999999</v>
      </c>
      <c r="U97">
        <v>3</v>
      </c>
      <c r="V97" s="2">
        <f>Sheet2!$J$12+SUMPRODUCT(Sheet2!$K$12:$M$12,Sheet1!R97:T97)</f>
        <v>384.75505886874123</v>
      </c>
    </row>
    <row r="98" spans="1:22" x14ac:dyDescent="0.3">
      <c r="A98">
        <v>98</v>
      </c>
      <c r="B98" t="s">
        <v>114</v>
      </c>
      <c r="C98" t="s">
        <v>115</v>
      </c>
      <c r="D98" t="str">
        <f t="shared" si="5"/>
        <v xml:space="preserve">Koriya </v>
      </c>
      <c r="E98">
        <v>586327</v>
      </c>
      <c r="F98">
        <v>118828</v>
      </c>
      <c r="G98" s="2">
        <f t="shared" si="6"/>
        <v>4.9342495034840272</v>
      </c>
      <c r="H98">
        <v>306668</v>
      </c>
      <c r="I98">
        <v>279826</v>
      </c>
      <c r="J98">
        <v>650</v>
      </c>
      <c r="K98">
        <v>645</v>
      </c>
      <c r="L98">
        <v>405</v>
      </c>
      <c r="M98">
        <v>79</v>
      </c>
      <c r="N98">
        <v>47</v>
      </c>
      <c r="O98">
        <v>130</v>
      </c>
      <c r="P98" s="3">
        <v>27349.244999999999</v>
      </c>
      <c r="Q98" s="3">
        <v>90572.175000000003</v>
      </c>
      <c r="R98" s="2">
        <v>-2.4003580430000002</v>
      </c>
      <c r="S98" s="2">
        <v>-1.4422295E-2</v>
      </c>
      <c r="T98" s="2">
        <v>0.66710226809999995</v>
      </c>
      <c r="U98">
        <v>2</v>
      </c>
      <c r="V98" s="2">
        <f>Sheet2!$J$12+SUMPRODUCT(Sheet2!$K$12:$M$12,Sheet1!R98:T98)</f>
        <v>215.51788214889109</v>
      </c>
    </row>
    <row r="99" spans="1:22" x14ac:dyDescent="0.3">
      <c r="A99">
        <v>99</v>
      </c>
      <c r="B99" t="s">
        <v>114</v>
      </c>
      <c r="C99" t="s">
        <v>116</v>
      </c>
      <c r="D99" t="str">
        <f t="shared" si="5"/>
        <v>Surguja</v>
      </c>
      <c r="E99">
        <v>1972094</v>
      </c>
      <c r="F99">
        <v>383217</v>
      </c>
      <c r="G99" s="2">
        <f t="shared" si="6"/>
        <v>5.146154789583969</v>
      </c>
      <c r="H99">
        <v>873459</v>
      </c>
      <c r="I99">
        <v>982041</v>
      </c>
      <c r="J99">
        <v>1769</v>
      </c>
      <c r="K99">
        <v>1742</v>
      </c>
      <c r="L99">
        <v>1432</v>
      </c>
      <c r="M99">
        <v>241</v>
      </c>
      <c r="N99">
        <v>321</v>
      </c>
      <c r="O99">
        <v>540</v>
      </c>
      <c r="P99" s="3">
        <v>22886.94</v>
      </c>
      <c r="Q99" s="3">
        <v>353221.77399999998</v>
      </c>
      <c r="R99" s="2">
        <v>1.5557121027</v>
      </c>
      <c r="S99" s="2">
        <v>1.1685451652000001</v>
      </c>
      <c r="T99" s="2">
        <v>2.4324095286</v>
      </c>
      <c r="U99">
        <v>3</v>
      </c>
      <c r="V99" s="2">
        <f>Sheet2!$J$12+SUMPRODUCT(Sheet2!$K$12:$M$12,Sheet1!R99:T99)</f>
        <v>742.07816522576832</v>
      </c>
    </row>
    <row r="100" spans="1:22" x14ac:dyDescent="0.3">
      <c r="A100">
        <v>100</v>
      </c>
      <c r="B100" t="s">
        <v>114</v>
      </c>
      <c r="C100" t="s">
        <v>117</v>
      </c>
      <c r="D100" t="str">
        <f t="shared" si="5"/>
        <v xml:space="preserve">Jashpur </v>
      </c>
      <c r="E100">
        <v>743160</v>
      </c>
      <c r="F100">
        <v>148792</v>
      </c>
      <c r="G100" s="2">
        <f t="shared" si="6"/>
        <v>4.99462336684768</v>
      </c>
      <c r="H100">
        <v>395548</v>
      </c>
      <c r="I100">
        <v>397898</v>
      </c>
      <c r="J100">
        <v>764</v>
      </c>
      <c r="K100">
        <v>760</v>
      </c>
      <c r="L100">
        <v>550</v>
      </c>
      <c r="M100">
        <v>167</v>
      </c>
      <c r="N100">
        <v>125</v>
      </c>
      <c r="O100">
        <v>171</v>
      </c>
      <c r="P100" s="3">
        <v>6989.6049999999996</v>
      </c>
      <c r="Q100" s="3">
        <v>141279.25</v>
      </c>
      <c r="R100" s="2">
        <v>-1.7814977780000001</v>
      </c>
      <c r="S100" s="2">
        <v>0.2094411991</v>
      </c>
      <c r="T100" s="2">
        <v>0.8102812533</v>
      </c>
      <c r="U100">
        <v>2</v>
      </c>
      <c r="V100" s="2">
        <f>Sheet2!$J$12+SUMPRODUCT(Sheet2!$K$12:$M$12,Sheet1!R100:T100)</f>
        <v>306.53390961011394</v>
      </c>
    </row>
    <row r="101" spans="1:22" x14ac:dyDescent="0.3">
      <c r="A101">
        <v>101</v>
      </c>
      <c r="B101" t="s">
        <v>114</v>
      </c>
      <c r="C101" t="s">
        <v>118</v>
      </c>
      <c r="D101" t="str">
        <f t="shared" si="5"/>
        <v>Raigarh</v>
      </c>
      <c r="E101">
        <v>1265529</v>
      </c>
      <c r="F101">
        <v>268609</v>
      </c>
      <c r="G101" s="2">
        <f t="shared" si="6"/>
        <v>4.7114169666690247</v>
      </c>
      <c r="H101">
        <v>746495</v>
      </c>
      <c r="I101">
        <v>601564</v>
      </c>
      <c r="J101">
        <v>1433</v>
      </c>
      <c r="K101">
        <v>1409</v>
      </c>
      <c r="L101">
        <v>1385</v>
      </c>
      <c r="M101">
        <v>336</v>
      </c>
      <c r="N101">
        <v>253</v>
      </c>
      <c r="O101">
        <v>370</v>
      </c>
      <c r="P101" s="3">
        <v>46310.14</v>
      </c>
      <c r="Q101" s="3">
        <v>212434.30499999999</v>
      </c>
      <c r="R101" s="2">
        <v>0.24857020990000001</v>
      </c>
      <c r="S101" s="2">
        <v>1.2340560084000001</v>
      </c>
      <c r="T101" s="2">
        <v>1.2523731396</v>
      </c>
      <c r="U101">
        <v>3</v>
      </c>
      <c r="V101" s="2">
        <f>Sheet2!$J$12+SUMPRODUCT(Sheet2!$K$12:$M$12,Sheet1!R101:T101)</f>
        <v>632.40981436698655</v>
      </c>
    </row>
    <row r="102" spans="1:22" x14ac:dyDescent="0.3">
      <c r="A102">
        <v>102</v>
      </c>
      <c r="B102" t="s">
        <v>114</v>
      </c>
      <c r="C102" t="s">
        <v>119</v>
      </c>
      <c r="D102" t="str">
        <f t="shared" si="5"/>
        <v xml:space="preserve">Korba </v>
      </c>
      <c r="E102">
        <v>1011823</v>
      </c>
      <c r="F102">
        <v>203104</v>
      </c>
      <c r="G102" s="2">
        <f t="shared" si="6"/>
        <v>4.9817975027572086</v>
      </c>
      <c r="H102">
        <v>518372</v>
      </c>
      <c r="I102">
        <v>431002</v>
      </c>
      <c r="J102">
        <v>710</v>
      </c>
      <c r="K102">
        <v>707</v>
      </c>
      <c r="L102">
        <v>563</v>
      </c>
      <c r="M102">
        <v>164</v>
      </c>
      <c r="N102">
        <v>124</v>
      </c>
      <c r="O102">
        <v>201</v>
      </c>
      <c r="P102" s="3">
        <v>63666.011999999995</v>
      </c>
      <c r="Q102" s="3">
        <v>136253.37600000002</v>
      </c>
      <c r="R102" s="2">
        <v>-1.502867497</v>
      </c>
      <c r="S102" s="2">
        <v>-0.13359316199999999</v>
      </c>
      <c r="T102" s="2">
        <v>0.73389680840000004</v>
      </c>
      <c r="U102">
        <v>2</v>
      </c>
      <c r="V102" s="2">
        <f>Sheet2!$J$12+SUMPRODUCT(Sheet2!$K$12:$M$12,Sheet1!R102:T102)</f>
        <v>312.81829584677342</v>
      </c>
    </row>
    <row r="103" spans="1:22" x14ac:dyDescent="0.3">
      <c r="A103">
        <v>103</v>
      </c>
      <c r="B103" t="s">
        <v>114</v>
      </c>
      <c r="C103" t="s">
        <v>120</v>
      </c>
      <c r="D103" t="str">
        <f t="shared" si="5"/>
        <v>Janjgir - Champa</v>
      </c>
      <c r="E103">
        <v>1317431</v>
      </c>
      <c r="F103">
        <v>254080</v>
      </c>
      <c r="G103" s="2">
        <f t="shared" si="6"/>
        <v>5.1851031171284632</v>
      </c>
      <c r="H103">
        <v>720507</v>
      </c>
      <c r="I103">
        <v>575923</v>
      </c>
      <c r="J103">
        <v>889</v>
      </c>
      <c r="K103">
        <v>888</v>
      </c>
      <c r="L103">
        <v>882</v>
      </c>
      <c r="M103">
        <v>251</v>
      </c>
      <c r="N103">
        <v>233</v>
      </c>
      <c r="O103">
        <v>342</v>
      </c>
      <c r="P103" s="3">
        <v>80003.392000000007</v>
      </c>
      <c r="Q103" s="3">
        <v>183396.48000000001</v>
      </c>
      <c r="R103" s="2">
        <v>-0.53487818300000001</v>
      </c>
      <c r="S103" s="2">
        <v>0.12431299649999999</v>
      </c>
      <c r="T103" s="2">
        <v>0.82780735709999997</v>
      </c>
      <c r="U103">
        <v>3</v>
      </c>
      <c r="V103" s="2">
        <f>Sheet2!$J$12+SUMPRODUCT(Sheet2!$K$12:$M$12,Sheet1!R103:T103)</f>
        <v>451.86122912467914</v>
      </c>
    </row>
    <row r="104" spans="1:22" x14ac:dyDescent="0.3">
      <c r="A104">
        <v>104</v>
      </c>
      <c r="B104" t="s">
        <v>114</v>
      </c>
      <c r="C104" t="s">
        <v>121</v>
      </c>
      <c r="D104" t="str">
        <f t="shared" si="5"/>
        <v>Bilaspur</v>
      </c>
      <c r="E104">
        <v>1998355</v>
      </c>
      <c r="F104">
        <v>390354</v>
      </c>
      <c r="G104" s="2">
        <f t="shared" si="6"/>
        <v>5.1193403935914583</v>
      </c>
      <c r="H104">
        <v>1048167</v>
      </c>
      <c r="I104">
        <v>857577</v>
      </c>
      <c r="J104">
        <v>1579</v>
      </c>
      <c r="K104">
        <v>1544</v>
      </c>
      <c r="L104">
        <v>1494</v>
      </c>
      <c r="M104">
        <v>311</v>
      </c>
      <c r="N104">
        <v>253</v>
      </c>
      <c r="O104">
        <v>627</v>
      </c>
      <c r="P104" s="3">
        <v>130997.031</v>
      </c>
      <c r="Q104" s="3">
        <v>276366.777</v>
      </c>
      <c r="R104" s="2">
        <v>1.4187437864000001</v>
      </c>
      <c r="S104" s="2">
        <v>0.77456160389999995</v>
      </c>
      <c r="T104" s="2">
        <v>1.7769626221000001</v>
      </c>
      <c r="U104">
        <v>3</v>
      </c>
      <c r="V104" s="2">
        <f>Sheet2!$J$12+SUMPRODUCT(Sheet2!$K$12:$M$12,Sheet1!R104:T104)</f>
        <v>714.87700323556953</v>
      </c>
    </row>
    <row r="105" spans="1:22" x14ac:dyDescent="0.3">
      <c r="A105">
        <v>105</v>
      </c>
      <c r="B105" t="s">
        <v>114</v>
      </c>
      <c r="C105" t="s">
        <v>122</v>
      </c>
      <c r="D105" t="str">
        <f t="shared" si="5"/>
        <v xml:space="preserve">Kawardha </v>
      </c>
      <c r="E105">
        <v>584552</v>
      </c>
      <c r="F105">
        <v>112679</v>
      </c>
      <c r="G105" s="2">
        <f t="shared" si="6"/>
        <v>5.1877634696793544</v>
      </c>
      <c r="H105">
        <v>261036</v>
      </c>
      <c r="I105">
        <v>291648</v>
      </c>
      <c r="J105">
        <v>956</v>
      </c>
      <c r="K105">
        <v>948</v>
      </c>
      <c r="L105">
        <v>774</v>
      </c>
      <c r="M105">
        <v>109</v>
      </c>
      <c r="N105">
        <v>97</v>
      </c>
      <c r="O105">
        <v>255</v>
      </c>
      <c r="P105" s="3">
        <v>23752.17</v>
      </c>
      <c r="Q105" s="3">
        <v>91245.96</v>
      </c>
      <c r="R105" s="2">
        <v>-1.9603922810000001</v>
      </c>
      <c r="S105" s="2">
        <v>0.68714097409999997</v>
      </c>
      <c r="T105" s="2">
        <v>0.75566634489999995</v>
      </c>
      <c r="U105">
        <v>2</v>
      </c>
      <c r="V105" s="2">
        <f>Sheet2!$J$12+SUMPRODUCT(Sheet2!$K$12:$M$12,Sheet1!R105:T105)</f>
        <v>329.78276486437852</v>
      </c>
    </row>
    <row r="106" spans="1:22" x14ac:dyDescent="0.3">
      <c r="A106">
        <v>106</v>
      </c>
      <c r="B106" t="s">
        <v>114</v>
      </c>
      <c r="C106" t="s">
        <v>123</v>
      </c>
      <c r="D106" t="str">
        <f t="shared" si="5"/>
        <v>Rajnandgaon</v>
      </c>
      <c r="E106">
        <v>1283224</v>
      </c>
      <c r="F106">
        <v>246524</v>
      </c>
      <c r="G106" s="2">
        <f t="shared" si="6"/>
        <v>5.2052700751245311</v>
      </c>
      <c r="H106">
        <v>823076</v>
      </c>
      <c r="I106">
        <v>649401</v>
      </c>
      <c r="J106">
        <v>1605</v>
      </c>
      <c r="K106">
        <v>1595</v>
      </c>
      <c r="L106">
        <v>1550</v>
      </c>
      <c r="M106">
        <v>314</v>
      </c>
      <c r="N106">
        <v>403</v>
      </c>
      <c r="O106">
        <v>630</v>
      </c>
      <c r="P106" s="3">
        <v>48905.802000000003</v>
      </c>
      <c r="Q106" s="3">
        <v>195129.21</v>
      </c>
      <c r="R106" s="2">
        <v>0.54978581000000004</v>
      </c>
      <c r="S106" s="2">
        <v>1.5961052248000001</v>
      </c>
      <c r="T106" s="2">
        <v>1.0503114898000001</v>
      </c>
      <c r="U106">
        <v>3</v>
      </c>
      <c r="V106" s="2">
        <f>Sheet2!$J$12+SUMPRODUCT(Sheet2!$K$12:$M$12,Sheet1!R106:T106)</f>
        <v>710.09027307712859</v>
      </c>
    </row>
    <row r="107" spans="1:22" x14ac:dyDescent="0.3">
      <c r="A107">
        <v>107</v>
      </c>
      <c r="B107" t="s">
        <v>114</v>
      </c>
      <c r="C107" t="s">
        <v>124</v>
      </c>
      <c r="D107" t="str">
        <f t="shared" si="5"/>
        <v>Durg</v>
      </c>
      <c r="E107">
        <v>2810436</v>
      </c>
      <c r="F107">
        <v>543486</v>
      </c>
      <c r="G107" s="2">
        <f t="shared" si="6"/>
        <v>5.1711286031286914</v>
      </c>
      <c r="H107">
        <v>1793890</v>
      </c>
      <c r="I107">
        <v>1162833</v>
      </c>
      <c r="J107">
        <v>1776</v>
      </c>
      <c r="K107">
        <v>1760</v>
      </c>
      <c r="L107">
        <v>1737</v>
      </c>
      <c r="M107">
        <v>597</v>
      </c>
      <c r="N107">
        <v>453</v>
      </c>
      <c r="O107">
        <v>860</v>
      </c>
      <c r="P107" s="3">
        <v>215577.88800000001</v>
      </c>
      <c r="Q107" s="3">
        <v>324461.136</v>
      </c>
      <c r="R107" s="2">
        <v>3.3808745741999999</v>
      </c>
      <c r="S107" s="2">
        <v>0.60325858349999995</v>
      </c>
      <c r="T107" s="2">
        <v>1.5055928351000001</v>
      </c>
      <c r="U107">
        <v>3</v>
      </c>
      <c r="V107" s="2">
        <f>Sheet2!$J$12+SUMPRODUCT(Sheet2!$K$12:$M$12,Sheet1!R107:T107)</f>
        <v>951.78770159883311</v>
      </c>
    </row>
    <row r="108" spans="1:22" x14ac:dyDescent="0.3">
      <c r="A108">
        <v>108</v>
      </c>
      <c r="B108" t="s">
        <v>114</v>
      </c>
      <c r="C108" t="s">
        <v>125</v>
      </c>
      <c r="D108" t="str">
        <f t="shared" si="5"/>
        <v>Raipur</v>
      </c>
      <c r="E108">
        <v>3016930</v>
      </c>
      <c r="F108">
        <v>581582</v>
      </c>
      <c r="G108" s="2">
        <f t="shared" si="6"/>
        <v>5.1874542196973081</v>
      </c>
      <c r="H108">
        <v>1713653</v>
      </c>
      <c r="I108">
        <v>1264663</v>
      </c>
      <c r="J108">
        <v>2124</v>
      </c>
      <c r="K108">
        <v>2100</v>
      </c>
      <c r="L108">
        <v>1955</v>
      </c>
      <c r="M108">
        <v>622</v>
      </c>
      <c r="N108">
        <v>267</v>
      </c>
      <c r="O108">
        <v>857</v>
      </c>
      <c r="P108" s="3">
        <v>241273.67</v>
      </c>
      <c r="Q108" s="3">
        <v>343829.8</v>
      </c>
      <c r="R108" s="2">
        <v>3.8711550439</v>
      </c>
      <c r="S108" s="2">
        <v>0.95803843460000004</v>
      </c>
      <c r="T108" s="2">
        <v>2.1829083789000001</v>
      </c>
      <c r="U108">
        <v>3</v>
      </c>
      <c r="V108" s="2">
        <f>Sheet2!$J$12+SUMPRODUCT(Sheet2!$K$12:$M$12,Sheet1!R108:T108)</f>
        <v>1018.160905940051</v>
      </c>
    </row>
    <row r="109" spans="1:22" x14ac:dyDescent="0.3">
      <c r="A109">
        <v>109</v>
      </c>
      <c r="B109" t="s">
        <v>114</v>
      </c>
      <c r="C109" t="s">
        <v>126</v>
      </c>
      <c r="D109" t="str">
        <f t="shared" si="5"/>
        <v xml:space="preserve">Mahasamund </v>
      </c>
      <c r="E109">
        <v>860257</v>
      </c>
      <c r="F109">
        <v>176607</v>
      </c>
      <c r="G109" s="2">
        <f t="shared" si="6"/>
        <v>4.8710243648326514</v>
      </c>
      <c r="H109">
        <v>484836</v>
      </c>
      <c r="I109">
        <v>411747</v>
      </c>
      <c r="J109">
        <v>1111</v>
      </c>
      <c r="K109">
        <v>1102</v>
      </c>
      <c r="L109">
        <v>1068</v>
      </c>
      <c r="M109">
        <v>247</v>
      </c>
      <c r="N109">
        <v>107</v>
      </c>
      <c r="O109">
        <v>304</v>
      </c>
      <c r="P109" s="3">
        <v>52685.36</v>
      </c>
      <c r="Q109" s="3">
        <v>133406.85800000001</v>
      </c>
      <c r="R109" s="2">
        <v>-1.045177676</v>
      </c>
      <c r="S109" s="2">
        <v>0.859829018</v>
      </c>
      <c r="T109" s="2">
        <v>0.89974067599999996</v>
      </c>
      <c r="U109">
        <v>3</v>
      </c>
      <c r="V109" s="2">
        <f>Sheet2!$J$12+SUMPRODUCT(Sheet2!$K$12:$M$12,Sheet1!R109:T109)</f>
        <v>452.67563205280408</v>
      </c>
    </row>
    <row r="110" spans="1:22" x14ac:dyDescent="0.3">
      <c r="A110">
        <v>110</v>
      </c>
      <c r="B110" t="s">
        <v>114</v>
      </c>
      <c r="C110" t="s">
        <v>127</v>
      </c>
      <c r="D110" t="str">
        <f t="shared" si="5"/>
        <v xml:space="preserve">Dhamtari </v>
      </c>
      <c r="E110">
        <v>706591</v>
      </c>
      <c r="F110">
        <v>130407</v>
      </c>
      <c r="G110" s="2">
        <f t="shared" si="6"/>
        <v>5.4183517755948687</v>
      </c>
      <c r="H110">
        <v>441921</v>
      </c>
      <c r="I110">
        <v>354230</v>
      </c>
      <c r="J110">
        <v>629</v>
      </c>
      <c r="K110">
        <v>627</v>
      </c>
      <c r="L110">
        <v>557</v>
      </c>
      <c r="M110">
        <v>192</v>
      </c>
      <c r="N110">
        <v>70</v>
      </c>
      <c r="O110">
        <v>194</v>
      </c>
      <c r="P110" s="3">
        <v>41536.116000000002</v>
      </c>
      <c r="Q110" s="3">
        <v>85530.755999999994</v>
      </c>
      <c r="R110" s="2">
        <v>-2.0487339420000001</v>
      </c>
      <c r="S110" s="2">
        <v>2.0219520599999999E-2</v>
      </c>
      <c r="T110" s="2">
        <v>0.4220576526</v>
      </c>
      <c r="U110">
        <v>2</v>
      </c>
      <c r="V110" s="2">
        <f>Sheet2!$J$12+SUMPRODUCT(Sheet2!$K$12:$M$12,Sheet1!R110:T110)</f>
        <v>271.46727450512623</v>
      </c>
    </row>
    <row r="111" spans="1:22" x14ac:dyDescent="0.3">
      <c r="A111">
        <v>111</v>
      </c>
      <c r="B111" t="s">
        <v>114</v>
      </c>
      <c r="C111" t="s">
        <v>128</v>
      </c>
      <c r="D111" t="str">
        <f t="shared" si="5"/>
        <v xml:space="preserve">Kanker </v>
      </c>
      <c r="E111">
        <v>650934</v>
      </c>
      <c r="F111">
        <v>127294</v>
      </c>
      <c r="G111" s="2">
        <f t="shared" si="6"/>
        <v>5.1136267223906859</v>
      </c>
      <c r="H111">
        <v>396797</v>
      </c>
      <c r="I111">
        <v>351859</v>
      </c>
      <c r="J111">
        <v>1068</v>
      </c>
      <c r="K111">
        <v>1007</v>
      </c>
      <c r="L111">
        <v>849</v>
      </c>
      <c r="M111">
        <v>151</v>
      </c>
      <c r="N111">
        <v>84</v>
      </c>
      <c r="O111">
        <v>327</v>
      </c>
      <c r="P111" s="3">
        <v>10864.895999999999</v>
      </c>
      <c r="Q111" s="3">
        <v>113449.72799999999</v>
      </c>
      <c r="R111" s="2">
        <v>-1.649111223</v>
      </c>
      <c r="S111" s="2">
        <v>0.78371999889999999</v>
      </c>
      <c r="T111" s="2">
        <v>0.93144375759999998</v>
      </c>
      <c r="U111">
        <v>3</v>
      </c>
      <c r="V111" s="2">
        <f>Sheet2!$J$12+SUMPRODUCT(Sheet2!$K$12:$M$12,Sheet1!R111:T111)</f>
        <v>370.10706990599203</v>
      </c>
    </row>
    <row r="112" spans="1:22" x14ac:dyDescent="0.3">
      <c r="A112">
        <v>112</v>
      </c>
      <c r="B112" t="s">
        <v>114</v>
      </c>
      <c r="C112" t="s">
        <v>129</v>
      </c>
      <c r="D112" t="str">
        <f t="shared" si="5"/>
        <v>Bastar</v>
      </c>
      <c r="E112">
        <v>1306673</v>
      </c>
      <c r="F112">
        <v>259798</v>
      </c>
      <c r="G112" s="2">
        <f t="shared" si="6"/>
        <v>5.0295729759274517</v>
      </c>
      <c r="H112">
        <v>471780</v>
      </c>
      <c r="I112">
        <v>687415</v>
      </c>
      <c r="J112">
        <v>1461</v>
      </c>
      <c r="K112">
        <v>1375</v>
      </c>
      <c r="L112">
        <v>1105</v>
      </c>
      <c r="M112">
        <v>314</v>
      </c>
      <c r="N112">
        <v>107</v>
      </c>
      <c r="O112">
        <v>467</v>
      </c>
      <c r="P112" s="3">
        <v>27327.117999999999</v>
      </c>
      <c r="Q112" s="3">
        <v>211914.06600000002</v>
      </c>
      <c r="R112" s="2">
        <v>-0.112079627</v>
      </c>
      <c r="S112" s="2">
        <v>1.0659343239000001</v>
      </c>
      <c r="T112" s="2">
        <v>1.5915924578</v>
      </c>
      <c r="U112">
        <v>3</v>
      </c>
      <c r="V112" s="2">
        <f>Sheet2!$J$12+SUMPRODUCT(Sheet2!$K$12:$M$12,Sheet1!R112:T112)</f>
        <v>559.64061043423828</v>
      </c>
    </row>
    <row r="113" spans="1:22" x14ac:dyDescent="0.3">
      <c r="A113">
        <v>113</v>
      </c>
      <c r="B113" t="s">
        <v>114</v>
      </c>
      <c r="C113" t="s">
        <v>130</v>
      </c>
      <c r="D113" t="str">
        <f t="shared" si="5"/>
        <v>Dantewada</v>
      </c>
      <c r="E113">
        <v>719487</v>
      </c>
      <c r="F113">
        <v>146190</v>
      </c>
      <c r="G113" s="2">
        <f t="shared" si="6"/>
        <v>4.9215883439359738</v>
      </c>
      <c r="H113">
        <v>176944</v>
      </c>
      <c r="I113">
        <v>380244</v>
      </c>
      <c r="J113">
        <v>1220</v>
      </c>
      <c r="K113">
        <v>1170</v>
      </c>
      <c r="L113">
        <v>578</v>
      </c>
      <c r="M113">
        <v>157</v>
      </c>
      <c r="N113">
        <v>52</v>
      </c>
      <c r="O113">
        <v>191</v>
      </c>
      <c r="P113" s="3">
        <v>14236.656000000001</v>
      </c>
      <c r="Q113" s="3">
        <v>96170.063999999998</v>
      </c>
      <c r="R113" s="2">
        <v>-1.758184864</v>
      </c>
      <c r="S113" s="2">
        <v>0.83066131119999997</v>
      </c>
      <c r="T113" s="2">
        <v>1.0584472581</v>
      </c>
      <c r="U113">
        <v>3</v>
      </c>
      <c r="V113" s="2">
        <f>Sheet2!$J$12+SUMPRODUCT(Sheet2!$K$12:$M$12,Sheet1!R113:T113)</f>
        <v>355.99880225912733</v>
      </c>
    </row>
    <row r="114" spans="1:22" x14ac:dyDescent="0.3">
      <c r="A114">
        <v>114</v>
      </c>
      <c r="B114" t="s">
        <v>131</v>
      </c>
      <c r="C114" t="s">
        <v>132</v>
      </c>
      <c r="D114" t="str">
        <f t="shared" si="5"/>
        <v>Chandigarh</v>
      </c>
      <c r="E114">
        <v>900635</v>
      </c>
      <c r="F114">
        <v>206465</v>
      </c>
      <c r="G114" s="2">
        <f t="shared" si="6"/>
        <v>4.3621679219238132</v>
      </c>
      <c r="H114">
        <v>643245</v>
      </c>
      <c r="I114">
        <v>340422</v>
      </c>
      <c r="J114">
        <v>23</v>
      </c>
      <c r="K114">
        <v>23</v>
      </c>
      <c r="L114">
        <v>23</v>
      </c>
      <c r="M114">
        <v>23</v>
      </c>
      <c r="N114">
        <v>21</v>
      </c>
      <c r="O114">
        <v>21</v>
      </c>
      <c r="P114" s="3">
        <v>181286.44399999999</v>
      </c>
      <c r="Q114" s="3">
        <v>14131.46</v>
      </c>
      <c r="R114" s="2">
        <v>-2.661422494</v>
      </c>
      <c r="S114" s="2">
        <v>-1.695704927</v>
      </c>
      <c r="T114" s="2">
        <v>-0.18297719300000001</v>
      </c>
      <c r="U114">
        <v>2</v>
      </c>
      <c r="V114" s="2">
        <f>Sheet2!$J$12+SUMPRODUCT(Sheet2!$K$12:$M$12,Sheet1!R114:T114)</f>
        <v>64.127496089835063</v>
      </c>
    </row>
    <row r="115" spans="1:22" x14ac:dyDescent="0.3">
      <c r="A115">
        <v>116</v>
      </c>
      <c r="B115" t="s">
        <v>133</v>
      </c>
      <c r="C115" t="s">
        <v>134</v>
      </c>
      <c r="D115" t="str">
        <f t="shared" si="5"/>
        <v>Daman</v>
      </c>
      <c r="E115">
        <v>113989</v>
      </c>
      <c r="F115">
        <v>26445</v>
      </c>
      <c r="G115" s="2">
        <f t="shared" si="6"/>
        <v>4.3104178483645299</v>
      </c>
      <c r="H115">
        <v>81433</v>
      </c>
      <c r="I115">
        <v>58929</v>
      </c>
      <c r="J115">
        <v>21</v>
      </c>
      <c r="K115">
        <v>21</v>
      </c>
      <c r="L115">
        <v>21</v>
      </c>
      <c r="M115">
        <v>20</v>
      </c>
      <c r="N115">
        <v>21</v>
      </c>
      <c r="O115">
        <v>21</v>
      </c>
      <c r="P115" s="3">
        <v>30976.484</v>
      </c>
      <c r="Q115" s="3">
        <v>2884.7280000000001</v>
      </c>
      <c r="R115" s="2">
        <v>-3.8919591539999998</v>
      </c>
      <c r="S115" s="2">
        <v>-0.72103724300000005</v>
      </c>
      <c r="T115" s="2">
        <v>-0.24643031800000001</v>
      </c>
      <c r="U115">
        <v>2</v>
      </c>
      <c r="V115" s="2">
        <f>Sheet2!$J$12+SUMPRODUCT(Sheet2!$K$12:$M$12,Sheet1!R115:T115)</f>
        <v>2.994274822893999</v>
      </c>
    </row>
    <row r="116" spans="1:22" x14ac:dyDescent="0.3">
      <c r="A116">
        <v>117</v>
      </c>
      <c r="B116" t="s">
        <v>135</v>
      </c>
      <c r="C116" t="s">
        <v>136</v>
      </c>
      <c r="D116" t="str">
        <f t="shared" si="5"/>
        <v>North West</v>
      </c>
      <c r="E116">
        <v>2860869</v>
      </c>
      <c r="F116">
        <v>561945</v>
      </c>
      <c r="G116" s="2">
        <f t="shared" si="6"/>
        <v>5.0910124656327573</v>
      </c>
      <c r="H116">
        <v>1957902</v>
      </c>
      <c r="I116">
        <v>919439</v>
      </c>
      <c r="J116">
        <v>62</v>
      </c>
      <c r="K116">
        <v>62</v>
      </c>
      <c r="L116">
        <v>62</v>
      </c>
      <c r="M116">
        <v>60</v>
      </c>
      <c r="N116">
        <v>62</v>
      </c>
      <c r="O116">
        <v>61</v>
      </c>
      <c r="P116" s="3">
        <v>475773.39399999997</v>
      </c>
      <c r="Q116" s="3">
        <v>30290.731999999996</v>
      </c>
      <c r="R116" s="2">
        <v>6.7349009900000006E-2</v>
      </c>
      <c r="S116" s="2">
        <v>-3.6624647029999999</v>
      </c>
      <c r="T116" s="2">
        <v>-0.12932703800000001</v>
      </c>
      <c r="U116">
        <v>1</v>
      </c>
      <c r="V116" s="2">
        <f>Sheet2!$J$12+SUMPRODUCT(Sheet2!$K$12:$M$12,Sheet1!R116:T116)</f>
        <v>220.65324382266454</v>
      </c>
    </row>
    <row r="117" spans="1:22" x14ac:dyDescent="0.3">
      <c r="A117">
        <v>118</v>
      </c>
      <c r="B117" t="s">
        <v>135</v>
      </c>
      <c r="C117" t="s">
        <v>137</v>
      </c>
      <c r="D117" t="str">
        <f t="shared" si="5"/>
        <v>North</v>
      </c>
      <c r="E117">
        <v>781525</v>
      </c>
      <c r="F117">
        <v>148927</v>
      </c>
      <c r="G117" s="2">
        <f t="shared" si="6"/>
        <v>5.2477052515662033</v>
      </c>
      <c r="H117">
        <v>540192</v>
      </c>
      <c r="I117">
        <v>256596</v>
      </c>
      <c r="J117">
        <v>5</v>
      </c>
      <c r="K117">
        <v>4</v>
      </c>
      <c r="L117">
        <v>4</v>
      </c>
      <c r="M117">
        <v>4</v>
      </c>
      <c r="N117">
        <v>5</v>
      </c>
      <c r="O117">
        <v>4</v>
      </c>
      <c r="P117" s="3">
        <v>125353.00799999999</v>
      </c>
      <c r="Q117" s="3">
        <v>6330.96</v>
      </c>
      <c r="R117" s="2">
        <v>-3.0572555050000001</v>
      </c>
      <c r="S117" s="2">
        <v>-1.478426982</v>
      </c>
      <c r="T117" s="2">
        <v>-0.162364018</v>
      </c>
      <c r="U117">
        <v>2</v>
      </c>
      <c r="V117" s="2">
        <f>Sheet2!$J$12+SUMPRODUCT(Sheet2!$K$12:$M$12,Sheet1!R117:T117)</f>
        <v>34.174780247835031</v>
      </c>
    </row>
    <row r="118" spans="1:22" x14ac:dyDescent="0.3">
      <c r="A118">
        <v>119</v>
      </c>
      <c r="B118" t="s">
        <v>135</v>
      </c>
      <c r="C118" t="s">
        <v>138</v>
      </c>
      <c r="D118" t="str">
        <f t="shared" si="5"/>
        <v>North East</v>
      </c>
      <c r="E118">
        <v>1768061</v>
      </c>
      <c r="F118">
        <v>310887</v>
      </c>
      <c r="G118" s="2">
        <f t="shared" si="6"/>
        <v>5.6871499934059644</v>
      </c>
      <c r="H118">
        <v>1141035</v>
      </c>
      <c r="I118">
        <v>500425</v>
      </c>
      <c r="J118">
        <v>12</v>
      </c>
      <c r="K118">
        <v>12</v>
      </c>
      <c r="L118">
        <v>7</v>
      </c>
      <c r="M118">
        <v>8</v>
      </c>
      <c r="N118">
        <v>12</v>
      </c>
      <c r="O118">
        <v>9</v>
      </c>
      <c r="P118" s="3">
        <v>276569.72200000001</v>
      </c>
      <c r="Q118" s="3">
        <v>10232.495000000001</v>
      </c>
      <c r="R118" s="2">
        <v>-1.816838027</v>
      </c>
      <c r="S118" s="2">
        <v>-2.4561238730000001</v>
      </c>
      <c r="T118" s="2">
        <v>-0.13239010100000001</v>
      </c>
      <c r="U118">
        <v>2</v>
      </c>
      <c r="V118" s="2">
        <f>Sheet2!$J$12+SUMPRODUCT(Sheet2!$K$12:$M$12,Sheet1!R118:T118)</f>
        <v>97.545271431655976</v>
      </c>
    </row>
    <row r="119" spans="1:22" x14ac:dyDescent="0.3">
      <c r="A119">
        <v>123</v>
      </c>
      <c r="B119" t="s">
        <v>135</v>
      </c>
      <c r="C119" t="s">
        <v>139</v>
      </c>
      <c r="D119" t="str">
        <f t="shared" si="5"/>
        <v>West</v>
      </c>
      <c r="E119">
        <v>2128908</v>
      </c>
      <c r="F119">
        <v>432782</v>
      </c>
      <c r="G119" s="2">
        <f t="shared" si="6"/>
        <v>4.919123253739758</v>
      </c>
      <c r="H119">
        <v>1533738</v>
      </c>
      <c r="I119">
        <v>720915</v>
      </c>
      <c r="J119">
        <v>9</v>
      </c>
      <c r="K119">
        <v>9</v>
      </c>
      <c r="L119">
        <v>9</v>
      </c>
      <c r="M119">
        <v>9</v>
      </c>
      <c r="N119">
        <v>9</v>
      </c>
      <c r="O119">
        <v>9</v>
      </c>
      <c r="P119" s="3">
        <v>374875.16</v>
      </c>
      <c r="Q119" s="3">
        <v>19966.177000000003</v>
      </c>
      <c r="R119" s="2">
        <v>-1.0099080869999999</v>
      </c>
      <c r="S119" s="2">
        <v>-3.1032447580000002</v>
      </c>
      <c r="T119" s="2">
        <v>-8.8558433000000006E-2</v>
      </c>
      <c r="U119">
        <v>1</v>
      </c>
      <c r="V119" s="2">
        <f>Sheet2!$J$12+SUMPRODUCT(Sheet2!$K$12:$M$12,Sheet1!R119:T119)</f>
        <v>136.826410050454</v>
      </c>
    </row>
    <row r="120" spans="1:22" x14ac:dyDescent="0.3">
      <c r="A120">
        <v>124</v>
      </c>
      <c r="B120" t="s">
        <v>135</v>
      </c>
      <c r="C120" t="s">
        <v>140</v>
      </c>
      <c r="D120" t="str">
        <f t="shared" si="5"/>
        <v>South West</v>
      </c>
      <c r="E120">
        <v>1755041</v>
      </c>
      <c r="F120">
        <v>364511</v>
      </c>
      <c r="G120" s="2">
        <f t="shared" si="6"/>
        <v>4.8147819956050713</v>
      </c>
      <c r="H120">
        <v>1258033</v>
      </c>
      <c r="I120">
        <v>602546</v>
      </c>
      <c r="J120">
        <v>51</v>
      </c>
      <c r="K120">
        <v>47</v>
      </c>
      <c r="L120">
        <v>51</v>
      </c>
      <c r="M120">
        <v>49</v>
      </c>
      <c r="N120">
        <v>51</v>
      </c>
      <c r="O120">
        <v>51</v>
      </c>
      <c r="P120" s="3">
        <v>303869.04100000003</v>
      </c>
      <c r="Q120" s="3">
        <v>17562.769</v>
      </c>
      <c r="R120" s="2">
        <v>-1.433606975</v>
      </c>
      <c r="S120" s="2">
        <v>-2.5302691369999999</v>
      </c>
      <c r="T120" s="2">
        <v>-0.200275325</v>
      </c>
      <c r="U120">
        <v>2</v>
      </c>
      <c r="V120" s="2">
        <f>Sheet2!$J$12+SUMPRODUCT(Sheet2!$K$12:$M$12,Sheet1!R120:T120)</f>
        <v>140.71274381118803</v>
      </c>
    </row>
    <row r="121" spans="1:22" x14ac:dyDescent="0.3">
      <c r="A121">
        <v>125</v>
      </c>
      <c r="B121" t="s">
        <v>135</v>
      </c>
      <c r="C121" t="s">
        <v>141</v>
      </c>
      <c r="D121" t="str">
        <f t="shared" si="5"/>
        <v>South</v>
      </c>
      <c r="E121">
        <v>2267023</v>
      </c>
      <c r="F121">
        <v>466444</v>
      </c>
      <c r="G121" s="2">
        <f t="shared" si="6"/>
        <v>4.8602254504292048</v>
      </c>
      <c r="H121">
        <v>1583540</v>
      </c>
      <c r="I121">
        <v>778558</v>
      </c>
      <c r="J121">
        <v>16</v>
      </c>
      <c r="K121">
        <v>16</v>
      </c>
      <c r="L121">
        <v>16</v>
      </c>
      <c r="M121">
        <v>15</v>
      </c>
      <c r="N121">
        <v>16</v>
      </c>
      <c r="O121">
        <v>16</v>
      </c>
      <c r="P121" s="3">
        <v>404974.75199999998</v>
      </c>
      <c r="Q121" s="3">
        <v>20666.464</v>
      </c>
      <c r="R121" s="2">
        <v>-0.78486502800000002</v>
      </c>
      <c r="S121" s="2">
        <v>-3.2479728040000002</v>
      </c>
      <c r="T121" s="2">
        <v>-0.10248448</v>
      </c>
      <c r="U121">
        <v>1</v>
      </c>
      <c r="V121" s="2">
        <f>Sheet2!$J$12+SUMPRODUCT(Sheet2!$K$12:$M$12,Sheet1!R121:T121)</f>
        <v>152.02372573135602</v>
      </c>
    </row>
    <row r="122" spans="1:22" x14ac:dyDescent="0.3">
      <c r="A122">
        <v>126</v>
      </c>
      <c r="B122" t="s">
        <v>142</v>
      </c>
      <c r="C122" t="s">
        <v>143</v>
      </c>
      <c r="D122" t="str">
        <f t="shared" si="5"/>
        <v>Dadra &amp; Nagar Haveli</v>
      </c>
      <c r="E122">
        <v>220490</v>
      </c>
      <c r="F122">
        <v>45586</v>
      </c>
      <c r="G122" s="2">
        <f t="shared" si="6"/>
        <v>4.8367919975431057</v>
      </c>
      <c r="H122">
        <v>103904</v>
      </c>
      <c r="I122">
        <v>114122</v>
      </c>
      <c r="J122">
        <v>70</v>
      </c>
      <c r="K122">
        <v>69</v>
      </c>
      <c r="L122">
        <v>69</v>
      </c>
      <c r="M122">
        <v>44</v>
      </c>
      <c r="N122">
        <v>60</v>
      </c>
      <c r="O122">
        <v>69</v>
      </c>
      <c r="P122" s="3">
        <v>20095.661</v>
      </c>
      <c r="Q122" s="3">
        <v>22690.068000000003</v>
      </c>
      <c r="R122" s="2">
        <v>-3.6352599030000001</v>
      </c>
      <c r="S122" s="2">
        <v>-0.64796354499999997</v>
      </c>
      <c r="T122" s="2">
        <v>-0.17793378900000001</v>
      </c>
      <c r="U122">
        <v>2</v>
      </c>
      <c r="V122" s="2">
        <f>Sheet2!$J$12+SUMPRODUCT(Sheet2!$K$12:$M$12,Sheet1!R122:T122)</f>
        <v>38.606503736836032</v>
      </c>
    </row>
    <row r="123" spans="1:22" x14ac:dyDescent="0.3">
      <c r="A123">
        <v>127</v>
      </c>
      <c r="B123" t="s">
        <v>144</v>
      </c>
      <c r="C123" t="s">
        <v>145</v>
      </c>
      <c r="D123" t="str">
        <f t="shared" si="5"/>
        <v>North Goa</v>
      </c>
      <c r="E123">
        <v>758573</v>
      </c>
      <c r="F123">
        <v>164129</v>
      </c>
      <c r="G123" s="2">
        <f t="shared" si="6"/>
        <v>4.621809674097813</v>
      </c>
      <c r="H123">
        <v>566668</v>
      </c>
      <c r="I123">
        <v>307628</v>
      </c>
      <c r="J123">
        <v>209</v>
      </c>
      <c r="K123">
        <v>206</v>
      </c>
      <c r="L123">
        <v>206</v>
      </c>
      <c r="M123">
        <v>114</v>
      </c>
      <c r="N123">
        <v>195</v>
      </c>
      <c r="O123">
        <v>200</v>
      </c>
      <c r="P123" s="3">
        <v>103402.728</v>
      </c>
      <c r="Q123" s="3">
        <v>49365.458999999995</v>
      </c>
      <c r="R123" s="2">
        <v>-2.4140503080000002</v>
      </c>
      <c r="S123" s="2">
        <v>-0.92727484900000001</v>
      </c>
      <c r="T123" s="2">
        <v>-0.248961452</v>
      </c>
      <c r="U123">
        <v>2</v>
      </c>
      <c r="V123" s="2">
        <f>Sheet2!$J$12+SUMPRODUCT(Sheet2!$K$12:$M$12,Sheet1!R123:T123)</f>
        <v>166.66155409425403</v>
      </c>
    </row>
    <row r="124" spans="1:22" x14ac:dyDescent="0.3">
      <c r="A124">
        <v>128</v>
      </c>
      <c r="B124" t="s">
        <v>144</v>
      </c>
      <c r="C124" t="s">
        <v>146</v>
      </c>
      <c r="D124" t="str">
        <f t="shared" si="5"/>
        <v>South Goa</v>
      </c>
      <c r="E124">
        <v>589095</v>
      </c>
      <c r="F124">
        <v>130683</v>
      </c>
      <c r="G124" s="2">
        <f t="shared" si="6"/>
        <v>4.5078166249626959</v>
      </c>
      <c r="H124">
        <v>418894</v>
      </c>
      <c r="I124">
        <v>215227</v>
      </c>
      <c r="J124">
        <v>138</v>
      </c>
      <c r="K124">
        <v>137</v>
      </c>
      <c r="L124">
        <v>137</v>
      </c>
      <c r="M124">
        <v>69</v>
      </c>
      <c r="N124">
        <v>128</v>
      </c>
      <c r="O124">
        <v>131</v>
      </c>
      <c r="P124" s="3">
        <v>91628.838000000003</v>
      </c>
      <c r="Q124" s="3">
        <v>29390.382000000001</v>
      </c>
      <c r="R124" s="2">
        <v>-2.8973751409999999</v>
      </c>
      <c r="S124" s="2">
        <v>-0.93480119699999997</v>
      </c>
      <c r="T124" s="2">
        <v>-0.24771312200000001</v>
      </c>
      <c r="U124">
        <v>2</v>
      </c>
      <c r="V124" s="2">
        <f>Sheet2!$J$12+SUMPRODUCT(Sheet2!$K$12:$M$12,Sheet1!R124:T124)</f>
        <v>106.34123200900103</v>
      </c>
    </row>
    <row r="125" spans="1:22" x14ac:dyDescent="0.3">
      <c r="A125">
        <v>129</v>
      </c>
      <c r="B125" t="s">
        <v>147</v>
      </c>
      <c r="C125" t="s">
        <v>148</v>
      </c>
      <c r="D125" t="str">
        <f t="shared" si="5"/>
        <v>Kachchh</v>
      </c>
      <c r="E125">
        <v>1583225</v>
      </c>
      <c r="F125">
        <v>320588</v>
      </c>
      <c r="G125" s="2">
        <f t="shared" si="6"/>
        <v>4.9385036245898162</v>
      </c>
      <c r="H125">
        <v>794483</v>
      </c>
      <c r="I125">
        <v>605599</v>
      </c>
      <c r="J125">
        <v>886</v>
      </c>
      <c r="K125">
        <v>882</v>
      </c>
      <c r="L125">
        <v>863</v>
      </c>
      <c r="M125">
        <v>616</v>
      </c>
      <c r="N125">
        <v>841</v>
      </c>
      <c r="O125">
        <v>688</v>
      </c>
      <c r="P125" s="3">
        <v>258545.00400000002</v>
      </c>
      <c r="Q125" s="3">
        <v>27900.54</v>
      </c>
      <c r="R125" s="2">
        <v>0.32245649269999999</v>
      </c>
      <c r="S125" s="2">
        <v>0.23406761240000001</v>
      </c>
      <c r="T125" s="2">
        <v>-1.7065577380000001</v>
      </c>
      <c r="U125">
        <v>4</v>
      </c>
      <c r="V125" s="2">
        <f>Sheet2!$J$12+SUMPRODUCT(Sheet2!$K$12:$M$12,Sheet1!R125:T125)</f>
        <v>665.36562447015092</v>
      </c>
    </row>
    <row r="126" spans="1:22" x14ac:dyDescent="0.3">
      <c r="A126">
        <v>130</v>
      </c>
      <c r="B126" t="s">
        <v>147</v>
      </c>
      <c r="C126" t="s">
        <v>149</v>
      </c>
      <c r="D126" t="str">
        <f t="shared" si="5"/>
        <v>Banas Kantha</v>
      </c>
      <c r="E126">
        <v>2504244</v>
      </c>
      <c r="F126">
        <v>426781</v>
      </c>
      <c r="G126" s="2">
        <f t="shared" si="6"/>
        <v>5.8677495015007697</v>
      </c>
      <c r="H126">
        <v>1037619</v>
      </c>
      <c r="I126">
        <v>1092201</v>
      </c>
      <c r="J126">
        <v>1244</v>
      </c>
      <c r="K126">
        <v>1233</v>
      </c>
      <c r="L126">
        <v>1225</v>
      </c>
      <c r="M126">
        <v>954</v>
      </c>
      <c r="N126">
        <v>1114</v>
      </c>
      <c r="O126">
        <v>1066</v>
      </c>
      <c r="P126" s="3">
        <v>209187.29500000001</v>
      </c>
      <c r="Q126" s="3">
        <v>164634.21999999997</v>
      </c>
      <c r="R126" s="2">
        <v>2.4595657437999998</v>
      </c>
      <c r="S126" s="2">
        <v>0.78634933240000005</v>
      </c>
      <c r="T126" s="2">
        <v>-1.4618001709999999</v>
      </c>
      <c r="U126">
        <v>4</v>
      </c>
      <c r="V126" s="2">
        <f>Sheet2!$J$12+SUMPRODUCT(Sheet2!$K$12:$M$12,Sheet1!R126:T126)</f>
        <v>969.34884391727246</v>
      </c>
    </row>
    <row r="127" spans="1:22" x14ac:dyDescent="0.3">
      <c r="A127">
        <v>131</v>
      </c>
      <c r="B127" t="s">
        <v>147</v>
      </c>
      <c r="C127" t="s">
        <v>150</v>
      </c>
      <c r="D127" t="str">
        <f t="shared" si="5"/>
        <v>Patan</v>
      </c>
      <c r="E127">
        <v>1182709</v>
      </c>
      <c r="F127">
        <v>222630</v>
      </c>
      <c r="G127" s="2">
        <f t="shared" si="6"/>
        <v>5.3124421686205814</v>
      </c>
      <c r="H127">
        <v>599082</v>
      </c>
      <c r="I127">
        <v>533078</v>
      </c>
      <c r="J127">
        <v>517</v>
      </c>
      <c r="K127">
        <v>513</v>
      </c>
      <c r="L127">
        <v>517</v>
      </c>
      <c r="M127">
        <v>454</v>
      </c>
      <c r="N127">
        <v>485</v>
      </c>
      <c r="O127">
        <v>478</v>
      </c>
      <c r="P127" s="3">
        <v>145607.37100000001</v>
      </c>
      <c r="Q127" s="3">
        <v>66974.819000000003</v>
      </c>
      <c r="R127" s="2">
        <v>-1.003362342</v>
      </c>
      <c r="S127" s="2">
        <v>-0.26323285899999999</v>
      </c>
      <c r="T127" s="2">
        <v>-0.876571082</v>
      </c>
      <c r="U127">
        <v>2</v>
      </c>
      <c r="V127" s="2">
        <f>Sheet2!$J$12+SUMPRODUCT(Sheet2!$K$12:$M$12,Sheet1!R127:T127)</f>
        <v>424.876644150934</v>
      </c>
    </row>
    <row r="128" spans="1:22" x14ac:dyDescent="0.3">
      <c r="A128">
        <v>132</v>
      </c>
      <c r="B128" t="s">
        <v>147</v>
      </c>
      <c r="C128" t="s">
        <v>151</v>
      </c>
      <c r="D128" t="str">
        <f t="shared" si="5"/>
        <v>Mahesana</v>
      </c>
      <c r="E128">
        <v>1837892</v>
      </c>
      <c r="F128">
        <v>364447</v>
      </c>
      <c r="G128" s="2">
        <f t="shared" si="6"/>
        <v>5.0429609792370362</v>
      </c>
      <c r="H128">
        <v>1188224</v>
      </c>
      <c r="I128">
        <v>828519</v>
      </c>
      <c r="J128">
        <v>593</v>
      </c>
      <c r="K128">
        <v>593</v>
      </c>
      <c r="L128">
        <v>593</v>
      </c>
      <c r="M128">
        <v>546</v>
      </c>
      <c r="N128">
        <v>593</v>
      </c>
      <c r="O128">
        <v>560</v>
      </c>
      <c r="P128" s="3">
        <v>270912.13799999998</v>
      </c>
      <c r="Q128" s="3">
        <v>76262.13</v>
      </c>
      <c r="R128" s="2">
        <v>0.36264661679999999</v>
      </c>
      <c r="S128" s="2">
        <v>-0.86937046799999995</v>
      </c>
      <c r="T128" s="2">
        <v>-1.079249253</v>
      </c>
      <c r="U128">
        <v>4</v>
      </c>
      <c r="V128" s="2">
        <f>Sheet2!$J$12+SUMPRODUCT(Sheet2!$K$12:$M$12,Sheet1!R128:T128)</f>
        <v>546.31534758059502</v>
      </c>
    </row>
    <row r="129" spans="1:22" x14ac:dyDescent="0.3">
      <c r="A129">
        <v>133</v>
      </c>
      <c r="B129" t="s">
        <v>147</v>
      </c>
      <c r="C129" t="s">
        <v>152</v>
      </c>
      <c r="D129" t="str">
        <f t="shared" si="5"/>
        <v>Sabar Kantha</v>
      </c>
      <c r="E129">
        <v>2082531</v>
      </c>
      <c r="F129">
        <v>399847</v>
      </c>
      <c r="G129" s="2">
        <f t="shared" si="6"/>
        <v>5.2083196822784714</v>
      </c>
      <c r="H129">
        <v>1171555</v>
      </c>
      <c r="I129">
        <v>940437</v>
      </c>
      <c r="J129">
        <v>1372</v>
      </c>
      <c r="K129">
        <v>1368</v>
      </c>
      <c r="L129">
        <v>1358</v>
      </c>
      <c r="M129">
        <v>1070</v>
      </c>
      <c r="N129">
        <v>1338</v>
      </c>
      <c r="O129">
        <v>1162</v>
      </c>
      <c r="P129" s="3">
        <v>177481.74799999996</v>
      </c>
      <c r="Q129" s="3">
        <v>178683.65600000002</v>
      </c>
      <c r="R129" s="2">
        <v>2.6708259173000002</v>
      </c>
      <c r="S129" s="2">
        <v>1.4175239356</v>
      </c>
      <c r="T129" s="2">
        <v>-1.8782067339999999</v>
      </c>
      <c r="U129">
        <v>4</v>
      </c>
      <c r="V129" s="2">
        <f>Sheet2!$J$12+SUMPRODUCT(Sheet2!$K$12:$M$12,Sheet1!R129:T129)</f>
        <v>1068.5519667344151</v>
      </c>
    </row>
    <row r="130" spans="1:22" x14ac:dyDescent="0.3">
      <c r="A130">
        <v>134</v>
      </c>
      <c r="B130" t="s">
        <v>147</v>
      </c>
      <c r="C130" t="s">
        <v>153</v>
      </c>
      <c r="D130" t="str">
        <f t="shared" ref="D130:D193" si="7">IFERROR(MID(C130,LEN("District A"),IFERROR(FIND("*",C130)-LEN("District A"),FIND("(",C130)-LEN("District  A"))),RIGHT(C130,LEN(C130)-LEN("District ")))</f>
        <v>Gandhinagar</v>
      </c>
      <c r="E130">
        <v>1334455</v>
      </c>
      <c r="F130">
        <v>269440</v>
      </c>
      <c r="G130" s="2">
        <f t="shared" si="6"/>
        <v>4.9526981888361048</v>
      </c>
      <c r="H130">
        <v>879834</v>
      </c>
      <c r="I130">
        <v>554336</v>
      </c>
      <c r="J130">
        <v>291</v>
      </c>
      <c r="K130">
        <v>291</v>
      </c>
      <c r="L130">
        <v>291</v>
      </c>
      <c r="M130">
        <v>261</v>
      </c>
      <c r="N130">
        <v>286</v>
      </c>
      <c r="O130">
        <v>283</v>
      </c>
      <c r="P130" s="3">
        <v>185092.95800000001</v>
      </c>
      <c r="Q130" s="3">
        <v>63699.127999999997</v>
      </c>
      <c r="R130" s="2">
        <v>-1.29525738</v>
      </c>
      <c r="S130" s="2">
        <v>-1.2181220189999999</v>
      </c>
      <c r="T130" s="2">
        <v>-0.44596048199999999</v>
      </c>
      <c r="U130">
        <v>2</v>
      </c>
      <c r="V130" s="2">
        <f>Sheet2!$J$12+SUMPRODUCT(Sheet2!$K$12:$M$12,Sheet1!R130:T130)</f>
        <v>285.91088749716403</v>
      </c>
    </row>
    <row r="131" spans="1:22" x14ac:dyDescent="0.3">
      <c r="A131">
        <v>135</v>
      </c>
      <c r="B131" t="s">
        <v>147</v>
      </c>
      <c r="C131" t="s">
        <v>154</v>
      </c>
      <c r="D131" t="str">
        <f t="shared" si="7"/>
        <v>Ahmadabad</v>
      </c>
      <c r="E131">
        <v>5816519</v>
      </c>
      <c r="F131">
        <v>1150588</v>
      </c>
      <c r="G131" s="2">
        <f t="shared" si="6"/>
        <v>5.0552578333860598</v>
      </c>
      <c r="H131">
        <v>4012140</v>
      </c>
      <c r="I131">
        <v>2009365</v>
      </c>
      <c r="J131">
        <v>546</v>
      </c>
      <c r="K131">
        <v>542</v>
      </c>
      <c r="L131">
        <v>546</v>
      </c>
      <c r="M131">
        <v>488</v>
      </c>
      <c r="N131">
        <v>539</v>
      </c>
      <c r="O131">
        <v>540</v>
      </c>
      <c r="P131" s="3">
        <v>983738.65300000017</v>
      </c>
      <c r="Q131" s="3">
        <v>167318.63699999999</v>
      </c>
      <c r="R131" s="2">
        <v>6.0650820745000003</v>
      </c>
      <c r="S131" s="2">
        <v>-5.6733440570000004</v>
      </c>
      <c r="T131" s="2">
        <v>-0.42158695400000001</v>
      </c>
      <c r="U131">
        <v>1</v>
      </c>
      <c r="V131" s="2">
        <f>Sheet2!$J$12+SUMPRODUCT(Sheet2!$K$12:$M$12,Sheet1!R131:T131)</f>
        <v>789.5947512537216</v>
      </c>
    </row>
    <row r="132" spans="1:22" x14ac:dyDescent="0.3">
      <c r="A132">
        <v>136</v>
      </c>
      <c r="B132" t="s">
        <v>147</v>
      </c>
      <c r="C132" t="s">
        <v>155</v>
      </c>
      <c r="D132" t="str">
        <f t="shared" si="7"/>
        <v>Surendranagar</v>
      </c>
      <c r="E132">
        <v>1515148</v>
      </c>
      <c r="F132">
        <v>277667</v>
      </c>
      <c r="G132" s="2">
        <f t="shared" si="6"/>
        <v>5.456708935523487</v>
      </c>
      <c r="H132">
        <v>781155</v>
      </c>
      <c r="I132">
        <v>647609</v>
      </c>
      <c r="J132">
        <v>650</v>
      </c>
      <c r="K132">
        <v>649</v>
      </c>
      <c r="L132">
        <v>650</v>
      </c>
      <c r="M132">
        <v>443</v>
      </c>
      <c r="N132">
        <v>599</v>
      </c>
      <c r="O132">
        <v>478</v>
      </c>
      <c r="P132" s="3">
        <v>187448.13500000001</v>
      </c>
      <c r="Q132" s="3">
        <v>64599.21</v>
      </c>
      <c r="R132" s="2">
        <v>-0.36257086500000002</v>
      </c>
      <c r="S132" s="2">
        <v>-0.28140199599999999</v>
      </c>
      <c r="T132" s="2">
        <v>-0.96360744600000003</v>
      </c>
      <c r="U132">
        <v>2</v>
      </c>
      <c r="V132" s="2">
        <f>Sheet2!$J$12+SUMPRODUCT(Sheet2!$K$12:$M$12,Sheet1!R132:T132)</f>
        <v>505.60132426660306</v>
      </c>
    </row>
    <row r="133" spans="1:22" x14ac:dyDescent="0.3">
      <c r="A133">
        <v>137</v>
      </c>
      <c r="B133" t="s">
        <v>147</v>
      </c>
      <c r="C133" t="s">
        <v>156</v>
      </c>
      <c r="D133" t="str">
        <f t="shared" si="7"/>
        <v>Rajkot</v>
      </c>
      <c r="E133">
        <v>3169881</v>
      </c>
      <c r="F133">
        <v>597990</v>
      </c>
      <c r="G133" s="2">
        <f t="shared" si="6"/>
        <v>5.3008929915215974</v>
      </c>
      <c r="H133">
        <v>2033946</v>
      </c>
      <c r="I133">
        <v>1244806</v>
      </c>
      <c r="J133">
        <v>844</v>
      </c>
      <c r="K133">
        <v>844</v>
      </c>
      <c r="L133">
        <v>844</v>
      </c>
      <c r="M133">
        <v>723</v>
      </c>
      <c r="N133">
        <v>830</v>
      </c>
      <c r="O133">
        <v>690</v>
      </c>
      <c r="P133" s="3">
        <v>500483.51199999993</v>
      </c>
      <c r="Q133" s="3">
        <v>76592.687000000005</v>
      </c>
      <c r="R133" s="2">
        <v>2.7914060308000002</v>
      </c>
      <c r="S133" s="2">
        <v>-1.5915847439999999</v>
      </c>
      <c r="T133" s="2">
        <v>-1.5451861739999999</v>
      </c>
      <c r="U133">
        <v>4</v>
      </c>
      <c r="V133" s="2">
        <f>Sheet2!$J$12+SUMPRODUCT(Sheet2!$K$12:$M$12,Sheet1!R133:T133)</f>
        <v>798.45630936024804</v>
      </c>
    </row>
    <row r="134" spans="1:22" x14ac:dyDescent="0.3">
      <c r="A134">
        <v>138</v>
      </c>
      <c r="B134" t="s">
        <v>147</v>
      </c>
      <c r="C134" t="s">
        <v>157</v>
      </c>
      <c r="D134" t="str">
        <f t="shared" si="7"/>
        <v>Jamnagar</v>
      </c>
      <c r="E134">
        <v>1904278</v>
      </c>
      <c r="F134">
        <v>350105</v>
      </c>
      <c r="G134" s="2">
        <f t="shared" si="6"/>
        <v>5.4391625369531997</v>
      </c>
      <c r="H134">
        <v>1083696</v>
      </c>
      <c r="I134">
        <v>734382</v>
      </c>
      <c r="J134">
        <v>698</v>
      </c>
      <c r="K134">
        <v>694</v>
      </c>
      <c r="L134">
        <v>666</v>
      </c>
      <c r="M134">
        <v>541</v>
      </c>
      <c r="N134">
        <v>626</v>
      </c>
      <c r="O134">
        <v>452</v>
      </c>
      <c r="P134" s="3">
        <v>297011.75</v>
      </c>
      <c r="Q134" s="3">
        <v>35980.851999999999</v>
      </c>
      <c r="R134" s="2">
        <v>0.30310038890000002</v>
      </c>
      <c r="S134" s="2">
        <v>-0.63318653999999996</v>
      </c>
      <c r="T134" s="2">
        <v>-1.2964479630000001</v>
      </c>
      <c r="U134">
        <v>4</v>
      </c>
      <c r="V134" s="2">
        <f>Sheet2!$J$12+SUMPRODUCT(Sheet2!$K$12:$M$12,Sheet1!R134:T134)</f>
        <v>568.7187602664826</v>
      </c>
    </row>
    <row r="135" spans="1:22" x14ac:dyDescent="0.3">
      <c r="A135">
        <v>139</v>
      </c>
      <c r="B135" t="s">
        <v>147</v>
      </c>
      <c r="C135" t="s">
        <v>158</v>
      </c>
      <c r="D135" t="str">
        <f t="shared" si="7"/>
        <v>Porbandar</v>
      </c>
      <c r="E135">
        <v>536835</v>
      </c>
      <c r="F135">
        <v>105893</v>
      </c>
      <c r="G135" s="2">
        <f t="shared" ref="G135:G198" si="8">E135/F135</f>
        <v>5.069598557033987</v>
      </c>
      <c r="H135">
        <v>316172</v>
      </c>
      <c r="I135">
        <v>215134</v>
      </c>
      <c r="J135">
        <v>182</v>
      </c>
      <c r="K135">
        <v>178</v>
      </c>
      <c r="L135">
        <v>155</v>
      </c>
      <c r="M135">
        <v>132</v>
      </c>
      <c r="N135">
        <v>141</v>
      </c>
      <c r="O135">
        <v>132</v>
      </c>
      <c r="P135" s="3">
        <v>100261.784</v>
      </c>
      <c r="Q135" s="3">
        <v>4002.0459999999998</v>
      </c>
      <c r="R135" s="2">
        <v>-2.9454390689999999</v>
      </c>
      <c r="S135" s="2">
        <v>-0.74426224100000005</v>
      </c>
      <c r="T135" s="2">
        <v>-0.47832228900000001</v>
      </c>
      <c r="U135">
        <v>2</v>
      </c>
      <c r="V135" s="2">
        <f>Sheet2!$J$12+SUMPRODUCT(Sheet2!$K$12:$M$12,Sheet1!R135:T135)</f>
        <v>126.55076106187005</v>
      </c>
    </row>
    <row r="136" spans="1:22" x14ac:dyDescent="0.3">
      <c r="A136">
        <v>140</v>
      </c>
      <c r="B136" t="s">
        <v>147</v>
      </c>
      <c r="C136" t="s">
        <v>159</v>
      </c>
      <c r="D136" t="str">
        <f t="shared" si="7"/>
        <v>Junagadh</v>
      </c>
      <c r="E136">
        <v>2448173</v>
      </c>
      <c r="F136">
        <v>432884</v>
      </c>
      <c r="G136" s="2">
        <f t="shared" si="8"/>
        <v>5.6554943125641053</v>
      </c>
      <c r="H136">
        <v>1408878</v>
      </c>
      <c r="I136">
        <v>1000842</v>
      </c>
      <c r="J136">
        <v>923</v>
      </c>
      <c r="K136">
        <v>916</v>
      </c>
      <c r="L136">
        <v>901</v>
      </c>
      <c r="M136">
        <v>743</v>
      </c>
      <c r="N136">
        <v>828</v>
      </c>
      <c r="O136">
        <v>765</v>
      </c>
      <c r="P136" s="3">
        <v>383362.28700000001</v>
      </c>
      <c r="Q136" s="3">
        <v>44084.501999999993</v>
      </c>
      <c r="R136" s="2">
        <v>1.6999273512999999</v>
      </c>
      <c r="S136" s="2">
        <v>-0.54128276500000005</v>
      </c>
      <c r="T136" s="2">
        <v>-1.711103855</v>
      </c>
      <c r="U136">
        <v>4</v>
      </c>
      <c r="V136" s="2">
        <f>Sheet2!$J$12+SUMPRODUCT(Sheet2!$K$12:$M$12,Sheet1!R136:T136)</f>
        <v>765.26462724688849</v>
      </c>
    </row>
    <row r="137" spans="1:22" x14ac:dyDescent="0.3">
      <c r="A137">
        <v>141</v>
      </c>
      <c r="B137" t="s">
        <v>147</v>
      </c>
      <c r="C137" t="s">
        <v>160</v>
      </c>
      <c r="D137" t="str">
        <f t="shared" si="7"/>
        <v>Amreli</v>
      </c>
      <c r="E137">
        <v>1393918</v>
      </c>
      <c r="F137">
        <v>248677</v>
      </c>
      <c r="G137" s="2">
        <f t="shared" si="8"/>
        <v>5.6053354351226687</v>
      </c>
      <c r="H137">
        <v>789978</v>
      </c>
      <c r="I137">
        <v>600819</v>
      </c>
      <c r="J137">
        <v>615</v>
      </c>
      <c r="K137">
        <v>613</v>
      </c>
      <c r="L137">
        <v>615</v>
      </c>
      <c r="M137">
        <v>520</v>
      </c>
      <c r="N137">
        <v>590</v>
      </c>
      <c r="O137">
        <v>535</v>
      </c>
      <c r="P137" s="3">
        <v>164413.79999999999</v>
      </c>
      <c r="Q137" s="3">
        <v>81699.450000000012</v>
      </c>
      <c r="R137" s="2">
        <v>-0.43833923899999999</v>
      </c>
      <c r="S137" s="2">
        <v>-0.18289132599999999</v>
      </c>
      <c r="T137" s="2">
        <v>-0.98589741399999997</v>
      </c>
      <c r="U137">
        <v>2</v>
      </c>
      <c r="V137" s="2">
        <f>Sheet2!$J$12+SUMPRODUCT(Sheet2!$K$12:$M$12,Sheet1!R137:T137)</f>
        <v>506.02820471388503</v>
      </c>
    </row>
    <row r="138" spans="1:22" x14ac:dyDescent="0.3">
      <c r="A138">
        <v>142</v>
      </c>
      <c r="B138" t="s">
        <v>147</v>
      </c>
      <c r="C138" t="s">
        <v>161</v>
      </c>
      <c r="D138" t="str">
        <f t="shared" si="7"/>
        <v>Bhavnagar</v>
      </c>
      <c r="E138">
        <v>2469630</v>
      </c>
      <c r="F138">
        <v>426001</v>
      </c>
      <c r="G138" s="2">
        <f t="shared" si="8"/>
        <v>5.7972399125823646</v>
      </c>
      <c r="H138">
        <v>1368920</v>
      </c>
      <c r="I138">
        <v>944559</v>
      </c>
      <c r="J138">
        <v>790</v>
      </c>
      <c r="K138">
        <v>790</v>
      </c>
      <c r="L138">
        <v>789</v>
      </c>
      <c r="M138">
        <v>618</v>
      </c>
      <c r="N138">
        <v>758</v>
      </c>
      <c r="O138">
        <v>690</v>
      </c>
      <c r="P138" s="3">
        <v>289580.78599999996</v>
      </c>
      <c r="Q138" s="3">
        <v>119543.78199999999</v>
      </c>
      <c r="R138" s="2">
        <v>1.3809154304</v>
      </c>
      <c r="S138" s="2">
        <v>-0.71008396699999998</v>
      </c>
      <c r="T138" s="2">
        <v>-1.0243148959999999</v>
      </c>
      <c r="U138">
        <v>4</v>
      </c>
      <c r="V138" s="2">
        <f>Sheet2!$J$12+SUMPRODUCT(Sheet2!$K$12:$M$12,Sheet1!R138:T138)</f>
        <v>684.14493215984999</v>
      </c>
    </row>
    <row r="139" spans="1:22" x14ac:dyDescent="0.3">
      <c r="A139">
        <v>143</v>
      </c>
      <c r="B139" t="s">
        <v>147</v>
      </c>
      <c r="C139" t="s">
        <v>162</v>
      </c>
      <c r="D139" t="str">
        <f t="shared" si="7"/>
        <v>Anand</v>
      </c>
      <c r="E139">
        <v>1856872</v>
      </c>
      <c r="F139">
        <v>360808</v>
      </c>
      <c r="G139" s="2">
        <f t="shared" si="8"/>
        <v>5.1464269084942682</v>
      </c>
      <c r="H139">
        <v>1193404</v>
      </c>
      <c r="I139">
        <v>784711</v>
      </c>
      <c r="J139">
        <v>350</v>
      </c>
      <c r="K139">
        <v>350</v>
      </c>
      <c r="L139">
        <v>350</v>
      </c>
      <c r="M139">
        <v>330</v>
      </c>
      <c r="N139">
        <v>346</v>
      </c>
      <c r="O139">
        <v>345</v>
      </c>
      <c r="P139" s="3">
        <v>189875.448</v>
      </c>
      <c r="Q139" s="3">
        <v>152895.96</v>
      </c>
      <c r="R139" s="2">
        <v>-0.26060294699999997</v>
      </c>
      <c r="S139" s="2">
        <v>-1.4782205429999999</v>
      </c>
      <c r="T139" s="2">
        <v>-3.7470077999999997E-2</v>
      </c>
      <c r="U139">
        <v>2</v>
      </c>
      <c r="V139" s="2">
        <f>Sheet2!$J$12+SUMPRODUCT(Sheet2!$K$12:$M$12,Sheet1!R139:T139)</f>
        <v>374.18344577059906</v>
      </c>
    </row>
    <row r="140" spans="1:22" x14ac:dyDescent="0.3">
      <c r="A140">
        <v>144</v>
      </c>
      <c r="B140" t="s">
        <v>147</v>
      </c>
      <c r="C140" t="s">
        <v>163</v>
      </c>
      <c r="D140" t="str">
        <f t="shared" si="7"/>
        <v>Kheda</v>
      </c>
      <c r="E140">
        <v>2024216</v>
      </c>
      <c r="F140">
        <v>395493</v>
      </c>
      <c r="G140" s="2">
        <f t="shared" si="8"/>
        <v>5.1182094246927257</v>
      </c>
      <c r="H140">
        <v>1243363</v>
      </c>
      <c r="I140">
        <v>908180</v>
      </c>
      <c r="J140">
        <v>612</v>
      </c>
      <c r="K140">
        <v>612</v>
      </c>
      <c r="L140">
        <v>612</v>
      </c>
      <c r="M140">
        <v>498</v>
      </c>
      <c r="N140">
        <v>559</v>
      </c>
      <c r="O140">
        <v>548</v>
      </c>
      <c r="P140" s="3">
        <v>175012.46599999999</v>
      </c>
      <c r="Q140" s="3">
        <v>198321.12400000001</v>
      </c>
      <c r="R140" s="2">
        <v>0.68807492349999999</v>
      </c>
      <c r="S140" s="2">
        <v>-0.86571144700000002</v>
      </c>
      <c r="T140" s="2">
        <v>-0.16490422199999999</v>
      </c>
      <c r="U140">
        <v>2</v>
      </c>
      <c r="V140" s="2">
        <f>Sheet2!$J$12+SUMPRODUCT(Sheet2!$K$12:$M$12,Sheet1!R140:T140)</f>
        <v>551.45881053592848</v>
      </c>
    </row>
    <row r="141" spans="1:22" x14ac:dyDescent="0.3">
      <c r="A141">
        <v>145</v>
      </c>
      <c r="B141" t="s">
        <v>147</v>
      </c>
      <c r="C141" t="s">
        <v>164</v>
      </c>
      <c r="D141" t="str">
        <f t="shared" si="7"/>
        <v>Panch Mahals</v>
      </c>
      <c r="E141">
        <v>2025277</v>
      </c>
      <c r="F141">
        <v>360862</v>
      </c>
      <c r="G141" s="2">
        <f t="shared" si="8"/>
        <v>5.6123310295902593</v>
      </c>
      <c r="H141">
        <v>1025835</v>
      </c>
      <c r="I141">
        <v>976726</v>
      </c>
      <c r="J141">
        <v>1201</v>
      </c>
      <c r="K141">
        <v>1200</v>
      </c>
      <c r="L141">
        <v>1201</v>
      </c>
      <c r="M141">
        <v>591</v>
      </c>
      <c r="N141">
        <v>1003</v>
      </c>
      <c r="O141">
        <v>963</v>
      </c>
      <c r="P141" s="3">
        <v>116130.56</v>
      </c>
      <c r="Q141" s="3">
        <v>215930.26</v>
      </c>
      <c r="R141" s="2">
        <v>1.6804704207000001</v>
      </c>
      <c r="S141" s="2">
        <v>0.75646379490000004</v>
      </c>
      <c r="T141" s="2">
        <v>-0.51588630199999996</v>
      </c>
      <c r="U141">
        <v>4</v>
      </c>
      <c r="V141" s="2">
        <f>Sheet2!$J$12+SUMPRODUCT(Sheet2!$K$12:$M$12,Sheet1!R141:T141)</f>
        <v>834.05760873477197</v>
      </c>
    </row>
    <row r="142" spans="1:22" x14ac:dyDescent="0.3">
      <c r="A142">
        <v>146</v>
      </c>
      <c r="B142" t="s">
        <v>147</v>
      </c>
      <c r="C142" t="s">
        <v>165</v>
      </c>
      <c r="D142" t="str">
        <f t="shared" si="7"/>
        <v>Dohad</v>
      </c>
      <c r="E142">
        <v>1636433</v>
      </c>
      <c r="F142">
        <v>244009</v>
      </c>
      <c r="G142" s="2">
        <f t="shared" si="8"/>
        <v>6.7064452540684973</v>
      </c>
      <c r="H142">
        <v>588074</v>
      </c>
      <c r="I142">
        <v>814590</v>
      </c>
      <c r="J142">
        <v>693</v>
      </c>
      <c r="K142">
        <v>693</v>
      </c>
      <c r="L142">
        <v>692</v>
      </c>
      <c r="M142">
        <v>315</v>
      </c>
      <c r="N142">
        <v>572</v>
      </c>
      <c r="O142">
        <v>572</v>
      </c>
      <c r="P142" s="3">
        <v>61593.73</v>
      </c>
      <c r="Q142" s="3">
        <v>131674.785</v>
      </c>
      <c r="R142" s="2">
        <v>-0.44355661499999999</v>
      </c>
      <c r="S142" s="2">
        <v>-6.7701928999999994E-2</v>
      </c>
      <c r="T142" s="2">
        <v>-0.220340336</v>
      </c>
      <c r="U142">
        <v>2</v>
      </c>
      <c r="V142" s="2">
        <f>Sheet2!$J$12+SUMPRODUCT(Sheet2!$K$12:$M$12,Sheet1!R142:T142)</f>
        <v>486.23599595780502</v>
      </c>
    </row>
    <row r="143" spans="1:22" x14ac:dyDescent="0.3">
      <c r="A143">
        <v>147</v>
      </c>
      <c r="B143" t="s">
        <v>147</v>
      </c>
      <c r="C143" t="s">
        <v>166</v>
      </c>
      <c r="D143" t="str">
        <f t="shared" si="7"/>
        <v>Vadodara</v>
      </c>
      <c r="E143">
        <v>3641802</v>
      </c>
      <c r="F143">
        <v>739276</v>
      </c>
      <c r="G143" s="2">
        <f t="shared" si="8"/>
        <v>4.9261737159058319</v>
      </c>
      <c r="H143">
        <v>2228008</v>
      </c>
      <c r="I143">
        <v>1518845</v>
      </c>
      <c r="J143">
        <v>1548</v>
      </c>
      <c r="K143">
        <v>1548</v>
      </c>
      <c r="L143">
        <v>1532</v>
      </c>
      <c r="M143">
        <v>827</v>
      </c>
      <c r="N143">
        <v>1114</v>
      </c>
      <c r="O143">
        <v>1134</v>
      </c>
      <c r="P143" s="3">
        <v>469922.86900000001</v>
      </c>
      <c r="Q143" s="3">
        <v>211868.50099999999</v>
      </c>
      <c r="R143" s="2">
        <v>4.912271906</v>
      </c>
      <c r="S143" s="2">
        <v>-0.45308666600000003</v>
      </c>
      <c r="T143" s="2">
        <v>-0.83049955900000005</v>
      </c>
      <c r="U143">
        <v>4</v>
      </c>
      <c r="V143" s="2">
        <f>Sheet2!$J$12+SUMPRODUCT(Sheet2!$K$12:$M$12,Sheet1!R143:T143)</f>
        <v>1135.297812259575</v>
      </c>
    </row>
    <row r="144" spans="1:22" x14ac:dyDescent="0.3">
      <c r="A144">
        <v>148</v>
      </c>
      <c r="B144" t="s">
        <v>147</v>
      </c>
      <c r="C144" t="s">
        <v>167</v>
      </c>
      <c r="D144" t="str">
        <f t="shared" si="7"/>
        <v>Narmada</v>
      </c>
      <c r="E144">
        <v>514404</v>
      </c>
      <c r="F144">
        <v>104038</v>
      </c>
      <c r="G144" s="2">
        <f t="shared" si="8"/>
        <v>4.944385705223092</v>
      </c>
      <c r="H144">
        <v>259472</v>
      </c>
      <c r="I144">
        <v>259116</v>
      </c>
      <c r="J144">
        <v>552</v>
      </c>
      <c r="K144">
        <v>544</v>
      </c>
      <c r="L144">
        <v>530</v>
      </c>
      <c r="M144">
        <v>267</v>
      </c>
      <c r="N144">
        <v>318</v>
      </c>
      <c r="O144">
        <v>398</v>
      </c>
      <c r="P144" s="3">
        <v>21093.243999999999</v>
      </c>
      <c r="Q144" s="3">
        <v>75183.839999999997</v>
      </c>
      <c r="R144" s="2">
        <v>-2.1697744440000002</v>
      </c>
      <c r="S144" s="2">
        <v>0.3007546968</v>
      </c>
      <c r="T144" s="2">
        <v>-0.25723247700000001</v>
      </c>
      <c r="U144">
        <v>2</v>
      </c>
      <c r="V144" s="2">
        <f>Sheet2!$J$12+SUMPRODUCT(Sheet2!$K$12:$M$12,Sheet1!R144:T144)</f>
        <v>308.14476516911986</v>
      </c>
    </row>
    <row r="145" spans="1:22" x14ac:dyDescent="0.3">
      <c r="A145">
        <v>149</v>
      </c>
      <c r="B145" t="s">
        <v>147</v>
      </c>
      <c r="C145" t="s">
        <v>168</v>
      </c>
      <c r="D145" t="str">
        <f t="shared" si="7"/>
        <v>Bharuch</v>
      </c>
      <c r="E145">
        <v>1370656</v>
      </c>
      <c r="F145">
        <v>282677</v>
      </c>
      <c r="G145" s="2">
        <f t="shared" si="8"/>
        <v>4.8488416107430039</v>
      </c>
      <c r="H145">
        <v>875519</v>
      </c>
      <c r="I145">
        <v>570693</v>
      </c>
      <c r="J145">
        <v>657</v>
      </c>
      <c r="K145">
        <v>654</v>
      </c>
      <c r="L145">
        <v>656</v>
      </c>
      <c r="M145">
        <v>539</v>
      </c>
      <c r="N145">
        <v>582</v>
      </c>
      <c r="O145">
        <v>600</v>
      </c>
      <c r="P145" s="3">
        <v>151140.451</v>
      </c>
      <c r="Q145" s="3">
        <v>121977.91499999999</v>
      </c>
      <c r="R145" s="2">
        <v>-0.22534922299999999</v>
      </c>
      <c r="S145" s="2">
        <v>-0.13461431600000001</v>
      </c>
      <c r="T145" s="2">
        <v>-0.73524078699999995</v>
      </c>
      <c r="U145">
        <v>2</v>
      </c>
      <c r="V145" s="2">
        <f>Sheet2!$J$12+SUMPRODUCT(Sheet2!$K$12:$M$12,Sheet1!R145:T145)</f>
        <v>526.97419736475206</v>
      </c>
    </row>
    <row r="146" spans="1:22" x14ac:dyDescent="0.3">
      <c r="A146">
        <v>150</v>
      </c>
      <c r="B146" t="s">
        <v>147</v>
      </c>
      <c r="C146" t="s">
        <v>169</v>
      </c>
      <c r="D146" t="str">
        <f t="shared" si="7"/>
        <v>Surat</v>
      </c>
      <c r="E146">
        <v>4995174</v>
      </c>
      <c r="F146">
        <v>1027843</v>
      </c>
      <c r="G146" s="2">
        <f t="shared" si="8"/>
        <v>4.8598608931519696</v>
      </c>
      <c r="H146">
        <v>3206404</v>
      </c>
      <c r="I146">
        <v>2182509</v>
      </c>
      <c r="J146">
        <v>1167</v>
      </c>
      <c r="K146">
        <v>1167</v>
      </c>
      <c r="L146">
        <v>1165</v>
      </c>
      <c r="M146">
        <v>873</v>
      </c>
      <c r="N146">
        <v>1040</v>
      </c>
      <c r="O146">
        <v>1036</v>
      </c>
      <c r="P146" s="3">
        <v>665379.79200000002</v>
      </c>
      <c r="Q146" s="3">
        <v>308640.02400000003</v>
      </c>
      <c r="R146" s="2">
        <v>6.7787479191999997</v>
      </c>
      <c r="S146" s="2">
        <v>-2.8228705779999999</v>
      </c>
      <c r="T146" s="2">
        <v>-0.443903086</v>
      </c>
      <c r="U146">
        <v>1</v>
      </c>
      <c r="V146" s="2">
        <f>Sheet2!$J$12+SUMPRODUCT(Sheet2!$K$12:$M$12,Sheet1!R146:T146)</f>
        <v>1136.2049230897701</v>
      </c>
    </row>
    <row r="147" spans="1:22" x14ac:dyDescent="0.3">
      <c r="A147">
        <v>151</v>
      </c>
      <c r="B147" t="s">
        <v>147</v>
      </c>
      <c r="C147" t="s">
        <v>170</v>
      </c>
      <c r="D147" t="str">
        <f t="shared" si="7"/>
        <v>The Dangs</v>
      </c>
      <c r="E147">
        <v>186729</v>
      </c>
      <c r="F147">
        <v>36498</v>
      </c>
      <c r="G147" s="2">
        <f t="shared" si="8"/>
        <v>5.1161433503205656</v>
      </c>
      <c r="H147">
        <v>89586</v>
      </c>
      <c r="I147">
        <v>92993</v>
      </c>
      <c r="J147">
        <v>311</v>
      </c>
      <c r="K147">
        <v>311</v>
      </c>
      <c r="L147">
        <v>311</v>
      </c>
      <c r="M147">
        <v>78</v>
      </c>
      <c r="N147">
        <v>211</v>
      </c>
      <c r="O147">
        <v>185</v>
      </c>
      <c r="P147" s="3">
        <v>3039.288</v>
      </c>
      <c r="Q147" s="3">
        <v>34317.023999999998</v>
      </c>
      <c r="R147" s="2">
        <v>-3.236236812</v>
      </c>
      <c r="S147" s="2">
        <v>-2.4237228E-2</v>
      </c>
      <c r="T147" s="2">
        <v>-0.24844385699999999</v>
      </c>
      <c r="U147">
        <v>2</v>
      </c>
      <c r="V147" s="2">
        <f>Sheet2!$J$12+SUMPRODUCT(Sheet2!$K$12:$M$12,Sheet1!R147:T147)</f>
        <v>146.92815999881498</v>
      </c>
    </row>
    <row r="148" spans="1:22" x14ac:dyDescent="0.3">
      <c r="A148">
        <v>152</v>
      </c>
      <c r="B148" t="s">
        <v>147</v>
      </c>
      <c r="C148" t="s">
        <v>171</v>
      </c>
      <c r="D148" t="str">
        <f t="shared" si="7"/>
        <v>Navsari</v>
      </c>
      <c r="E148">
        <v>1229463</v>
      </c>
      <c r="F148">
        <v>257161</v>
      </c>
      <c r="G148" s="2">
        <f t="shared" si="8"/>
        <v>4.7809076804025494</v>
      </c>
      <c r="H148">
        <v>819146</v>
      </c>
      <c r="I148">
        <v>545215</v>
      </c>
      <c r="J148">
        <v>374</v>
      </c>
      <c r="K148">
        <v>374</v>
      </c>
      <c r="L148">
        <v>374</v>
      </c>
      <c r="M148">
        <v>353</v>
      </c>
      <c r="N148">
        <v>371</v>
      </c>
      <c r="O148">
        <v>365</v>
      </c>
      <c r="P148" s="3">
        <v>144238.46400000001</v>
      </c>
      <c r="Q148" s="3">
        <v>101167.25599999999</v>
      </c>
      <c r="R148" s="2">
        <v>-1.0876183989999999</v>
      </c>
      <c r="S148" s="2">
        <v>-0.81757085500000004</v>
      </c>
      <c r="T148" s="2">
        <v>-0.43847491799999999</v>
      </c>
      <c r="U148">
        <v>2</v>
      </c>
      <c r="V148" s="2">
        <f>Sheet2!$J$12+SUMPRODUCT(Sheet2!$K$12:$M$12,Sheet1!R148:T148)</f>
        <v>347.44289021930706</v>
      </c>
    </row>
    <row r="149" spans="1:22" x14ac:dyDescent="0.3">
      <c r="A149">
        <v>153</v>
      </c>
      <c r="B149" t="s">
        <v>147</v>
      </c>
      <c r="C149" t="s">
        <v>172</v>
      </c>
      <c r="D149" t="str">
        <f t="shared" si="7"/>
        <v>Valsad</v>
      </c>
      <c r="E149">
        <v>1410553</v>
      </c>
      <c r="F149">
        <v>289159</v>
      </c>
      <c r="G149" s="2">
        <f t="shared" si="8"/>
        <v>4.8781224170784929</v>
      </c>
      <c r="H149">
        <v>833257</v>
      </c>
      <c r="I149">
        <v>650257</v>
      </c>
      <c r="J149">
        <v>450</v>
      </c>
      <c r="K149">
        <v>450</v>
      </c>
      <c r="L149">
        <v>425</v>
      </c>
      <c r="M149">
        <v>293</v>
      </c>
      <c r="N149">
        <v>383</v>
      </c>
      <c r="O149">
        <v>347</v>
      </c>
      <c r="P149" s="3">
        <v>149552.43300000002</v>
      </c>
      <c r="Q149" s="3">
        <v>124767.84899999999</v>
      </c>
      <c r="R149" s="2">
        <v>-0.79289204499999999</v>
      </c>
      <c r="S149" s="2">
        <v>-0.86857906100000004</v>
      </c>
      <c r="T149" s="2">
        <v>-0.16749113800000001</v>
      </c>
      <c r="U149">
        <v>2</v>
      </c>
      <c r="V149" s="2">
        <f>Sheet2!$J$12+SUMPRODUCT(Sheet2!$K$12:$M$12,Sheet1!R149:T149)</f>
        <v>368.70358540016105</v>
      </c>
    </row>
    <row r="150" spans="1:22" x14ac:dyDescent="0.3">
      <c r="A150">
        <v>154</v>
      </c>
      <c r="B150" t="s">
        <v>173</v>
      </c>
      <c r="C150" t="s">
        <v>174</v>
      </c>
      <c r="D150" t="str">
        <f t="shared" si="7"/>
        <v xml:space="preserve">Panchkula </v>
      </c>
      <c r="E150">
        <v>468411</v>
      </c>
      <c r="F150">
        <v>92593</v>
      </c>
      <c r="G150" s="2">
        <f t="shared" si="8"/>
        <v>5.0588165412072188</v>
      </c>
      <c r="H150">
        <v>297795</v>
      </c>
      <c r="I150">
        <v>178644</v>
      </c>
      <c r="J150">
        <v>224</v>
      </c>
      <c r="K150">
        <v>222</v>
      </c>
      <c r="L150">
        <v>224</v>
      </c>
      <c r="M150">
        <v>136</v>
      </c>
      <c r="N150">
        <v>136</v>
      </c>
      <c r="O150">
        <v>205</v>
      </c>
      <c r="P150" s="3">
        <v>63930.44</v>
      </c>
      <c r="Q150" s="3">
        <v>14468.468000000001</v>
      </c>
      <c r="R150" s="2">
        <v>-2.9877439469999998</v>
      </c>
      <c r="S150" s="2">
        <v>-0.52446787900000003</v>
      </c>
      <c r="T150" s="2">
        <v>-0.36883500899999999</v>
      </c>
      <c r="U150">
        <v>2</v>
      </c>
      <c r="V150" s="2">
        <f>Sheet2!$J$12+SUMPRODUCT(Sheet2!$K$12:$M$12,Sheet1!R150:T150)</f>
        <v>136.98161684075205</v>
      </c>
    </row>
    <row r="151" spans="1:22" x14ac:dyDescent="0.3">
      <c r="A151">
        <v>155</v>
      </c>
      <c r="B151" t="s">
        <v>173</v>
      </c>
      <c r="C151" t="s">
        <v>175</v>
      </c>
      <c r="D151" t="str">
        <f t="shared" si="7"/>
        <v>Ambala</v>
      </c>
      <c r="E151">
        <v>1014411</v>
      </c>
      <c r="F151">
        <v>184319</v>
      </c>
      <c r="G151" s="2">
        <f t="shared" si="8"/>
        <v>5.503561759775172</v>
      </c>
      <c r="H151">
        <v>662789</v>
      </c>
      <c r="I151">
        <v>324521</v>
      </c>
      <c r="J151">
        <v>482</v>
      </c>
      <c r="K151">
        <v>482</v>
      </c>
      <c r="L151">
        <v>479</v>
      </c>
      <c r="M151">
        <v>408</v>
      </c>
      <c r="N151">
        <v>370</v>
      </c>
      <c r="O151">
        <v>478</v>
      </c>
      <c r="P151" s="3">
        <v>126358.65400000001</v>
      </c>
      <c r="Q151" s="3">
        <v>33513.256000000001</v>
      </c>
      <c r="R151" s="2">
        <v>-1.537742773</v>
      </c>
      <c r="S151" s="2">
        <v>-0.23294595800000001</v>
      </c>
      <c r="T151" s="2">
        <v>-0.83060699199999999</v>
      </c>
      <c r="U151">
        <v>2</v>
      </c>
      <c r="V151" s="2">
        <f>Sheet2!$J$12+SUMPRODUCT(Sheet2!$K$12:$M$12,Sheet1!R151:T151)</f>
        <v>359.95384502890505</v>
      </c>
    </row>
    <row r="152" spans="1:22" x14ac:dyDescent="0.3">
      <c r="A152">
        <v>156</v>
      </c>
      <c r="B152" t="s">
        <v>173</v>
      </c>
      <c r="C152" t="s">
        <v>176</v>
      </c>
      <c r="D152" t="str">
        <f t="shared" si="7"/>
        <v>Yamunanagar</v>
      </c>
      <c r="E152">
        <v>1041630</v>
      </c>
      <c r="F152">
        <v>183238</v>
      </c>
      <c r="G152" s="2">
        <f t="shared" si="8"/>
        <v>5.6845741603815805</v>
      </c>
      <c r="H152">
        <v>638711</v>
      </c>
      <c r="I152">
        <v>336533</v>
      </c>
      <c r="J152">
        <v>613</v>
      </c>
      <c r="K152">
        <v>613</v>
      </c>
      <c r="L152">
        <v>607</v>
      </c>
      <c r="M152">
        <v>437</v>
      </c>
      <c r="N152">
        <v>246</v>
      </c>
      <c r="O152">
        <v>596</v>
      </c>
      <c r="P152" s="3">
        <v>114493.974</v>
      </c>
      <c r="Q152" s="3">
        <v>39498.681000000004</v>
      </c>
      <c r="R152" s="2">
        <v>-1.4489659479999999</v>
      </c>
      <c r="S152" s="2">
        <v>2.0962646999999998E-3</v>
      </c>
      <c r="T152" s="2">
        <v>-0.50594622600000005</v>
      </c>
      <c r="U152">
        <v>2</v>
      </c>
      <c r="V152" s="2">
        <f>Sheet2!$J$12+SUMPRODUCT(Sheet2!$K$12:$M$12,Sheet1!R152:T152)</f>
        <v>379.61543757499624</v>
      </c>
    </row>
    <row r="153" spans="1:22" x14ac:dyDescent="0.3">
      <c r="A153">
        <v>157</v>
      </c>
      <c r="B153" t="s">
        <v>173</v>
      </c>
      <c r="C153" t="s">
        <v>177</v>
      </c>
      <c r="D153" t="str">
        <f t="shared" si="7"/>
        <v>Kurukshetra</v>
      </c>
      <c r="E153">
        <v>825454</v>
      </c>
      <c r="F153">
        <v>142950</v>
      </c>
      <c r="G153" s="2">
        <f t="shared" si="8"/>
        <v>5.7744246239944035</v>
      </c>
      <c r="H153">
        <v>494873</v>
      </c>
      <c r="I153">
        <v>308392</v>
      </c>
      <c r="J153">
        <v>407</v>
      </c>
      <c r="K153">
        <v>402</v>
      </c>
      <c r="L153">
        <v>406</v>
      </c>
      <c r="M153">
        <v>365</v>
      </c>
      <c r="N153">
        <v>262</v>
      </c>
      <c r="O153">
        <v>407</v>
      </c>
      <c r="P153" s="3">
        <v>92013.132000000012</v>
      </c>
      <c r="Q153" s="3">
        <v>37952.004000000001</v>
      </c>
      <c r="R153" s="2">
        <v>-1.99404117</v>
      </c>
      <c r="S153" s="2">
        <v>-0.247495783</v>
      </c>
      <c r="T153" s="2">
        <v>-0.61233997100000004</v>
      </c>
      <c r="U153">
        <v>2</v>
      </c>
      <c r="V153" s="2">
        <f>Sheet2!$J$12+SUMPRODUCT(Sheet2!$K$12:$M$12,Sheet1!R153:T153)</f>
        <v>293.94959761134101</v>
      </c>
    </row>
    <row r="154" spans="1:22" x14ac:dyDescent="0.3">
      <c r="A154">
        <v>158</v>
      </c>
      <c r="B154" t="s">
        <v>173</v>
      </c>
      <c r="C154" t="s">
        <v>178</v>
      </c>
      <c r="D154" t="str">
        <f t="shared" si="7"/>
        <v>Kaithal</v>
      </c>
      <c r="E154">
        <v>946131</v>
      </c>
      <c r="F154">
        <v>164258</v>
      </c>
      <c r="G154" s="2">
        <f t="shared" si="8"/>
        <v>5.7600299528790071</v>
      </c>
      <c r="H154">
        <v>472563</v>
      </c>
      <c r="I154">
        <v>372011</v>
      </c>
      <c r="J154">
        <v>270</v>
      </c>
      <c r="K154">
        <v>270</v>
      </c>
      <c r="L154">
        <v>270</v>
      </c>
      <c r="M154">
        <v>228</v>
      </c>
      <c r="N154">
        <v>228</v>
      </c>
      <c r="O154">
        <v>270</v>
      </c>
      <c r="P154" s="3">
        <v>62106.623999999996</v>
      </c>
      <c r="Q154" s="3">
        <v>94615.56</v>
      </c>
      <c r="R154" s="2">
        <v>-2.0892672779999999</v>
      </c>
      <c r="S154" s="2">
        <v>-0.65929706399999999</v>
      </c>
      <c r="T154" s="2">
        <v>-0.112235847</v>
      </c>
      <c r="U154">
        <v>2</v>
      </c>
      <c r="V154" s="2">
        <f>Sheet2!$J$12+SUMPRODUCT(Sheet2!$K$12:$M$12,Sheet1!R154:T154)</f>
        <v>225.657630825019</v>
      </c>
    </row>
    <row r="155" spans="1:22" x14ac:dyDescent="0.3">
      <c r="A155">
        <v>159</v>
      </c>
      <c r="B155" t="s">
        <v>173</v>
      </c>
      <c r="C155" t="s">
        <v>179</v>
      </c>
      <c r="D155" t="str">
        <f t="shared" si="7"/>
        <v>Karnal</v>
      </c>
      <c r="E155">
        <v>1274183</v>
      </c>
      <c r="F155">
        <v>224230</v>
      </c>
      <c r="G155" s="2">
        <f t="shared" si="8"/>
        <v>5.6824822726664586</v>
      </c>
      <c r="H155">
        <v>732609</v>
      </c>
      <c r="I155">
        <v>455455</v>
      </c>
      <c r="J155">
        <v>422</v>
      </c>
      <c r="K155">
        <v>422</v>
      </c>
      <c r="L155">
        <v>422</v>
      </c>
      <c r="M155">
        <v>314</v>
      </c>
      <c r="N155">
        <v>305</v>
      </c>
      <c r="O155">
        <v>414</v>
      </c>
      <c r="P155" s="3">
        <v>118022.91899999998</v>
      </c>
      <c r="Q155" s="3">
        <v>85369.2</v>
      </c>
      <c r="R155" s="2">
        <v>-1.347211334</v>
      </c>
      <c r="S155" s="2">
        <v>-0.62989519400000005</v>
      </c>
      <c r="T155" s="2">
        <v>-0.30121100000000001</v>
      </c>
      <c r="U155">
        <v>2</v>
      </c>
      <c r="V155" s="2">
        <f>Sheet2!$J$12+SUMPRODUCT(Sheet2!$K$12:$M$12,Sheet1!R155:T155)</f>
        <v>327.10614337082603</v>
      </c>
    </row>
    <row r="156" spans="1:22" x14ac:dyDescent="0.3">
      <c r="A156">
        <v>160</v>
      </c>
      <c r="B156" t="s">
        <v>173</v>
      </c>
      <c r="C156" t="s">
        <v>180</v>
      </c>
      <c r="D156" t="str">
        <f t="shared" si="7"/>
        <v>Panipat</v>
      </c>
      <c r="E156">
        <v>967449</v>
      </c>
      <c r="F156">
        <v>174388</v>
      </c>
      <c r="G156" s="2">
        <f t="shared" si="8"/>
        <v>5.5476810330986073</v>
      </c>
      <c r="H156">
        <v>559478</v>
      </c>
      <c r="I156">
        <v>382801</v>
      </c>
      <c r="J156">
        <v>179</v>
      </c>
      <c r="K156">
        <v>179</v>
      </c>
      <c r="L156">
        <v>179</v>
      </c>
      <c r="M156">
        <v>155</v>
      </c>
      <c r="N156">
        <v>144</v>
      </c>
      <c r="O156">
        <v>171</v>
      </c>
      <c r="P156" s="3">
        <v>97087.871999999988</v>
      </c>
      <c r="Q156" s="3">
        <v>57166.871999999996</v>
      </c>
      <c r="R156" s="2">
        <v>-2.3129766190000001</v>
      </c>
      <c r="S156" s="2">
        <v>-1.040554636</v>
      </c>
      <c r="T156" s="2">
        <v>-0.15628019700000001</v>
      </c>
      <c r="U156">
        <v>2</v>
      </c>
      <c r="V156" s="2">
        <f>Sheet2!$J$12+SUMPRODUCT(Sheet2!$K$12:$M$12,Sheet1!R156:T156)</f>
        <v>165.30073917340206</v>
      </c>
    </row>
    <row r="157" spans="1:22" x14ac:dyDescent="0.3">
      <c r="A157">
        <v>161</v>
      </c>
      <c r="B157" t="s">
        <v>173</v>
      </c>
      <c r="C157" t="s">
        <v>181</v>
      </c>
      <c r="D157" t="str">
        <f t="shared" si="7"/>
        <v>Sonipat</v>
      </c>
      <c r="E157">
        <v>1279175</v>
      </c>
      <c r="F157">
        <v>223342</v>
      </c>
      <c r="G157" s="2">
        <f t="shared" si="8"/>
        <v>5.7274269953703287</v>
      </c>
      <c r="H157">
        <v>788105</v>
      </c>
      <c r="I157">
        <v>523031</v>
      </c>
      <c r="J157">
        <v>323</v>
      </c>
      <c r="K157">
        <v>323</v>
      </c>
      <c r="L157">
        <v>323</v>
      </c>
      <c r="M157">
        <v>291</v>
      </c>
      <c r="N157">
        <v>286</v>
      </c>
      <c r="O157">
        <v>320</v>
      </c>
      <c r="P157" s="3">
        <v>122988.72</v>
      </c>
      <c r="Q157" s="3">
        <v>88002.4</v>
      </c>
      <c r="R157" s="2">
        <v>-1.4108432129999999</v>
      </c>
      <c r="S157" s="2">
        <v>-0.90836884100000004</v>
      </c>
      <c r="T157" s="2">
        <v>-0.29352394399999998</v>
      </c>
      <c r="U157">
        <v>2</v>
      </c>
      <c r="V157" s="2">
        <f>Sheet2!$J$12+SUMPRODUCT(Sheet2!$K$12:$M$12,Sheet1!R157:T157)</f>
        <v>293.78252643023507</v>
      </c>
    </row>
    <row r="158" spans="1:22" x14ac:dyDescent="0.3">
      <c r="A158">
        <v>162</v>
      </c>
      <c r="B158" t="s">
        <v>173</v>
      </c>
      <c r="C158" t="s">
        <v>182</v>
      </c>
      <c r="D158" t="str">
        <f t="shared" si="7"/>
        <v>Jind</v>
      </c>
      <c r="E158">
        <v>1189827</v>
      </c>
      <c r="F158">
        <v>204942</v>
      </c>
      <c r="G158" s="2">
        <f t="shared" si="8"/>
        <v>5.8056767280498871</v>
      </c>
      <c r="H158">
        <v>622654</v>
      </c>
      <c r="I158">
        <v>521946</v>
      </c>
      <c r="J158">
        <v>306</v>
      </c>
      <c r="K158">
        <v>306</v>
      </c>
      <c r="L158">
        <v>306</v>
      </c>
      <c r="M158">
        <v>280</v>
      </c>
      <c r="N158">
        <v>265</v>
      </c>
      <c r="O158">
        <v>306</v>
      </c>
      <c r="P158" s="3">
        <v>45717.088000000011</v>
      </c>
      <c r="Q158" s="3">
        <v>153941.16799999998</v>
      </c>
      <c r="R158" s="2">
        <v>-1.521502377</v>
      </c>
      <c r="S158" s="2">
        <v>-0.73083913700000003</v>
      </c>
      <c r="T158" s="2">
        <v>0.15610191170000001</v>
      </c>
      <c r="U158">
        <v>2</v>
      </c>
      <c r="V158" s="2">
        <f>Sheet2!$J$12+SUMPRODUCT(Sheet2!$K$12:$M$12,Sheet1!R158:T158)</f>
        <v>278.82800489748075</v>
      </c>
    </row>
    <row r="159" spans="1:22" x14ac:dyDescent="0.3">
      <c r="A159">
        <v>163</v>
      </c>
      <c r="B159" t="s">
        <v>173</v>
      </c>
      <c r="C159" t="s">
        <v>183</v>
      </c>
      <c r="D159" t="str">
        <f t="shared" si="7"/>
        <v xml:space="preserve">Fatehabad </v>
      </c>
      <c r="E159">
        <v>806158</v>
      </c>
      <c r="F159">
        <v>142017</v>
      </c>
      <c r="G159" s="2">
        <f t="shared" si="8"/>
        <v>5.676489434363492</v>
      </c>
      <c r="H159">
        <v>392178</v>
      </c>
      <c r="I159">
        <v>362975</v>
      </c>
      <c r="J159">
        <v>243</v>
      </c>
      <c r="K159">
        <v>243</v>
      </c>
      <c r="L159">
        <v>241</v>
      </c>
      <c r="M159">
        <v>203</v>
      </c>
      <c r="N159">
        <v>220</v>
      </c>
      <c r="O159">
        <v>242</v>
      </c>
      <c r="P159" s="3">
        <v>76319.915999999997</v>
      </c>
      <c r="Q159" s="3">
        <v>39377.829000000005</v>
      </c>
      <c r="R159" s="2">
        <v>-2.4027972179999999</v>
      </c>
      <c r="S159" s="2">
        <v>-0.65745628700000003</v>
      </c>
      <c r="T159" s="2">
        <v>-0.41345740199999997</v>
      </c>
      <c r="U159">
        <v>2</v>
      </c>
      <c r="V159" s="2">
        <f>Sheet2!$J$12+SUMPRODUCT(Sheet2!$K$12:$M$12,Sheet1!R159:T159)</f>
        <v>198.80028620626604</v>
      </c>
    </row>
    <row r="160" spans="1:22" x14ac:dyDescent="0.3">
      <c r="A160">
        <v>164</v>
      </c>
      <c r="B160" t="s">
        <v>173</v>
      </c>
      <c r="C160" t="s">
        <v>184</v>
      </c>
      <c r="D160" t="str">
        <f t="shared" si="7"/>
        <v>Sirsa</v>
      </c>
      <c r="E160">
        <v>1116649</v>
      </c>
      <c r="F160">
        <v>194809</v>
      </c>
      <c r="G160" s="2">
        <f t="shared" si="8"/>
        <v>5.732019567884441</v>
      </c>
      <c r="H160">
        <v>574624</v>
      </c>
      <c r="I160">
        <v>475571</v>
      </c>
      <c r="J160">
        <v>321</v>
      </c>
      <c r="K160">
        <v>321</v>
      </c>
      <c r="L160">
        <v>318</v>
      </c>
      <c r="M160">
        <v>250</v>
      </c>
      <c r="N160">
        <v>300</v>
      </c>
      <c r="O160">
        <v>310</v>
      </c>
      <c r="P160" s="3">
        <v>109479.66</v>
      </c>
      <c r="Q160" s="3">
        <v>28985.34</v>
      </c>
      <c r="R160" s="2">
        <v>-1.8544018710000001</v>
      </c>
      <c r="S160" s="2">
        <v>-0.72485422499999996</v>
      </c>
      <c r="T160" s="2">
        <v>-0.59584889600000002</v>
      </c>
      <c r="U160">
        <v>2</v>
      </c>
      <c r="V160" s="2">
        <f>Sheet2!$J$12+SUMPRODUCT(Sheet2!$K$12:$M$12,Sheet1!R160:T160)</f>
        <v>267.36394167982905</v>
      </c>
    </row>
    <row r="161" spans="1:22" x14ac:dyDescent="0.3">
      <c r="A161">
        <v>165</v>
      </c>
      <c r="B161" t="s">
        <v>173</v>
      </c>
      <c r="C161" t="s">
        <v>185</v>
      </c>
      <c r="D161" t="str">
        <f t="shared" si="7"/>
        <v>Hisar</v>
      </c>
      <c r="E161">
        <v>1537117</v>
      </c>
      <c r="F161">
        <v>272738</v>
      </c>
      <c r="G161" s="2">
        <f t="shared" si="8"/>
        <v>5.6358739889564342</v>
      </c>
      <c r="H161">
        <v>842302</v>
      </c>
      <c r="I161">
        <v>665572</v>
      </c>
      <c r="J161">
        <v>272</v>
      </c>
      <c r="K161">
        <v>272</v>
      </c>
      <c r="L161">
        <v>272</v>
      </c>
      <c r="M161">
        <v>233</v>
      </c>
      <c r="N161">
        <v>262</v>
      </c>
      <c r="O161">
        <v>272</v>
      </c>
      <c r="P161" s="3">
        <v>123590.125</v>
      </c>
      <c r="Q161" s="3">
        <v>117729.15</v>
      </c>
      <c r="R161" s="2">
        <v>-1.182823285</v>
      </c>
      <c r="S161" s="2">
        <v>-1.2584419950000001</v>
      </c>
      <c r="T161" s="2">
        <v>-3.154549E-3</v>
      </c>
      <c r="U161">
        <v>2</v>
      </c>
      <c r="V161" s="2">
        <f>Sheet2!$J$12+SUMPRODUCT(Sheet2!$K$12:$M$12,Sheet1!R161:T161)</f>
        <v>279.02675276388601</v>
      </c>
    </row>
    <row r="162" spans="1:22" x14ac:dyDescent="0.3">
      <c r="A162">
        <v>166</v>
      </c>
      <c r="B162" t="s">
        <v>173</v>
      </c>
      <c r="C162" t="s">
        <v>186</v>
      </c>
      <c r="D162" t="str">
        <f t="shared" si="7"/>
        <v>Bhiwani</v>
      </c>
      <c r="E162">
        <v>1425022</v>
      </c>
      <c r="F162">
        <v>246742</v>
      </c>
      <c r="G162" s="2">
        <f t="shared" si="8"/>
        <v>5.7753523923774628</v>
      </c>
      <c r="H162">
        <v>809896</v>
      </c>
      <c r="I162">
        <v>609320</v>
      </c>
      <c r="J162">
        <v>437</v>
      </c>
      <c r="K162">
        <v>437</v>
      </c>
      <c r="L162">
        <v>437</v>
      </c>
      <c r="M162">
        <v>324</v>
      </c>
      <c r="N162">
        <v>419</v>
      </c>
      <c r="O162">
        <v>436</v>
      </c>
      <c r="P162" s="3">
        <v>167916.19500000001</v>
      </c>
      <c r="Q162" s="3">
        <v>60973.824000000001</v>
      </c>
      <c r="R162" s="2">
        <v>-0.99474009900000004</v>
      </c>
      <c r="S162" s="2">
        <v>-0.77548388999999995</v>
      </c>
      <c r="T162" s="2">
        <v>-0.65421056</v>
      </c>
      <c r="U162">
        <v>2</v>
      </c>
      <c r="V162" s="2">
        <f>Sheet2!$J$12+SUMPRODUCT(Sheet2!$K$12:$M$12,Sheet1!R162:T162)</f>
        <v>371.03157087329504</v>
      </c>
    </row>
    <row r="163" spans="1:22" x14ac:dyDescent="0.3">
      <c r="A163">
        <v>167</v>
      </c>
      <c r="B163" t="s">
        <v>173</v>
      </c>
      <c r="C163" t="s">
        <v>187</v>
      </c>
      <c r="D163" t="str">
        <f t="shared" si="7"/>
        <v>Rohtak</v>
      </c>
      <c r="E163">
        <v>940128</v>
      </c>
      <c r="F163">
        <v>167593</v>
      </c>
      <c r="G163" s="2">
        <f t="shared" si="8"/>
        <v>5.6095898993394711</v>
      </c>
      <c r="H163">
        <v>592485</v>
      </c>
      <c r="I163">
        <v>371073</v>
      </c>
      <c r="J163">
        <v>146</v>
      </c>
      <c r="K163">
        <v>146</v>
      </c>
      <c r="L163">
        <v>146</v>
      </c>
      <c r="M163">
        <v>135</v>
      </c>
      <c r="N163">
        <v>134</v>
      </c>
      <c r="O163">
        <v>145</v>
      </c>
      <c r="P163" s="3">
        <v>92418.624000000011</v>
      </c>
      <c r="Q163" s="3">
        <v>64179.6</v>
      </c>
      <c r="R163" s="2">
        <v>-2.3773302749999998</v>
      </c>
      <c r="S163" s="2">
        <v>-1.1137780429999999</v>
      </c>
      <c r="T163" s="2">
        <v>-9.8322764000000007E-2</v>
      </c>
      <c r="U163">
        <v>2</v>
      </c>
      <c r="V163" s="2">
        <f>Sheet2!$J$12+SUMPRODUCT(Sheet2!$K$12:$M$12,Sheet1!R163:T163)</f>
        <v>148.50669725047305</v>
      </c>
    </row>
    <row r="164" spans="1:22" x14ac:dyDescent="0.3">
      <c r="A164">
        <v>168</v>
      </c>
      <c r="B164" t="s">
        <v>173</v>
      </c>
      <c r="C164" t="s">
        <v>188</v>
      </c>
      <c r="D164" t="str">
        <f t="shared" si="7"/>
        <v xml:space="preserve">Jhajjar </v>
      </c>
      <c r="E164">
        <v>880072</v>
      </c>
      <c r="F164">
        <v>158075</v>
      </c>
      <c r="G164" s="2">
        <f t="shared" si="8"/>
        <v>5.5674331804523165</v>
      </c>
      <c r="H164">
        <v>541635</v>
      </c>
      <c r="I164">
        <v>388715</v>
      </c>
      <c r="J164">
        <v>247</v>
      </c>
      <c r="K164">
        <v>247</v>
      </c>
      <c r="L164">
        <v>246</v>
      </c>
      <c r="M164">
        <v>181</v>
      </c>
      <c r="N164">
        <v>200</v>
      </c>
      <c r="O164">
        <v>247</v>
      </c>
      <c r="P164" s="3">
        <v>113029.965</v>
      </c>
      <c r="Q164" s="3">
        <v>28582.29</v>
      </c>
      <c r="R164" s="2">
        <v>-2.272228294</v>
      </c>
      <c r="S164" s="2">
        <v>-0.84556866500000005</v>
      </c>
      <c r="T164" s="2">
        <v>-0.42297179600000001</v>
      </c>
      <c r="U164">
        <v>2</v>
      </c>
      <c r="V164" s="2">
        <f>Sheet2!$J$12+SUMPRODUCT(Sheet2!$K$12:$M$12,Sheet1!R164:T164)</f>
        <v>198.25596817970404</v>
      </c>
    </row>
    <row r="165" spans="1:22" x14ac:dyDescent="0.3">
      <c r="A165">
        <v>169</v>
      </c>
      <c r="B165" t="s">
        <v>173</v>
      </c>
      <c r="C165" t="s">
        <v>189</v>
      </c>
      <c r="D165" t="str">
        <f t="shared" si="7"/>
        <v>Mahendragarh</v>
      </c>
      <c r="E165">
        <v>812521</v>
      </c>
      <c r="F165">
        <v>135218</v>
      </c>
      <c r="G165" s="2">
        <f t="shared" si="8"/>
        <v>6.0089706991672704</v>
      </c>
      <c r="H165">
        <v>478296</v>
      </c>
      <c r="I165">
        <v>351864</v>
      </c>
      <c r="J165">
        <v>368</v>
      </c>
      <c r="K165">
        <v>368</v>
      </c>
      <c r="L165">
        <v>368</v>
      </c>
      <c r="M165">
        <v>233</v>
      </c>
      <c r="N165">
        <v>288</v>
      </c>
      <c r="O165">
        <v>367</v>
      </c>
      <c r="P165" s="3">
        <v>124911.584</v>
      </c>
      <c r="Q165" s="3">
        <v>4927.2160000000003</v>
      </c>
      <c r="R165" s="2">
        <v>-2.1661446120000001</v>
      </c>
      <c r="S165" s="2">
        <v>-0.46653149399999999</v>
      </c>
      <c r="T165" s="2">
        <v>-0.71608453999999999</v>
      </c>
      <c r="U165">
        <v>2</v>
      </c>
      <c r="V165" s="2">
        <f>Sheet2!$J$12+SUMPRODUCT(Sheet2!$K$12:$M$12,Sheet1!R165:T165)</f>
        <v>256.93009203727604</v>
      </c>
    </row>
    <row r="166" spans="1:22" x14ac:dyDescent="0.3">
      <c r="A166">
        <v>170</v>
      </c>
      <c r="B166" t="s">
        <v>173</v>
      </c>
      <c r="C166" t="s">
        <v>190</v>
      </c>
      <c r="D166" t="str">
        <f t="shared" si="7"/>
        <v>Rewari</v>
      </c>
      <c r="E166">
        <v>765351</v>
      </c>
      <c r="F166">
        <v>135560</v>
      </c>
      <c r="G166" s="2">
        <f t="shared" si="8"/>
        <v>5.6458468574800822</v>
      </c>
      <c r="H166">
        <v>488190</v>
      </c>
      <c r="I166">
        <v>333622</v>
      </c>
      <c r="J166">
        <v>397</v>
      </c>
      <c r="K166">
        <v>397</v>
      </c>
      <c r="L166">
        <v>397</v>
      </c>
      <c r="M166">
        <v>266</v>
      </c>
      <c r="N166">
        <v>316</v>
      </c>
      <c r="O166">
        <v>396</v>
      </c>
      <c r="P166" s="3">
        <v>122488.70399999998</v>
      </c>
      <c r="Q166" s="3">
        <v>5103.6959999999999</v>
      </c>
      <c r="R166" s="2">
        <v>-2.10576914</v>
      </c>
      <c r="S166" s="2">
        <v>-0.353893348</v>
      </c>
      <c r="T166" s="2">
        <v>-0.79238277800000001</v>
      </c>
      <c r="U166">
        <v>2</v>
      </c>
      <c r="V166" s="2">
        <f>Sheet2!$J$12+SUMPRODUCT(Sheet2!$K$12:$M$12,Sheet1!R166:T166)</f>
        <v>277.50606450103407</v>
      </c>
    </row>
    <row r="167" spans="1:22" x14ac:dyDescent="0.3">
      <c r="A167">
        <v>171</v>
      </c>
      <c r="B167" t="s">
        <v>173</v>
      </c>
      <c r="C167" t="s">
        <v>191</v>
      </c>
      <c r="D167" t="str">
        <f t="shared" si="7"/>
        <v>Gurgaon</v>
      </c>
      <c r="E167">
        <v>1660289</v>
      </c>
      <c r="F167">
        <v>273881</v>
      </c>
      <c r="G167" s="2">
        <f t="shared" si="8"/>
        <v>6.0620817070187414</v>
      </c>
      <c r="H167">
        <v>834693</v>
      </c>
      <c r="I167">
        <v>629658</v>
      </c>
      <c r="J167">
        <v>694</v>
      </c>
      <c r="K167">
        <v>694</v>
      </c>
      <c r="L167">
        <v>693</v>
      </c>
      <c r="M167">
        <v>307</v>
      </c>
      <c r="N167">
        <v>443</v>
      </c>
      <c r="O167">
        <v>677</v>
      </c>
      <c r="P167" s="3">
        <v>226825.86</v>
      </c>
      <c r="Q167" s="3">
        <v>15561.309000000001</v>
      </c>
      <c r="R167" s="2">
        <v>-0.58247119300000005</v>
      </c>
      <c r="S167" s="2">
        <v>-0.47582805299999997</v>
      </c>
      <c r="T167" s="2">
        <v>-0.75364741800000001</v>
      </c>
      <c r="U167">
        <v>2</v>
      </c>
      <c r="V167" s="2">
        <f>Sheet2!$J$12+SUMPRODUCT(Sheet2!$K$12:$M$12,Sheet1!R167:T167)</f>
        <v>452.79909637422901</v>
      </c>
    </row>
    <row r="168" spans="1:22" x14ac:dyDescent="0.3">
      <c r="A168">
        <v>172</v>
      </c>
      <c r="B168" t="s">
        <v>173</v>
      </c>
      <c r="C168" t="s">
        <v>192</v>
      </c>
      <c r="D168" t="str">
        <f t="shared" si="7"/>
        <v>Faridabad</v>
      </c>
      <c r="E168">
        <v>2194586</v>
      </c>
      <c r="F168">
        <v>391426</v>
      </c>
      <c r="G168" s="2">
        <f t="shared" si="8"/>
        <v>5.6066434013070161</v>
      </c>
      <c r="H168">
        <v>1269801</v>
      </c>
      <c r="I168">
        <v>785762</v>
      </c>
      <c r="J168">
        <v>413</v>
      </c>
      <c r="K168">
        <v>413</v>
      </c>
      <c r="L168">
        <v>413</v>
      </c>
      <c r="M168">
        <v>181</v>
      </c>
      <c r="N168">
        <v>254</v>
      </c>
      <c r="O168">
        <v>395</v>
      </c>
      <c r="P168" s="3">
        <v>322342.48500000004</v>
      </c>
      <c r="Q168" s="3">
        <v>26770.195</v>
      </c>
      <c r="R168" s="2">
        <v>-0.35817908900000001</v>
      </c>
      <c r="S168" s="2">
        <v>-1.861381457</v>
      </c>
      <c r="T168" s="2">
        <v>-0.381387066</v>
      </c>
      <c r="U168">
        <v>2</v>
      </c>
      <c r="V168" s="2">
        <f>Sheet2!$J$12+SUMPRODUCT(Sheet2!$K$12:$M$12,Sheet1!R168:T168)</f>
        <v>340.786816692917</v>
      </c>
    </row>
    <row r="169" spans="1:22" x14ac:dyDescent="0.3">
      <c r="A169">
        <v>173</v>
      </c>
      <c r="B169" t="s">
        <v>193</v>
      </c>
      <c r="C169" t="s">
        <v>194</v>
      </c>
      <c r="D169" t="str">
        <f t="shared" si="7"/>
        <v>Chamba</v>
      </c>
      <c r="E169">
        <v>460887</v>
      </c>
      <c r="F169">
        <v>87029</v>
      </c>
      <c r="G169" s="2">
        <f t="shared" si="8"/>
        <v>5.2957864619839361</v>
      </c>
      <c r="H169">
        <v>246169</v>
      </c>
      <c r="I169">
        <v>230452</v>
      </c>
      <c r="J169">
        <v>1118</v>
      </c>
      <c r="K169">
        <v>1108</v>
      </c>
      <c r="L169">
        <v>1111</v>
      </c>
      <c r="M169">
        <v>483</v>
      </c>
      <c r="N169">
        <v>402</v>
      </c>
      <c r="O169">
        <v>333</v>
      </c>
      <c r="P169" s="3">
        <v>53934.885000000002</v>
      </c>
      <c r="Q169" s="3">
        <v>32448.63</v>
      </c>
      <c r="R169" s="2">
        <v>-1.3556317630000001</v>
      </c>
      <c r="S169" s="2">
        <v>1.6053670611999999</v>
      </c>
      <c r="T169" s="2">
        <v>-0.56203172499999998</v>
      </c>
      <c r="U169">
        <v>2</v>
      </c>
      <c r="V169" s="2">
        <f>Sheet2!$J$12+SUMPRODUCT(Sheet2!$K$12:$M$12,Sheet1!R169:T169)</f>
        <v>538.26640684476126</v>
      </c>
    </row>
    <row r="170" spans="1:22" x14ac:dyDescent="0.3">
      <c r="A170">
        <v>174</v>
      </c>
      <c r="B170" t="s">
        <v>193</v>
      </c>
      <c r="C170" t="s">
        <v>195</v>
      </c>
      <c r="D170" t="str">
        <f t="shared" si="7"/>
        <v>Kangra</v>
      </c>
      <c r="E170">
        <v>1339030</v>
      </c>
      <c r="F170">
        <v>272487</v>
      </c>
      <c r="G170" s="2">
        <f t="shared" si="8"/>
        <v>4.9141059940474223</v>
      </c>
      <c r="H170">
        <v>940505</v>
      </c>
      <c r="I170">
        <v>588994</v>
      </c>
      <c r="J170">
        <v>3619</v>
      </c>
      <c r="K170">
        <v>3617</v>
      </c>
      <c r="L170">
        <v>3602</v>
      </c>
      <c r="M170">
        <v>2346</v>
      </c>
      <c r="N170">
        <v>2127</v>
      </c>
      <c r="O170">
        <v>1767</v>
      </c>
      <c r="P170" s="3">
        <v>102261.375</v>
      </c>
      <c r="Q170" s="3">
        <v>164708.98799999998</v>
      </c>
      <c r="R170" s="2">
        <v>6.2139299354000004</v>
      </c>
      <c r="S170" s="2">
        <v>7.7989561492000004</v>
      </c>
      <c r="T170" s="2">
        <v>-3.5161750980000002</v>
      </c>
      <c r="U170">
        <v>4</v>
      </c>
      <c r="V170" s="2">
        <f>Sheet2!$J$12+SUMPRODUCT(Sheet2!$K$12:$M$12,Sheet1!R170:T170)</f>
        <v>2145.7030662423645</v>
      </c>
    </row>
    <row r="171" spans="1:22" x14ac:dyDescent="0.3">
      <c r="A171">
        <v>175</v>
      </c>
      <c r="B171" t="s">
        <v>193</v>
      </c>
      <c r="C171" t="s">
        <v>196</v>
      </c>
      <c r="D171" t="str">
        <f t="shared" si="7"/>
        <v>Lahul &amp; Spiti</v>
      </c>
      <c r="E171">
        <v>33224</v>
      </c>
      <c r="F171">
        <v>7999</v>
      </c>
      <c r="G171" s="2">
        <f t="shared" si="8"/>
        <v>4.1535191898987369</v>
      </c>
      <c r="H171">
        <v>21609</v>
      </c>
      <c r="I171">
        <v>21088</v>
      </c>
      <c r="J171">
        <v>287</v>
      </c>
      <c r="K171">
        <v>266</v>
      </c>
      <c r="L171">
        <v>250</v>
      </c>
      <c r="M171">
        <v>77</v>
      </c>
      <c r="N171">
        <v>167</v>
      </c>
      <c r="O171">
        <v>87</v>
      </c>
      <c r="P171" s="3">
        <v>1995.79</v>
      </c>
      <c r="Q171" s="3">
        <v>3909.1849999999999</v>
      </c>
      <c r="R171" s="2">
        <v>-3.5838005530000001</v>
      </c>
      <c r="S171" s="2">
        <v>-1.5269099999999999E-4</v>
      </c>
      <c r="T171" s="2">
        <v>-0.37982431799999999</v>
      </c>
      <c r="U171">
        <v>2</v>
      </c>
      <c r="V171" s="2">
        <f>Sheet2!$J$12+SUMPRODUCT(Sheet2!$K$12:$M$12,Sheet1!R171:T171)</f>
        <v>111.326938918341</v>
      </c>
    </row>
    <row r="172" spans="1:22" x14ac:dyDescent="0.3">
      <c r="A172">
        <v>176</v>
      </c>
      <c r="B172" t="s">
        <v>193</v>
      </c>
      <c r="C172" t="s">
        <v>197</v>
      </c>
      <c r="D172" t="str">
        <f t="shared" si="7"/>
        <v>Kullu</v>
      </c>
      <c r="E172">
        <v>381571</v>
      </c>
      <c r="F172">
        <v>76902</v>
      </c>
      <c r="G172" s="2">
        <f t="shared" si="8"/>
        <v>4.961782528412785</v>
      </c>
      <c r="H172">
        <v>239649</v>
      </c>
      <c r="I172">
        <v>216513</v>
      </c>
      <c r="J172">
        <v>172</v>
      </c>
      <c r="K172">
        <v>172</v>
      </c>
      <c r="L172">
        <v>172</v>
      </c>
      <c r="M172">
        <v>163</v>
      </c>
      <c r="N172">
        <v>111</v>
      </c>
      <c r="O172">
        <v>82</v>
      </c>
      <c r="P172" s="3">
        <v>68880.198000000004</v>
      </c>
      <c r="Q172" s="3">
        <v>8619.82</v>
      </c>
      <c r="R172" s="2">
        <v>-3.096510189</v>
      </c>
      <c r="S172" s="2">
        <v>-0.58236402600000003</v>
      </c>
      <c r="T172" s="2">
        <v>-0.444428924</v>
      </c>
      <c r="U172">
        <v>2</v>
      </c>
      <c r="V172" s="2">
        <f>Sheet2!$J$12+SUMPRODUCT(Sheet2!$K$12:$M$12,Sheet1!R172:T172)</f>
        <v>121.25532744812506</v>
      </c>
    </row>
    <row r="173" spans="1:22" x14ac:dyDescent="0.3">
      <c r="A173">
        <v>177</v>
      </c>
      <c r="B173" t="s">
        <v>193</v>
      </c>
      <c r="C173" t="s">
        <v>198</v>
      </c>
      <c r="D173" t="str">
        <f t="shared" si="7"/>
        <v>Mandi</v>
      </c>
      <c r="E173">
        <v>901344</v>
      </c>
      <c r="F173">
        <v>182378</v>
      </c>
      <c r="G173" s="2">
        <f t="shared" si="8"/>
        <v>4.9421750430424725</v>
      </c>
      <c r="H173">
        <v>587884</v>
      </c>
      <c r="I173">
        <v>454292</v>
      </c>
      <c r="J173">
        <v>2833</v>
      </c>
      <c r="K173">
        <v>2833</v>
      </c>
      <c r="L173">
        <v>2827</v>
      </c>
      <c r="M173">
        <v>1803</v>
      </c>
      <c r="N173">
        <v>1207</v>
      </c>
      <c r="O173">
        <v>748</v>
      </c>
      <c r="P173" s="3">
        <v>153921.07500000001</v>
      </c>
      <c r="Q173" s="3">
        <v>31530.499</v>
      </c>
      <c r="R173" s="2">
        <v>3.2697579862000001</v>
      </c>
      <c r="S173" s="2">
        <v>5.7391538595</v>
      </c>
      <c r="T173" s="2">
        <v>-2.5469213979999998</v>
      </c>
      <c r="U173">
        <v>4</v>
      </c>
      <c r="V173" s="2">
        <f>Sheet2!$J$12+SUMPRODUCT(Sheet2!$K$12:$M$12,Sheet1!R173:T173)</f>
        <v>1559.0100952770381</v>
      </c>
    </row>
    <row r="174" spans="1:22" x14ac:dyDescent="0.3">
      <c r="A174">
        <v>178</v>
      </c>
      <c r="B174" t="s">
        <v>193</v>
      </c>
      <c r="C174" t="s">
        <v>199</v>
      </c>
      <c r="D174" t="str">
        <f t="shared" si="7"/>
        <v>Hamirpur</v>
      </c>
      <c r="E174">
        <v>412700</v>
      </c>
      <c r="F174">
        <v>86771</v>
      </c>
      <c r="G174" s="2">
        <f t="shared" si="8"/>
        <v>4.7561973470399099</v>
      </c>
      <c r="H174">
        <v>298498</v>
      </c>
      <c r="I174">
        <v>205405</v>
      </c>
      <c r="J174">
        <v>1635</v>
      </c>
      <c r="K174">
        <v>1634</v>
      </c>
      <c r="L174">
        <v>1619</v>
      </c>
      <c r="M174">
        <v>1422</v>
      </c>
      <c r="N174">
        <v>891</v>
      </c>
      <c r="O174">
        <v>733</v>
      </c>
      <c r="P174" s="3">
        <v>36001.955999999998</v>
      </c>
      <c r="Q174" s="3">
        <v>49754.527999999998</v>
      </c>
      <c r="R174" s="2">
        <v>0.49548327599999997</v>
      </c>
      <c r="S174" s="2">
        <v>3.6154208104999999</v>
      </c>
      <c r="T174" s="2">
        <v>-2.2175454800000001</v>
      </c>
      <c r="U174">
        <v>4</v>
      </c>
      <c r="V174" s="2">
        <f>Sheet2!$J$12+SUMPRODUCT(Sheet2!$K$12:$M$12,Sheet1!R174:T174)</f>
        <v>1012.1950416168131</v>
      </c>
    </row>
    <row r="175" spans="1:22" x14ac:dyDescent="0.3">
      <c r="A175">
        <v>179</v>
      </c>
      <c r="B175" t="s">
        <v>193</v>
      </c>
      <c r="C175" t="s">
        <v>200</v>
      </c>
      <c r="D175" t="str">
        <f t="shared" si="7"/>
        <v>Una</v>
      </c>
      <c r="E175">
        <v>448273</v>
      </c>
      <c r="F175">
        <v>88181</v>
      </c>
      <c r="G175" s="2">
        <f t="shared" si="8"/>
        <v>5.0835554144316806</v>
      </c>
      <c r="H175">
        <v>312278</v>
      </c>
      <c r="I175">
        <v>201658</v>
      </c>
      <c r="J175">
        <v>758</v>
      </c>
      <c r="K175">
        <v>756</v>
      </c>
      <c r="L175">
        <v>756</v>
      </c>
      <c r="M175">
        <v>675</v>
      </c>
      <c r="N175">
        <v>489</v>
      </c>
      <c r="O175">
        <v>450</v>
      </c>
      <c r="P175" s="3">
        <v>59719.968000000001</v>
      </c>
      <c r="Q175" s="3">
        <v>22661.595000000001</v>
      </c>
      <c r="R175" s="2">
        <v>-1.5602138139999999</v>
      </c>
      <c r="S175" s="2">
        <v>1.0996850965</v>
      </c>
      <c r="T175" s="2">
        <v>-1.2929387939999999</v>
      </c>
      <c r="U175">
        <v>4</v>
      </c>
      <c r="V175" s="2">
        <f>Sheet2!$J$12+SUMPRODUCT(Sheet2!$K$12:$M$12,Sheet1!R175:T175)</f>
        <v>495.54256562446506</v>
      </c>
    </row>
    <row r="176" spans="1:22" x14ac:dyDescent="0.3">
      <c r="A176">
        <v>180</v>
      </c>
      <c r="B176" t="s">
        <v>193</v>
      </c>
      <c r="C176" t="s">
        <v>201</v>
      </c>
      <c r="D176" t="str">
        <f t="shared" si="7"/>
        <v>Bilaspur</v>
      </c>
      <c r="E176">
        <v>340885</v>
      </c>
      <c r="F176">
        <v>65750</v>
      </c>
      <c r="G176" s="2">
        <f t="shared" si="8"/>
        <v>5.1845627376425858</v>
      </c>
      <c r="H176">
        <v>231733</v>
      </c>
      <c r="I176">
        <v>166708</v>
      </c>
      <c r="J176">
        <v>965</v>
      </c>
      <c r="K176">
        <v>963</v>
      </c>
      <c r="L176">
        <v>962</v>
      </c>
      <c r="M176">
        <v>674</v>
      </c>
      <c r="N176">
        <v>574</v>
      </c>
      <c r="O176">
        <v>513</v>
      </c>
      <c r="P176" s="3">
        <v>47372.474999999999</v>
      </c>
      <c r="Q176" s="3">
        <v>18747.404999999999</v>
      </c>
      <c r="R176" s="2">
        <v>-1.4018266159999999</v>
      </c>
      <c r="S176" s="2">
        <v>1.6520771313</v>
      </c>
      <c r="T176" s="2">
        <v>-1.3229940600000001</v>
      </c>
      <c r="U176">
        <v>4</v>
      </c>
      <c r="V176" s="2">
        <f>Sheet2!$J$12+SUMPRODUCT(Sheet2!$K$12:$M$12,Sheet1!R176:T176)</f>
        <v>566.1822216583538</v>
      </c>
    </row>
    <row r="177" spans="1:22" x14ac:dyDescent="0.3">
      <c r="A177">
        <v>181</v>
      </c>
      <c r="B177" t="s">
        <v>193</v>
      </c>
      <c r="C177" t="s">
        <v>202</v>
      </c>
      <c r="D177" t="str">
        <f t="shared" si="7"/>
        <v>Solan</v>
      </c>
      <c r="E177">
        <v>500557</v>
      </c>
      <c r="F177">
        <v>99317</v>
      </c>
      <c r="G177" s="2">
        <f t="shared" si="8"/>
        <v>5.0399931532366065</v>
      </c>
      <c r="H177">
        <v>332410</v>
      </c>
      <c r="I177">
        <v>263445</v>
      </c>
      <c r="J177">
        <v>2388</v>
      </c>
      <c r="K177">
        <v>2332</v>
      </c>
      <c r="L177">
        <v>2383</v>
      </c>
      <c r="M177">
        <v>1783</v>
      </c>
      <c r="N177">
        <v>1210</v>
      </c>
      <c r="O177">
        <v>783</v>
      </c>
      <c r="P177" s="3">
        <v>68864.781000000003</v>
      </c>
      <c r="Q177" s="3">
        <v>25220.864000000005</v>
      </c>
      <c r="R177" s="2">
        <v>2.0445919222</v>
      </c>
      <c r="S177" s="2">
        <v>5.3529509024999999</v>
      </c>
      <c r="T177" s="2">
        <v>-2.9003592579999999</v>
      </c>
      <c r="U177">
        <v>4</v>
      </c>
      <c r="V177" s="2">
        <f>Sheet2!$J$12+SUMPRODUCT(Sheet2!$K$12:$M$12,Sheet1!R177:T177)</f>
        <v>1386.6798735418161</v>
      </c>
    </row>
    <row r="178" spans="1:22" x14ac:dyDescent="0.3">
      <c r="A178">
        <v>182</v>
      </c>
      <c r="B178" t="s">
        <v>193</v>
      </c>
      <c r="C178" t="s">
        <v>203</v>
      </c>
      <c r="D178" t="str">
        <f t="shared" si="7"/>
        <v>Sirmaur</v>
      </c>
      <c r="E178">
        <v>458593</v>
      </c>
      <c r="F178">
        <v>81441</v>
      </c>
      <c r="G178" s="2">
        <f t="shared" si="8"/>
        <v>5.6309843936100981</v>
      </c>
      <c r="H178">
        <v>274643</v>
      </c>
      <c r="I178">
        <v>225872</v>
      </c>
      <c r="J178">
        <v>966</v>
      </c>
      <c r="K178">
        <v>952</v>
      </c>
      <c r="L178">
        <v>964</v>
      </c>
      <c r="M178">
        <v>652</v>
      </c>
      <c r="N178">
        <v>523</v>
      </c>
      <c r="O178">
        <v>317</v>
      </c>
      <c r="P178" s="3">
        <v>64053.367999999995</v>
      </c>
      <c r="Q178" s="3">
        <v>14114.853000000001</v>
      </c>
      <c r="R178" s="2">
        <v>-1.330271744</v>
      </c>
      <c r="S178" s="2">
        <v>1.4933828211</v>
      </c>
      <c r="T178" s="2">
        <v>-1.226843436</v>
      </c>
      <c r="U178">
        <v>4</v>
      </c>
      <c r="V178" s="2">
        <f>Sheet2!$J$12+SUMPRODUCT(Sheet2!$K$12:$M$12,Sheet1!R178:T178)</f>
        <v>556.94124695919265</v>
      </c>
    </row>
    <row r="179" spans="1:22" x14ac:dyDescent="0.3">
      <c r="A179">
        <v>183</v>
      </c>
      <c r="B179" t="s">
        <v>193</v>
      </c>
      <c r="C179" t="s">
        <v>204</v>
      </c>
      <c r="D179" t="str">
        <f t="shared" si="7"/>
        <v>Shimla</v>
      </c>
      <c r="E179">
        <v>722502</v>
      </c>
      <c r="F179">
        <v>154693</v>
      </c>
      <c r="G179" s="2">
        <f t="shared" si="8"/>
        <v>4.6705539358600587</v>
      </c>
      <c r="H179">
        <v>504330</v>
      </c>
      <c r="I179">
        <v>370223</v>
      </c>
      <c r="J179">
        <v>2520</v>
      </c>
      <c r="K179">
        <v>2493</v>
      </c>
      <c r="L179">
        <v>2508</v>
      </c>
      <c r="M179">
        <v>1806</v>
      </c>
      <c r="N179">
        <v>938</v>
      </c>
      <c r="O179">
        <v>477</v>
      </c>
      <c r="P179" s="3">
        <v>133657.47200000001</v>
      </c>
      <c r="Q179" s="3">
        <v>23454.316000000003</v>
      </c>
      <c r="R179" s="2">
        <v>2.4267306250999998</v>
      </c>
      <c r="S179" s="2">
        <v>5.1649164169999997</v>
      </c>
      <c r="T179" s="2">
        <v>-2.361618537</v>
      </c>
      <c r="U179">
        <v>4</v>
      </c>
      <c r="V179" s="2">
        <f>Sheet2!$J$12+SUMPRODUCT(Sheet2!$K$12:$M$12,Sheet1!R179:T179)</f>
        <v>1395.9868306257495</v>
      </c>
    </row>
    <row r="180" spans="1:22" x14ac:dyDescent="0.3">
      <c r="A180">
        <v>184</v>
      </c>
      <c r="B180" t="s">
        <v>193</v>
      </c>
      <c r="C180" t="s">
        <v>205</v>
      </c>
      <c r="D180" t="str">
        <f t="shared" si="7"/>
        <v>Kinnaur</v>
      </c>
      <c r="E180">
        <v>78334</v>
      </c>
      <c r="F180">
        <v>18641</v>
      </c>
      <c r="G180" s="2">
        <f t="shared" si="8"/>
        <v>4.2022423689716213</v>
      </c>
      <c r="H180">
        <v>51913</v>
      </c>
      <c r="I180">
        <v>47811</v>
      </c>
      <c r="J180">
        <v>234</v>
      </c>
      <c r="K180">
        <v>188</v>
      </c>
      <c r="L180">
        <v>232</v>
      </c>
      <c r="M180">
        <v>150</v>
      </c>
      <c r="N180">
        <v>90</v>
      </c>
      <c r="O180">
        <v>78</v>
      </c>
      <c r="P180" s="3">
        <v>10161.909</v>
      </c>
      <c r="Q180" s="3">
        <v>9372.2309999999998</v>
      </c>
      <c r="R180" s="2">
        <v>-3.5427774310000002</v>
      </c>
      <c r="S180" s="2">
        <v>-0.13428356999999999</v>
      </c>
      <c r="T180" s="2">
        <v>-0.36232262399999998</v>
      </c>
      <c r="U180">
        <v>2</v>
      </c>
      <c r="V180" s="2">
        <f>Sheet2!$J$12+SUMPRODUCT(Sheet2!$K$12:$M$12,Sheet1!R180:T180)</f>
        <v>103.58006796029099</v>
      </c>
    </row>
    <row r="181" spans="1:22" x14ac:dyDescent="0.3">
      <c r="A181">
        <v>185</v>
      </c>
      <c r="B181" t="s">
        <v>206</v>
      </c>
      <c r="C181" t="s">
        <v>207</v>
      </c>
      <c r="D181" t="str">
        <f t="shared" si="7"/>
        <v xml:space="preserve">Garhwa </v>
      </c>
      <c r="E181">
        <v>1035464</v>
      </c>
      <c r="F181">
        <v>174264</v>
      </c>
      <c r="G181" s="2">
        <f t="shared" si="8"/>
        <v>5.9419271909287055</v>
      </c>
      <c r="H181">
        <v>317078</v>
      </c>
      <c r="I181">
        <v>402921</v>
      </c>
      <c r="J181">
        <v>858</v>
      </c>
      <c r="K181">
        <v>849</v>
      </c>
      <c r="L181">
        <v>190</v>
      </c>
      <c r="M181">
        <v>126</v>
      </c>
      <c r="N181">
        <v>99</v>
      </c>
      <c r="O181">
        <v>180</v>
      </c>
      <c r="P181" s="3">
        <v>15877.956</v>
      </c>
      <c r="Q181" s="3">
        <v>161277.21600000001</v>
      </c>
      <c r="R181" s="2">
        <v>-1.7821168469999999</v>
      </c>
      <c r="S181" s="2">
        <v>-4.0277180000000003E-2</v>
      </c>
      <c r="T181" s="2">
        <v>1.1639792812</v>
      </c>
      <c r="U181">
        <v>3</v>
      </c>
      <c r="V181" s="2">
        <f>Sheet2!$J$12+SUMPRODUCT(Sheet2!$K$12:$M$12,Sheet1!R181:T181)</f>
        <v>270.21708320979224</v>
      </c>
    </row>
    <row r="182" spans="1:22" x14ac:dyDescent="0.3">
      <c r="A182">
        <v>187</v>
      </c>
      <c r="B182" t="s">
        <v>206</v>
      </c>
      <c r="C182" t="s">
        <v>208</v>
      </c>
      <c r="D182" t="str">
        <f t="shared" si="7"/>
        <v xml:space="preserve">Chatra </v>
      </c>
      <c r="E182">
        <v>791434</v>
      </c>
      <c r="F182">
        <v>129348</v>
      </c>
      <c r="G182" s="2">
        <f t="shared" si="8"/>
        <v>6.1186411850202553</v>
      </c>
      <c r="H182">
        <v>270256</v>
      </c>
      <c r="I182">
        <v>299108</v>
      </c>
      <c r="J182">
        <v>1343</v>
      </c>
      <c r="K182">
        <v>1343</v>
      </c>
      <c r="L182">
        <v>131</v>
      </c>
      <c r="M182">
        <v>75</v>
      </c>
      <c r="N182">
        <v>51</v>
      </c>
      <c r="O182">
        <v>172</v>
      </c>
      <c r="P182" s="3">
        <v>20963.52</v>
      </c>
      <c r="Q182" s="3">
        <v>108224.17199999999</v>
      </c>
      <c r="R182" s="2">
        <v>-1.9140777899999999</v>
      </c>
      <c r="S182" s="2">
        <v>0.63658807819999996</v>
      </c>
      <c r="T182" s="2">
        <v>1.4030971855000001</v>
      </c>
      <c r="U182">
        <v>3</v>
      </c>
      <c r="V182" s="2">
        <f>Sheet2!$J$12+SUMPRODUCT(Sheet2!$K$12:$M$12,Sheet1!R182:T182)</f>
        <v>305.91868223443873</v>
      </c>
    </row>
    <row r="183" spans="1:22" x14ac:dyDescent="0.3">
      <c r="A183">
        <v>188</v>
      </c>
      <c r="B183" t="s">
        <v>206</v>
      </c>
      <c r="C183" t="s">
        <v>209</v>
      </c>
      <c r="D183" t="str">
        <f t="shared" si="7"/>
        <v>Hazaribagh</v>
      </c>
      <c r="E183">
        <v>2277475</v>
      </c>
      <c r="F183">
        <v>391606</v>
      </c>
      <c r="G183" s="2">
        <f t="shared" si="8"/>
        <v>5.8157306067833483</v>
      </c>
      <c r="H183">
        <v>1069890</v>
      </c>
      <c r="I183">
        <v>790049</v>
      </c>
      <c r="J183">
        <v>1543</v>
      </c>
      <c r="K183">
        <v>1541</v>
      </c>
      <c r="L183">
        <v>413</v>
      </c>
      <c r="M183">
        <v>261</v>
      </c>
      <c r="N183">
        <v>124</v>
      </c>
      <c r="O183">
        <v>436</v>
      </c>
      <c r="P183" s="3">
        <v>184152.72</v>
      </c>
      <c r="Q183" s="3">
        <v>214177.62</v>
      </c>
      <c r="R183" s="2">
        <v>0.68924921760000002</v>
      </c>
      <c r="S183" s="2">
        <v>-0.18452269299999999</v>
      </c>
      <c r="T183" s="2">
        <v>1.8256828399</v>
      </c>
      <c r="U183">
        <v>3</v>
      </c>
      <c r="V183" s="2">
        <f>Sheet2!$J$12+SUMPRODUCT(Sheet2!$K$12:$M$12,Sheet1!R183:T183)</f>
        <v>536.326287652676</v>
      </c>
    </row>
    <row r="184" spans="1:22" x14ac:dyDescent="0.3">
      <c r="A184">
        <v>189</v>
      </c>
      <c r="B184" t="s">
        <v>206</v>
      </c>
      <c r="C184" t="s">
        <v>210</v>
      </c>
      <c r="D184" t="str">
        <f t="shared" si="7"/>
        <v xml:space="preserve">Kodarma </v>
      </c>
      <c r="E184">
        <v>499403</v>
      </c>
      <c r="F184">
        <v>78835</v>
      </c>
      <c r="G184" s="2">
        <f t="shared" si="8"/>
        <v>6.3347878480370392</v>
      </c>
      <c r="H184">
        <v>207495</v>
      </c>
      <c r="I184">
        <v>175010</v>
      </c>
      <c r="J184">
        <v>526</v>
      </c>
      <c r="K184">
        <v>526</v>
      </c>
      <c r="L184">
        <v>200</v>
      </c>
      <c r="M184">
        <v>52</v>
      </c>
      <c r="N184">
        <v>47</v>
      </c>
      <c r="O184">
        <v>116</v>
      </c>
      <c r="P184" s="3">
        <v>27236.04</v>
      </c>
      <c r="Q184" s="3">
        <v>52309.218000000001</v>
      </c>
      <c r="R184" s="2">
        <v>-2.92701441</v>
      </c>
      <c r="S184" s="2">
        <v>-0.16737215699999999</v>
      </c>
      <c r="T184" s="2">
        <v>0.39518061609999999</v>
      </c>
      <c r="U184">
        <v>2</v>
      </c>
      <c r="V184" s="2">
        <f>Sheet2!$J$12+SUMPRODUCT(Sheet2!$K$12:$M$12,Sheet1!R184:T184)</f>
        <v>147.25448343700214</v>
      </c>
    </row>
    <row r="185" spans="1:22" x14ac:dyDescent="0.3">
      <c r="A185">
        <v>190</v>
      </c>
      <c r="B185" t="s">
        <v>206</v>
      </c>
      <c r="C185" t="s">
        <v>211</v>
      </c>
      <c r="D185" t="str">
        <f t="shared" si="7"/>
        <v>Giridih</v>
      </c>
      <c r="E185">
        <v>1904430</v>
      </c>
      <c r="F185">
        <v>301872</v>
      </c>
      <c r="G185" s="2">
        <f t="shared" si="8"/>
        <v>6.308733502941644</v>
      </c>
      <c r="H185">
        <v>667385</v>
      </c>
      <c r="I185">
        <v>644644</v>
      </c>
      <c r="J185">
        <v>2532</v>
      </c>
      <c r="K185">
        <v>2529</v>
      </c>
      <c r="L185">
        <v>481</v>
      </c>
      <c r="M185">
        <v>220</v>
      </c>
      <c r="N185">
        <v>125</v>
      </c>
      <c r="O185">
        <v>474</v>
      </c>
      <c r="P185" s="3">
        <v>87982.292999999991</v>
      </c>
      <c r="Q185" s="3">
        <v>214932.522</v>
      </c>
      <c r="R185" s="2">
        <v>0.72460597729999998</v>
      </c>
      <c r="S185" s="2">
        <v>1.6426254057</v>
      </c>
      <c r="T185" s="2">
        <v>2.7189687702000001</v>
      </c>
      <c r="U185">
        <v>3</v>
      </c>
      <c r="V185" s="2">
        <f>Sheet2!$J$12+SUMPRODUCT(Sheet2!$K$12:$M$12,Sheet1!R185:T185)</f>
        <v>671.40948397067791</v>
      </c>
    </row>
    <row r="186" spans="1:22" x14ac:dyDescent="0.3">
      <c r="A186">
        <v>191</v>
      </c>
      <c r="B186" t="s">
        <v>206</v>
      </c>
      <c r="C186" t="s">
        <v>212</v>
      </c>
      <c r="D186" t="str">
        <f t="shared" si="7"/>
        <v>Deoghar</v>
      </c>
      <c r="E186">
        <v>1165390</v>
      </c>
      <c r="F186">
        <v>190037</v>
      </c>
      <c r="G186" s="2">
        <f t="shared" si="8"/>
        <v>6.132437367460021</v>
      </c>
      <c r="H186">
        <v>469652</v>
      </c>
      <c r="I186">
        <v>432714</v>
      </c>
      <c r="J186">
        <v>2356</v>
      </c>
      <c r="K186">
        <v>2355</v>
      </c>
      <c r="L186">
        <v>289</v>
      </c>
      <c r="M186">
        <v>149</v>
      </c>
      <c r="N186">
        <v>146</v>
      </c>
      <c r="O186">
        <v>304</v>
      </c>
      <c r="P186" s="3">
        <v>62048.623</v>
      </c>
      <c r="Q186" s="3">
        <v>93553.187000000005</v>
      </c>
      <c r="R186" s="2">
        <v>-0.557269656</v>
      </c>
      <c r="S186" s="2">
        <v>1.7737297341</v>
      </c>
      <c r="T186" s="2">
        <v>1.9091073750000001</v>
      </c>
      <c r="U186">
        <v>3</v>
      </c>
      <c r="V186" s="2">
        <f>Sheet2!$J$12+SUMPRODUCT(Sheet2!$K$12:$M$12,Sheet1!R186:T186)</f>
        <v>556.49190498408166</v>
      </c>
    </row>
    <row r="187" spans="1:22" x14ac:dyDescent="0.3">
      <c r="A187">
        <v>192</v>
      </c>
      <c r="B187" t="s">
        <v>206</v>
      </c>
      <c r="C187" t="s">
        <v>213</v>
      </c>
      <c r="D187" t="str">
        <f t="shared" si="7"/>
        <v>Godda</v>
      </c>
      <c r="E187">
        <v>1047939</v>
      </c>
      <c r="F187">
        <v>192649</v>
      </c>
      <c r="G187" s="2">
        <f t="shared" si="8"/>
        <v>5.4396285472543333</v>
      </c>
      <c r="H187">
        <v>363825</v>
      </c>
      <c r="I187">
        <v>421941</v>
      </c>
      <c r="J187">
        <v>1633</v>
      </c>
      <c r="K187">
        <v>1576</v>
      </c>
      <c r="L187">
        <v>257</v>
      </c>
      <c r="M187">
        <v>147</v>
      </c>
      <c r="N187">
        <v>104</v>
      </c>
      <c r="O187">
        <v>341</v>
      </c>
      <c r="P187" s="3">
        <v>45519.095999999998</v>
      </c>
      <c r="Q187" s="3">
        <v>53759.622000000003</v>
      </c>
      <c r="R187" s="2">
        <v>-1.3860912379999999</v>
      </c>
      <c r="S187" s="2">
        <v>0.90478501509999998</v>
      </c>
      <c r="T187" s="2">
        <v>1.1520778464999999</v>
      </c>
      <c r="U187">
        <v>3</v>
      </c>
      <c r="V187" s="2">
        <f>Sheet2!$J$12+SUMPRODUCT(Sheet2!$K$12:$M$12,Sheet1!R187:T187)</f>
        <v>404.96287623223918</v>
      </c>
    </row>
    <row r="188" spans="1:22" x14ac:dyDescent="0.3">
      <c r="A188">
        <v>193</v>
      </c>
      <c r="B188" t="s">
        <v>206</v>
      </c>
      <c r="C188" t="s">
        <v>214</v>
      </c>
      <c r="D188" t="str">
        <f t="shared" si="7"/>
        <v>Sahibganj</v>
      </c>
      <c r="E188">
        <v>927770</v>
      </c>
      <c r="F188">
        <v>173104</v>
      </c>
      <c r="G188" s="2">
        <f t="shared" si="8"/>
        <v>5.3596104076162305</v>
      </c>
      <c r="H188">
        <v>275829</v>
      </c>
      <c r="I188">
        <v>388045</v>
      </c>
      <c r="J188">
        <v>1307</v>
      </c>
      <c r="K188">
        <v>1207</v>
      </c>
      <c r="L188">
        <v>119</v>
      </c>
      <c r="M188">
        <v>94</v>
      </c>
      <c r="N188">
        <v>52</v>
      </c>
      <c r="O188">
        <v>300</v>
      </c>
      <c r="P188" s="3">
        <v>32753.548000000003</v>
      </c>
      <c r="Q188" s="3">
        <v>97563.76</v>
      </c>
      <c r="R188" s="2">
        <v>-1.8089165620000001</v>
      </c>
      <c r="S188" s="2">
        <v>0.40643484810000002</v>
      </c>
      <c r="T188" s="2">
        <v>1.2662334242</v>
      </c>
      <c r="U188">
        <v>3</v>
      </c>
      <c r="V188" s="2">
        <f>Sheet2!$J$12+SUMPRODUCT(Sheet2!$K$12:$M$12,Sheet1!R188:T188)</f>
        <v>303.35824145332083</v>
      </c>
    </row>
    <row r="189" spans="1:22" x14ac:dyDescent="0.3">
      <c r="A189">
        <v>194</v>
      </c>
      <c r="B189" t="s">
        <v>206</v>
      </c>
      <c r="C189" t="s">
        <v>215</v>
      </c>
      <c r="D189" t="str">
        <f t="shared" si="7"/>
        <v xml:space="preserve">Pakaur </v>
      </c>
      <c r="E189">
        <v>701664</v>
      </c>
      <c r="F189">
        <v>132987</v>
      </c>
      <c r="G189" s="2">
        <f t="shared" si="8"/>
        <v>5.2761848902524306</v>
      </c>
      <c r="H189">
        <v>170931</v>
      </c>
      <c r="I189">
        <v>309575</v>
      </c>
      <c r="J189">
        <v>1128</v>
      </c>
      <c r="K189">
        <v>1077</v>
      </c>
      <c r="L189">
        <v>70</v>
      </c>
      <c r="M189">
        <v>82</v>
      </c>
      <c r="N189">
        <v>94</v>
      </c>
      <c r="O189">
        <v>198</v>
      </c>
      <c r="P189" s="3">
        <v>16481.46</v>
      </c>
      <c r="Q189" s="3">
        <v>77223.615000000005</v>
      </c>
      <c r="R189" s="2">
        <v>-2.2357482860000002</v>
      </c>
      <c r="S189" s="2">
        <v>0.3900119387</v>
      </c>
      <c r="T189" s="2">
        <v>0.95153750400000003</v>
      </c>
      <c r="U189">
        <v>2</v>
      </c>
      <c r="V189" s="2">
        <f>Sheet2!$J$12+SUMPRODUCT(Sheet2!$K$12:$M$12,Sheet1!R189:T189)</f>
        <v>261.40020777954021</v>
      </c>
    </row>
    <row r="190" spans="1:22" x14ac:dyDescent="0.3">
      <c r="A190">
        <v>195</v>
      </c>
      <c r="B190" t="s">
        <v>206</v>
      </c>
      <c r="C190" t="s">
        <v>216</v>
      </c>
      <c r="D190" t="str">
        <f t="shared" si="7"/>
        <v>Dumka</v>
      </c>
      <c r="E190">
        <v>1759602</v>
      </c>
      <c r="F190">
        <v>331318</v>
      </c>
      <c r="G190" s="2">
        <f t="shared" si="8"/>
        <v>5.3109157969081062</v>
      </c>
      <c r="H190">
        <v>690834</v>
      </c>
      <c r="I190">
        <v>778378</v>
      </c>
      <c r="J190">
        <v>3737</v>
      </c>
      <c r="K190">
        <v>3718</v>
      </c>
      <c r="L190">
        <v>213</v>
      </c>
      <c r="M190">
        <v>302</v>
      </c>
      <c r="N190">
        <v>282</v>
      </c>
      <c r="O190">
        <v>693</v>
      </c>
      <c r="P190" s="3">
        <v>61600.179000000004</v>
      </c>
      <c r="Q190" s="3">
        <v>155515.20600000001</v>
      </c>
      <c r="R190" s="2">
        <v>1.5466084871000001</v>
      </c>
      <c r="S190" s="2">
        <v>3.1179691012999999</v>
      </c>
      <c r="T190" s="2">
        <v>3.0655783894000002</v>
      </c>
      <c r="U190">
        <v>3</v>
      </c>
      <c r="V190" s="2">
        <f>Sheet2!$J$12+SUMPRODUCT(Sheet2!$K$12:$M$12,Sheet1!R190:T190)</f>
        <v>892.78199555090976</v>
      </c>
    </row>
    <row r="191" spans="1:22" x14ac:dyDescent="0.3">
      <c r="A191">
        <v>196</v>
      </c>
      <c r="B191" t="s">
        <v>206</v>
      </c>
      <c r="C191" t="s">
        <v>217</v>
      </c>
      <c r="D191" t="str">
        <f t="shared" si="7"/>
        <v>Dhanbad</v>
      </c>
      <c r="E191">
        <v>2397102</v>
      </c>
      <c r="F191">
        <v>427939</v>
      </c>
      <c r="G191" s="2">
        <f t="shared" si="8"/>
        <v>5.6015039526661514</v>
      </c>
      <c r="H191">
        <v>1348584</v>
      </c>
      <c r="I191">
        <v>664058</v>
      </c>
      <c r="J191">
        <v>1121</v>
      </c>
      <c r="K191">
        <v>1121</v>
      </c>
      <c r="L191">
        <v>503</v>
      </c>
      <c r="M191">
        <v>178</v>
      </c>
      <c r="N191">
        <v>77</v>
      </c>
      <c r="O191">
        <v>482</v>
      </c>
      <c r="P191" s="3">
        <v>279683.39399999997</v>
      </c>
      <c r="Q191" s="3">
        <v>146458.81200000001</v>
      </c>
      <c r="R191" s="2">
        <v>0.3947299326</v>
      </c>
      <c r="S191" s="2">
        <v>-1.0219688790000001</v>
      </c>
      <c r="T191" s="2">
        <v>1.2240928998</v>
      </c>
      <c r="U191">
        <v>3</v>
      </c>
      <c r="V191" s="2">
        <f>Sheet2!$J$12+SUMPRODUCT(Sheet2!$K$12:$M$12,Sheet1!R191:T191)</f>
        <v>447.5194254900868</v>
      </c>
    </row>
    <row r="192" spans="1:22" x14ac:dyDescent="0.3">
      <c r="A192">
        <v>197</v>
      </c>
      <c r="B192" t="s">
        <v>206</v>
      </c>
      <c r="C192" t="s">
        <v>218</v>
      </c>
      <c r="D192" t="str">
        <f t="shared" si="7"/>
        <v xml:space="preserve">Bokaro </v>
      </c>
      <c r="E192">
        <v>1777662</v>
      </c>
      <c r="F192">
        <v>317378</v>
      </c>
      <c r="G192" s="2">
        <f t="shared" si="8"/>
        <v>5.6010876620307641</v>
      </c>
      <c r="H192">
        <v>923150</v>
      </c>
      <c r="I192">
        <v>509310</v>
      </c>
      <c r="J192">
        <v>621</v>
      </c>
      <c r="K192">
        <v>614</v>
      </c>
      <c r="L192">
        <v>121</v>
      </c>
      <c r="M192">
        <v>147</v>
      </c>
      <c r="N192">
        <v>61</v>
      </c>
      <c r="O192">
        <v>158</v>
      </c>
      <c r="P192" s="3">
        <v>186461.568</v>
      </c>
      <c r="Q192" s="3">
        <v>113625.01800000001</v>
      </c>
      <c r="R192" s="2">
        <v>-1.0869304559999999</v>
      </c>
      <c r="S192" s="2">
        <v>-1.2759000549999999</v>
      </c>
      <c r="T192" s="2">
        <v>0.72400181949999998</v>
      </c>
      <c r="U192">
        <v>2</v>
      </c>
      <c r="V192" s="2">
        <f>Sheet2!$J$12+SUMPRODUCT(Sheet2!$K$12:$M$12,Sheet1!R192:T192)</f>
        <v>261.18914478677954</v>
      </c>
    </row>
    <row r="193" spans="1:22" x14ac:dyDescent="0.3">
      <c r="A193">
        <v>198</v>
      </c>
      <c r="B193" t="s">
        <v>206</v>
      </c>
      <c r="C193" t="s">
        <v>219</v>
      </c>
      <c r="D193" t="str">
        <f t="shared" si="7"/>
        <v>Ranchi</v>
      </c>
      <c r="E193">
        <v>2785064</v>
      </c>
      <c r="F193">
        <v>505508</v>
      </c>
      <c r="G193" s="2">
        <f t="shared" si="8"/>
        <v>5.5094360524462518</v>
      </c>
      <c r="H193">
        <v>1500541</v>
      </c>
      <c r="I193">
        <v>1076904</v>
      </c>
      <c r="J193">
        <v>2052</v>
      </c>
      <c r="K193">
        <v>2033</v>
      </c>
      <c r="L193">
        <v>331</v>
      </c>
      <c r="M193">
        <v>354</v>
      </c>
      <c r="N193">
        <v>209</v>
      </c>
      <c r="O193">
        <v>504</v>
      </c>
      <c r="P193" s="3">
        <v>165508.89600000001</v>
      </c>
      <c r="Q193" s="3">
        <v>334571.66400000005</v>
      </c>
      <c r="R193" s="2">
        <v>2.1896302017</v>
      </c>
      <c r="S193" s="2">
        <v>-8.7363979999999994E-3</v>
      </c>
      <c r="T193" s="2">
        <v>2.7387929342000001</v>
      </c>
      <c r="U193">
        <v>3</v>
      </c>
      <c r="V193" s="2">
        <f>Sheet2!$J$12+SUMPRODUCT(Sheet2!$K$12:$M$12,Sheet1!R193:T193)</f>
        <v>701.9480138671837</v>
      </c>
    </row>
    <row r="194" spans="1:22" x14ac:dyDescent="0.3">
      <c r="A194">
        <v>199</v>
      </c>
      <c r="B194" t="s">
        <v>206</v>
      </c>
      <c r="C194" t="s">
        <v>220</v>
      </c>
      <c r="D194" t="str">
        <f t="shared" ref="D194:D257" si="9">IFERROR(MID(C194,LEN("District A"),IFERROR(FIND("*",C194)-LEN("District A"),FIND("(",C194)-LEN("District  A"))),RIGHT(C194,LEN(C194)-LEN("District ")))</f>
        <v>Lohardaga</v>
      </c>
      <c r="E194">
        <v>364521</v>
      </c>
      <c r="F194">
        <v>65915</v>
      </c>
      <c r="G194" s="2">
        <f t="shared" si="8"/>
        <v>5.5301676401426079</v>
      </c>
      <c r="H194">
        <v>156710</v>
      </c>
      <c r="I194">
        <v>153373</v>
      </c>
      <c r="J194">
        <v>352</v>
      </c>
      <c r="K194">
        <v>351</v>
      </c>
      <c r="L194">
        <v>45</v>
      </c>
      <c r="M194">
        <v>71</v>
      </c>
      <c r="N194">
        <v>7</v>
      </c>
      <c r="O194">
        <v>99</v>
      </c>
      <c r="P194" s="3">
        <v>7483.1770000000006</v>
      </c>
      <c r="Q194" s="3">
        <v>60963.863999999994</v>
      </c>
      <c r="R194" s="2">
        <v>-3.245489708</v>
      </c>
      <c r="S194" s="2">
        <v>-0.38970483900000003</v>
      </c>
      <c r="T194" s="2">
        <v>0.35847850689999999</v>
      </c>
      <c r="U194">
        <v>2</v>
      </c>
      <c r="V194" s="2">
        <f>Sheet2!$J$12+SUMPRODUCT(Sheet2!$K$12:$M$12,Sheet1!R194:T194)</f>
        <v>89.300815222754977</v>
      </c>
    </row>
    <row r="195" spans="1:22" x14ac:dyDescent="0.3">
      <c r="A195">
        <v>200</v>
      </c>
      <c r="B195" t="s">
        <v>206</v>
      </c>
      <c r="C195" t="s">
        <v>221</v>
      </c>
      <c r="D195" t="str">
        <f t="shared" si="9"/>
        <v>Gumla</v>
      </c>
      <c r="E195">
        <v>1346767</v>
      </c>
      <c r="F195">
        <v>253469</v>
      </c>
      <c r="G195" s="2">
        <f t="shared" si="8"/>
        <v>5.3133400928713179</v>
      </c>
      <c r="H195">
        <v>568234</v>
      </c>
      <c r="I195">
        <v>658921</v>
      </c>
      <c r="J195">
        <v>1393</v>
      </c>
      <c r="K195">
        <v>1390</v>
      </c>
      <c r="L195">
        <v>92</v>
      </c>
      <c r="M195">
        <v>286</v>
      </c>
      <c r="N195">
        <v>213</v>
      </c>
      <c r="O195">
        <v>287</v>
      </c>
      <c r="P195" s="3">
        <v>23512.807999999997</v>
      </c>
      <c r="Q195" s="3">
        <v>231038.89600000001</v>
      </c>
      <c r="R195" s="2">
        <v>-0.48763623</v>
      </c>
      <c r="S195" s="2">
        <v>0.36178393009999998</v>
      </c>
      <c r="T195" s="2">
        <v>1.6402064749</v>
      </c>
      <c r="U195">
        <v>3</v>
      </c>
      <c r="V195" s="2">
        <f>Sheet2!$J$12+SUMPRODUCT(Sheet2!$K$12:$M$12,Sheet1!R195:T195)</f>
        <v>447.78543083120951</v>
      </c>
    </row>
    <row r="196" spans="1:22" x14ac:dyDescent="0.3">
      <c r="A196">
        <v>201</v>
      </c>
      <c r="B196" t="s">
        <v>206</v>
      </c>
      <c r="C196" t="s">
        <v>222</v>
      </c>
      <c r="D196" t="str">
        <f t="shared" si="9"/>
        <v>Pashchimi Singhbhum</v>
      </c>
      <c r="E196">
        <v>2082795</v>
      </c>
      <c r="F196">
        <v>405251</v>
      </c>
      <c r="G196" s="2">
        <f t="shared" si="8"/>
        <v>5.1395184712684241</v>
      </c>
      <c r="H196">
        <v>857301</v>
      </c>
      <c r="I196">
        <v>917757</v>
      </c>
      <c r="J196">
        <v>2777</v>
      </c>
      <c r="K196">
        <v>2732</v>
      </c>
      <c r="L196">
        <v>249</v>
      </c>
      <c r="M196">
        <v>205</v>
      </c>
      <c r="N196">
        <v>239</v>
      </c>
      <c r="O196">
        <v>625</v>
      </c>
      <c r="P196" s="3">
        <v>84342.167999999991</v>
      </c>
      <c r="Q196" s="3">
        <v>281140.56</v>
      </c>
      <c r="R196" s="2">
        <v>1.5206734856999999</v>
      </c>
      <c r="S196" s="2">
        <v>1.4610229415</v>
      </c>
      <c r="T196" s="2">
        <v>3.1655853745</v>
      </c>
      <c r="U196">
        <v>3</v>
      </c>
      <c r="V196" s="2">
        <f>Sheet2!$J$12+SUMPRODUCT(Sheet2!$K$12:$M$12,Sheet1!R196:T196)</f>
        <v>735.89115634964503</v>
      </c>
    </row>
    <row r="197" spans="1:22" x14ac:dyDescent="0.3">
      <c r="A197">
        <v>202</v>
      </c>
      <c r="B197" t="s">
        <v>206</v>
      </c>
      <c r="C197" t="s">
        <v>223</v>
      </c>
      <c r="D197" t="str">
        <f t="shared" si="9"/>
        <v>Purbi Singhbhum</v>
      </c>
      <c r="E197">
        <v>1982988</v>
      </c>
      <c r="F197">
        <v>374772</v>
      </c>
      <c r="G197" s="2">
        <f t="shared" si="8"/>
        <v>5.2911850405046268</v>
      </c>
      <c r="H197">
        <v>1169213</v>
      </c>
      <c r="I197">
        <v>692664</v>
      </c>
      <c r="J197">
        <v>1610</v>
      </c>
      <c r="K197">
        <v>1605</v>
      </c>
      <c r="L197">
        <v>455</v>
      </c>
      <c r="M197">
        <v>137</v>
      </c>
      <c r="N197">
        <v>160</v>
      </c>
      <c r="O197">
        <v>266</v>
      </c>
      <c r="P197" s="3">
        <v>176848.21</v>
      </c>
      <c r="Q197" s="3">
        <v>103100.30499999999</v>
      </c>
      <c r="R197" s="2">
        <v>0.19289570750000001</v>
      </c>
      <c r="S197" s="2">
        <v>-1.700573E-2</v>
      </c>
      <c r="T197" s="2">
        <v>1.3521486326000001</v>
      </c>
      <c r="U197">
        <v>3</v>
      </c>
      <c r="V197" s="2">
        <f>Sheet2!$J$12+SUMPRODUCT(Sheet2!$K$12:$M$12,Sheet1!R197:T197)</f>
        <v>508.56368807285315</v>
      </c>
    </row>
    <row r="198" spans="1:22" x14ac:dyDescent="0.3">
      <c r="A198">
        <v>203</v>
      </c>
      <c r="B198" t="s">
        <v>224</v>
      </c>
      <c r="C198" t="s">
        <v>225</v>
      </c>
      <c r="D198" t="str">
        <f t="shared" si="9"/>
        <v>Kupwara</v>
      </c>
      <c r="E198">
        <v>650393</v>
      </c>
      <c r="F198">
        <v>87052</v>
      </c>
      <c r="G198" s="2">
        <f t="shared" si="8"/>
        <v>7.4713159950374486</v>
      </c>
      <c r="H198">
        <v>232557</v>
      </c>
      <c r="I198">
        <v>212501</v>
      </c>
      <c r="J198">
        <v>362</v>
      </c>
      <c r="K198">
        <v>290</v>
      </c>
      <c r="L198">
        <v>345</v>
      </c>
      <c r="M198">
        <v>68</v>
      </c>
      <c r="N198">
        <v>207</v>
      </c>
      <c r="O198">
        <v>253</v>
      </c>
      <c r="P198" s="3">
        <v>38596.136999999995</v>
      </c>
      <c r="Q198" s="3">
        <v>26291.127</v>
      </c>
      <c r="R198" s="2">
        <v>-2.8315746339999999</v>
      </c>
      <c r="S198" s="2">
        <v>-0.30489555200000001</v>
      </c>
      <c r="T198" s="2">
        <v>-0.225898717</v>
      </c>
      <c r="U198">
        <v>2</v>
      </c>
      <c r="V198" s="2">
        <f>Sheet2!$J$12+SUMPRODUCT(Sheet2!$K$12:$M$12,Sheet1!R198:T198)</f>
        <v>170.57150286764102</v>
      </c>
    </row>
    <row r="199" spans="1:22" x14ac:dyDescent="0.3">
      <c r="A199">
        <v>204</v>
      </c>
      <c r="B199" t="s">
        <v>224</v>
      </c>
      <c r="C199" t="s">
        <v>226</v>
      </c>
      <c r="D199" t="str">
        <f t="shared" si="9"/>
        <v>Baramula</v>
      </c>
      <c r="E199">
        <v>1169780</v>
      </c>
      <c r="F199">
        <v>158901</v>
      </c>
      <c r="G199" s="2">
        <f t="shared" ref="G199:G262" si="10">E199/F199</f>
        <v>7.3616906123938808</v>
      </c>
      <c r="H199">
        <v>447075</v>
      </c>
      <c r="I199">
        <v>371521</v>
      </c>
      <c r="J199">
        <v>639</v>
      </c>
      <c r="K199">
        <v>601</v>
      </c>
      <c r="L199">
        <v>617</v>
      </c>
      <c r="M199">
        <v>172</v>
      </c>
      <c r="N199">
        <v>346</v>
      </c>
      <c r="O199">
        <v>460</v>
      </c>
      <c r="P199" s="3">
        <v>112444.716</v>
      </c>
      <c r="Q199" s="3">
        <v>29800.921999999999</v>
      </c>
      <c r="R199" s="2">
        <v>-1.687632281</v>
      </c>
      <c r="S199" s="2">
        <v>-7.7836374E-2</v>
      </c>
      <c r="T199" s="2">
        <v>-0.36631203400000001</v>
      </c>
      <c r="U199">
        <v>2</v>
      </c>
      <c r="V199" s="2">
        <f>Sheet2!$J$12+SUMPRODUCT(Sheet2!$K$12:$M$12,Sheet1!R199:T199)</f>
        <v>337.56855039982702</v>
      </c>
    </row>
    <row r="200" spans="1:22" x14ac:dyDescent="0.3">
      <c r="A200">
        <v>205</v>
      </c>
      <c r="B200" t="s">
        <v>224</v>
      </c>
      <c r="C200" t="s">
        <v>227</v>
      </c>
      <c r="D200" t="str">
        <f t="shared" si="9"/>
        <v>Srinagar</v>
      </c>
      <c r="E200">
        <v>1202447</v>
      </c>
      <c r="F200">
        <v>168232</v>
      </c>
      <c r="G200" s="2">
        <f t="shared" si="10"/>
        <v>7.147552189833088</v>
      </c>
      <c r="H200">
        <v>641267</v>
      </c>
      <c r="I200">
        <v>384669</v>
      </c>
      <c r="J200">
        <v>168</v>
      </c>
      <c r="K200">
        <v>157</v>
      </c>
      <c r="L200">
        <v>168</v>
      </c>
      <c r="M200">
        <v>52</v>
      </c>
      <c r="N200">
        <v>142</v>
      </c>
      <c r="O200">
        <v>151</v>
      </c>
      <c r="P200" s="3">
        <v>131117.595</v>
      </c>
      <c r="Q200" s="3">
        <v>26386.397999999997</v>
      </c>
      <c r="R200" s="2">
        <v>-2.3615591629999999</v>
      </c>
      <c r="S200" s="2">
        <v>-1.276755302</v>
      </c>
      <c r="T200" s="2">
        <v>-0.19834325799999999</v>
      </c>
      <c r="U200">
        <v>2</v>
      </c>
      <c r="V200" s="2">
        <f>Sheet2!$J$12+SUMPRODUCT(Sheet2!$K$12:$M$12,Sheet1!R200:T200)</f>
        <v>139.57650633996502</v>
      </c>
    </row>
    <row r="201" spans="1:22" x14ac:dyDescent="0.3">
      <c r="A201">
        <v>206</v>
      </c>
      <c r="B201" t="s">
        <v>224</v>
      </c>
      <c r="C201" t="s">
        <v>228</v>
      </c>
      <c r="D201" t="str">
        <f t="shared" si="9"/>
        <v>Badgam</v>
      </c>
      <c r="E201">
        <v>629309</v>
      </c>
      <c r="F201">
        <v>86489</v>
      </c>
      <c r="G201" s="2">
        <f t="shared" si="10"/>
        <v>7.276173848697522</v>
      </c>
      <c r="H201">
        <v>226167</v>
      </c>
      <c r="I201">
        <v>225992</v>
      </c>
      <c r="J201">
        <v>470</v>
      </c>
      <c r="K201">
        <v>408</v>
      </c>
      <c r="L201">
        <v>467</v>
      </c>
      <c r="M201">
        <v>130</v>
      </c>
      <c r="N201">
        <v>300</v>
      </c>
      <c r="O201">
        <v>307</v>
      </c>
      <c r="P201" s="3">
        <v>69761.911999999997</v>
      </c>
      <c r="Q201" s="3">
        <v>12605.493999999999</v>
      </c>
      <c r="R201" s="2">
        <v>-2.5479218870000002</v>
      </c>
      <c r="S201" s="2">
        <v>-4.4636288000000003E-2</v>
      </c>
      <c r="T201" s="2">
        <v>-0.499514605</v>
      </c>
      <c r="U201">
        <v>2</v>
      </c>
      <c r="V201" s="2">
        <f>Sheet2!$J$12+SUMPRODUCT(Sheet2!$K$12:$M$12,Sheet1!R201:T201)</f>
        <v>239.645444494142</v>
      </c>
    </row>
    <row r="202" spans="1:22" x14ac:dyDescent="0.3">
      <c r="A202">
        <v>207</v>
      </c>
      <c r="B202" t="s">
        <v>224</v>
      </c>
      <c r="C202" t="s">
        <v>229</v>
      </c>
      <c r="D202" t="str">
        <f t="shared" si="9"/>
        <v>Pulwama</v>
      </c>
      <c r="E202">
        <v>652607</v>
      </c>
      <c r="F202">
        <v>92738</v>
      </c>
      <c r="G202" s="2">
        <f t="shared" si="10"/>
        <v>7.0371045310444478</v>
      </c>
      <c r="H202">
        <v>281518</v>
      </c>
      <c r="I202">
        <v>212599</v>
      </c>
      <c r="J202">
        <v>538</v>
      </c>
      <c r="K202">
        <v>515</v>
      </c>
      <c r="L202">
        <v>538</v>
      </c>
      <c r="M202">
        <v>135</v>
      </c>
      <c r="N202">
        <v>333</v>
      </c>
      <c r="O202">
        <v>384</v>
      </c>
      <c r="P202" s="3">
        <v>66467.360000000001</v>
      </c>
      <c r="Q202" s="3">
        <v>19659.36</v>
      </c>
      <c r="R202" s="2">
        <v>-2.3755385599999999</v>
      </c>
      <c r="S202" s="2">
        <v>0.10958591350000001</v>
      </c>
      <c r="T202" s="2">
        <v>-0.45524177399999999</v>
      </c>
      <c r="U202">
        <v>2</v>
      </c>
      <c r="V202" s="2">
        <f>Sheet2!$J$12+SUMPRODUCT(Sheet2!$K$12:$M$12,Sheet1!R202:T202)</f>
        <v>273.13537112905703</v>
      </c>
    </row>
    <row r="203" spans="1:22" x14ac:dyDescent="0.3">
      <c r="A203">
        <v>208</v>
      </c>
      <c r="B203" t="s">
        <v>224</v>
      </c>
      <c r="C203" t="s">
        <v>230</v>
      </c>
      <c r="D203" t="str">
        <f t="shared" si="9"/>
        <v>Anantnag</v>
      </c>
      <c r="E203">
        <v>1172434</v>
      </c>
      <c r="F203">
        <v>160395</v>
      </c>
      <c r="G203" s="2">
        <f t="shared" si="10"/>
        <v>7.3096667601857916</v>
      </c>
      <c r="H203">
        <v>463197</v>
      </c>
      <c r="I203">
        <v>394988</v>
      </c>
      <c r="J203">
        <v>605</v>
      </c>
      <c r="K203">
        <v>552</v>
      </c>
      <c r="L203">
        <v>594</v>
      </c>
      <c r="M203">
        <v>163</v>
      </c>
      <c r="N203">
        <v>421</v>
      </c>
      <c r="O203">
        <v>520</v>
      </c>
      <c r="P203" s="3">
        <v>83638.589000000007</v>
      </c>
      <c r="Q203" s="3">
        <v>43803.132000000005</v>
      </c>
      <c r="R203" s="2">
        <v>-1.6619658390000001</v>
      </c>
      <c r="S203" s="2">
        <v>-8.1046648999999998E-2</v>
      </c>
      <c r="T203" s="2">
        <v>-0.41638228799999999</v>
      </c>
      <c r="U203">
        <v>2</v>
      </c>
      <c r="V203" s="2">
        <f>Sheet2!$J$12+SUMPRODUCT(Sheet2!$K$12:$M$12,Sheet1!R203:T203)</f>
        <v>342.37646517829302</v>
      </c>
    </row>
    <row r="204" spans="1:22" x14ac:dyDescent="0.3">
      <c r="A204">
        <v>209</v>
      </c>
      <c r="B204" t="s">
        <v>224</v>
      </c>
      <c r="C204" t="s">
        <v>231</v>
      </c>
      <c r="D204" t="str">
        <f t="shared" si="9"/>
        <v>Leh</v>
      </c>
      <c r="E204">
        <v>117232</v>
      </c>
      <c r="F204">
        <v>24147</v>
      </c>
      <c r="G204" s="2">
        <f t="shared" si="10"/>
        <v>4.8549302190748334</v>
      </c>
      <c r="H204">
        <v>68278</v>
      </c>
      <c r="I204">
        <v>58125</v>
      </c>
      <c r="J204">
        <v>112</v>
      </c>
      <c r="K204">
        <v>97</v>
      </c>
      <c r="L204">
        <v>96</v>
      </c>
      <c r="M204">
        <v>49</v>
      </c>
      <c r="N204">
        <v>85</v>
      </c>
      <c r="O204">
        <v>80</v>
      </c>
      <c r="P204" s="3">
        <v>817.67</v>
      </c>
      <c r="Q204" s="3">
        <v>8947.6460000000006</v>
      </c>
      <c r="R204" s="2">
        <v>-3.7646163829999999</v>
      </c>
      <c r="S204" s="2">
        <v>-0.44555268999999997</v>
      </c>
      <c r="T204" s="2">
        <v>-0.27804329999999999</v>
      </c>
      <c r="U204">
        <v>2</v>
      </c>
      <c r="V204" s="2">
        <f>Sheet2!$J$12+SUMPRODUCT(Sheet2!$K$12:$M$12,Sheet1!R204:T204)</f>
        <v>44.826829714775045</v>
      </c>
    </row>
    <row r="205" spans="1:22" x14ac:dyDescent="0.3">
      <c r="A205">
        <v>210</v>
      </c>
      <c r="B205" t="s">
        <v>224</v>
      </c>
      <c r="C205" t="s">
        <v>232</v>
      </c>
      <c r="D205" t="str">
        <f t="shared" si="9"/>
        <v>Kargil</v>
      </c>
      <c r="E205">
        <v>119307</v>
      </c>
      <c r="F205">
        <v>17146</v>
      </c>
      <c r="G205" s="2">
        <f t="shared" si="10"/>
        <v>6.958299311792838</v>
      </c>
      <c r="H205">
        <v>60803</v>
      </c>
      <c r="I205">
        <v>55645</v>
      </c>
      <c r="J205">
        <v>127</v>
      </c>
      <c r="K205">
        <v>122</v>
      </c>
      <c r="L205">
        <v>91</v>
      </c>
      <c r="M205">
        <v>48</v>
      </c>
      <c r="N205">
        <v>98</v>
      </c>
      <c r="O205">
        <v>65</v>
      </c>
      <c r="P205" s="3">
        <v>1069.1840000000002</v>
      </c>
      <c r="Q205" s="3">
        <v>9205.0059999999994</v>
      </c>
      <c r="R205" s="2">
        <v>-3.756274216</v>
      </c>
      <c r="S205" s="2">
        <v>-0.40806489699999998</v>
      </c>
      <c r="T205" s="2">
        <v>-0.28307347999999999</v>
      </c>
      <c r="U205">
        <v>2</v>
      </c>
      <c r="V205" s="2">
        <f>Sheet2!$J$12+SUMPRODUCT(Sheet2!$K$12:$M$12,Sheet1!R205:T205)</f>
        <v>49.43950888627802</v>
      </c>
    </row>
    <row r="206" spans="1:22" x14ac:dyDescent="0.3">
      <c r="A206">
        <v>211</v>
      </c>
      <c r="B206" t="s">
        <v>224</v>
      </c>
      <c r="C206" t="s">
        <v>233</v>
      </c>
      <c r="D206" t="str">
        <f t="shared" si="9"/>
        <v>Doda</v>
      </c>
      <c r="E206">
        <v>691929</v>
      </c>
      <c r="F206">
        <v>109500</v>
      </c>
      <c r="G206" s="2">
        <f t="shared" si="10"/>
        <v>6.3189863013698631</v>
      </c>
      <c r="H206">
        <v>274425</v>
      </c>
      <c r="I206">
        <v>318280</v>
      </c>
      <c r="J206">
        <v>654</v>
      </c>
      <c r="K206">
        <v>622</v>
      </c>
      <c r="L206">
        <v>574</v>
      </c>
      <c r="M206">
        <v>176</v>
      </c>
      <c r="N206">
        <v>186</v>
      </c>
      <c r="O206">
        <v>177</v>
      </c>
      <c r="P206" s="3">
        <v>19963.856</v>
      </c>
      <c r="Q206" s="3">
        <v>85186.680999999997</v>
      </c>
      <c r="R206" s="2">
        <v>-2.1308045</v>
      </c>
      <c r="S206" s="2">
        <v>0.23542526820000001</v>
      </c>
      <c r="T206" s="2">
        <v>0.25018362929999999</v>
      </c>
      <c r="U206">
        <v>2</v>
      </c>
      <c r="V206" s="2">
        <f>Sheet2!$J$12+SUMPRODUCT(Sheet2!$K$12:$M$12,Sheet1!R206:T206)</f>
        <v>287.44618289481656</v>
      </c>
    </row>
    <row r="207" spans="1:22" x14ac:dyDescent="0.3">
      <c r="A207">
        <v>212</v>
      </c>
      <c r="B207" t="s">
        <v>224</v>
      </c>
      <c r="C207" t="s">
        <v>234</v>
      </c>
      <c r="D207" t="str">
        <f t="shared" si="9"/>
        <v>Udhampur</v>
      </c>
      <c r="E207">
        <v>743509</v>
      </c>
      <c r="F207">
        <v>122462</v>
      </c>
      <c r="G207" s="2">
        <f t="shared" si="10"/>
        <v>6.0713445803596215</v>
      </c>
      <c r="H207">
        <v>343429</v>
      </c>
      <c r="I207">
        <v>366430</v>
      </c>
      <c r="J207">
        <v>594</v>
      </c>
      <c r="K207">
        <v>542</v>
      </c>
      <c r="L207">
        <v>524</v>
      </c>
      <c r="M207">
        <v>330</v>
      </c>
      <c r="N207">
        <v>316</v>
      </c>
      <c r="O207">
        <v>291</v>
      </c>
      <c r="P207" s="3">
        <v>32780.070999999996</v>
      </c>
      <c r="Q207" s="3">
        <v>68606.616999999998</v>
      </c>
      <c r="R207" s="2">
        <v>-1.896652649</v>
      </c>
      <c r="S207" s="2">
        <v>0.21219330719999999</v>
      </c>
      <c r="T207" s="2">
        <v>-0.331039792</v>
      </c>
      <c r="U207">
        <v>2</v>
      </c>
      <c r="V207" s="2">
        <f>Sheet2!$J$12+SUMPRODUCT(Sheet2!$K$12:$M$12,Sheet1!R207:T207)</f>
        <v>336.66142936566018</v>
      </c>
    </row>
    <row r="208" spans="1:22" x14ac:dyDescent="0.3">
      <c r="A208">
        <v>213</v>
      </c>
      <c r="B208" t="s">
        <v>224</v>
      </c>
      <c r="C208" t="s">
        <v>235</v>
      </c>
      <c r="D208" t="str">
        <f t="shared" si="9"/>
        <v>Punch</v>
      </c>
      <c r="E208">
        <v>372613</v>
      </c>
      <c r="F208">
        <v>59848</v>
      </c>
      <c r="G208" s="2">
        <f t="shared" si="10"/>
        <v>6.2259891725705119</v>
      </c>
      <c r="H208">
        <v>156398</v>
      </c>
      <c r="I208">
        <v>201100</v>
      </c>
      <c r="J208">
        <v>172</v>
      </c>
      <c r="K208">
        <v>168</v>
      </c>
      <c r="L208">
        <v>170</v>
      </c>
      <c r="M208">
        <v>94</v>
      </c>
      <c r="N208">
        <v>105</v>
      </c>
      <c r="O208">
        <v>117</v>
      </c>
      <c r="P208" s="3">
        <v>8290.5159999999996</v>
      </c>
      <c r="Q208" s="3">
        <v>47953.776000000005</v>
      </c>
      <c r="R208" s="2">
        <v>-3.2300526870000001</v>
      </c>
      <c r="S208" s="2">
        <v>-0.47915643200000002</v>
      </c>
      <c r="T208" s="2">
        <v>-8.1544565999999999E-2</v>
      </c>
      <c r="U208">
        <v>2</v>
      </c>
      <c r="V208" s="2">
        <f>Sheet2!$J$12+SUMPRODUCT(Sheet2!$K$12:$M$12,Sheet1!R208:T208)</f>
        <v>100.10862403065704</v>
      </c>
    </row>
    <row r="209" spans="1:22" x14ac:dyDescent="0.3">
      <c r="A209">
        <v>214</v>
      </c>
      <c r="B209" t="s">
        <v>224</v>
      </c>
      <c r="C209" t="s">
        <v>236</v>
      </c>
      <c r="D209" t="str">
        <f t="shared" si="9"/>
        <v>Rajauri</v>
      </c>
      <c r="E209">
        <v>483284</v>
      </c>
      <c r="F209">
        <v>81116</v>
      </c>
      <c r="G209" s="2">
        <f t="shared" si="10"/>
        <v>5.9579367818925979</v>
      </c>
      <c r="H209">
        <v>234228</v>
      </c>
      <c r="I209">
        <v>218212</v>
      </c>
      <c r="J209">
        <v>377</v>
      </c>
      <c r="K209">
        <v>339</v>
      </c>
      <c r="L209">
        <v>360</v>
      </c>
      <c r="M209">
        <v>206</v>
      </c>
      <c r="N209">
        <v>234</v>
      </c>
      <c r="O209">
        <v>230</v>
      </c>
      <c r="P209" s="3">
        <v>17843.3</v>
      </c>
      <c r="Q209" s="3">
        <v>63188.2</v>
      </c>
      <c r="R209" s="2">
        <v>-2.6329529850000002</v>
      </c>
      <c r="S209" s="2">
        <v>-7.1164894000000006E-2</v>
      </c>
      <c r="T209" s="2">
        <v>-0.23688583799999999</v>
      </c>
      <c r="U209">
        <v>2</v>
      </c>
      <c r="V209" s="2">
        <f>Sheet2!$J$12+SUMPRODUCT(Sheet2!$K$12:$M$12,Sheet1!R209:T209)</f>
        <v>216.620199187303</v>
      </c>
    </row>
    <row r="210" spans="1:22" x14ac:dyDescent="0.3">
      <c r="A210">
        <v>215</v>
      </c>
      <c r="B210" t="s">
        <v>224</v>
      </c>
      <c r="C210" t="s">
        <v>237</v>
      </c>
      <c r="D210" t="str">
        <f t="shared" si="9"/>
        <v>Jammu</v>
      </c>
      <c r="E210">
        <v>1588772</v>
      </c>
      <c r="F210">
        <v>304100</v>
      </c>
      <c r="G210" s="2">
        <f t="shared" si="10"/>
        <v>5.2245050970075635</v>
      </c>
      <c r="H210">
        <v>1070574</v>
      </c>
      <c r="I210">
        <v>528331</v>
      </c>
      <c r="J210">
        <v>1043</v>
      </c>
      <c r="K210">
        <v>1034</v>
      </c>
      <c r="L210">
        <v>1033</v>
      </c>
      <c r="M210">
        <v>431</v>
      </c>
      <c r="N210">
        <v>752</v>
      </c>
      <c r="O210">
        <v>821</v>
      </c>
      <c r="P210" s="3">
        <v>220042.17299999998</v>
      </c>
      <c r="Q210" s="3">
        <v>36822.171999999999</v>
      </c>
      <c r="R210" s="2">
        <v>0.28074669870000002</v>
      </c>
      <c r="S210" s="2">
        <v>0.3686518983</v>
      </c>
      <c r="T210" s="2">
        <v>-1.1086703739999999</v>
      </c>
      <c r="U210">
        <v>4</v>
      </c>
      <c r="V210" s="2">
        <f>Sheet2!$J$12+SUMPRODUCT(Sheet2!$K$12:$M$12,Sheet1!R210:T210)</f>
        <v>649.30312194539829</v>
      </c>
    </row>
    <row r="211" spans="1:22" x14ac:dyDescent="0.3">
      <c r="A211">
        <v>216</v>
      </c>
      <c r="B211" t="s">
        <v>224</v>
      </c>
      <c r="C211" t="s">
        <v>238</v>
      </c>
      <c r="D211" t="str">
        <f t="shared" si="9"/>
        <v>Kathua</v>
      </c>
      <c r="E211">
        <v>550084</v>
      </c>
      <c r="F211">
        <v>96393</v>
      </c>
      <c r="G211" s="2">
        <f t="shared" si="10"/>
        <v>5.7066799456392063</v>
      </c>
      <c r="H211">
        <v>307370</v>
      </c>
      <c r="I211">
        <v>205422</v>
      </c>
      <c r="J211">
        <v>556</v>
      </c>
      <c r="K211">
        <v>538</v>
      </c>
      <c r="L211">
        <v>531</v>
      </c>
      <c r="M211">
        <v>279</v>
      </c>
      <c r="N211">
        <v>362</v>
      </c>
      <c r="O211">
        <v>452</v>
      </c>
      <c r="P211" s="3">
        <v>50769.312000000005</v>
      </c>
      <c r="Q211" s="3">
        <v>20673.11</v>
      </c>
      <c r="R211" s="2">
        <v>-2.255424858</v>
      </c>
      <c r="S211" s="2">
        <v>0.30019265150000002</v>
      </c>
      <c r="T211" s="2">
        <v>-0.67267568200000005</v>
      </c>
      <c r="U211">
        <v>2</v>
      </c>
      <c r="V211" s="2">
        <f>Sheet2!$J$12+SUMPRODUCT(Sheet2!$K$12:$M$12,Sheet1!R211:T211)</f>
        <v>313.57767500058702</v>
      </c>
    </row>
    <row r="212" spans="1:22" x14ac:dyDescent="0.3">
      <c r="A212">
        <v>217</v>
      </c>
      <c r="B212" t="s">
        <v>239</v>
      </c>
      <c r="C212" t="s">
        <v>240</v>
      </c>
      <c r="D212" t="str">
        <f t="shared" si="9"/>
        <v>Belgaum</v>
      </c>
      <c r="E212">
        <v>4214505</v>
      </c>
      <c r="F212">
        <v>789164</v>
      </c>
      <c r="G212" s="2">
        <f t="shared" si="10"/>
        <v>5.3404678875366844</v>
      </c>
      <c r="H212">
        <v>2305279</v>
      </c>
      <c r="I212">
        <v>1877774</v>
      </c>
      <c r="J212">
        <v>1255</v>
      </c>
      <c r="K212">
        <v>1254</v>
      </c>
      <c r="L212">
        <v>1247</v>
      </c>
      <c r="M212">
        <v>1040</v>
      </c>
      <c r="N212">
        <v>1136</v>
      </c>
      <c r="O212">
        <v>1126</v>
      </c>
      <c r="P212" s="3">
        <v>408385.90399999998</v>
      </c>
      <c r="Q212" s="3">
        <v>300194.11599999998</v>
      </c>
      <c r="R212" s="2">
        <v>5.4526334345</v>
      </c>
      <c r="S212" s="2">
        <v>-1.078036464</v>
      </c>
      <c r="T212" s="2">
        <v>-0.74335909</v>
      </c>
      <c r="U212">
        <v>1</v>
      </c>
      <c r="V212" s="2">
        <f>Sheet2!$J$12+SUMPRODUCT(Sheet2!$K$12:$M$12,Sheet1!R212:T212)</f>
        <v>1142.0446987097234</v>
      </c>
    </row>
    <row r="213" spans="1:22" x14ac:dyDescent="0.3">
      <c r="A213">
        <v>218</v>
      </c>
      <c r="B213" t="s">
        <v>239</v>
      </c>
      <c r="C213" t="s">
        <v>241</v>
      </c>
      <c r="D213" t="str">
        <f t="shared" si="9"/>
        <v xml:space="preserve">Bagalkot </v>
      </c>
      <c r="E213">
        <v>1651892</v>
      </c>
      <c r="F213">
        <v>293645</v>
      </c>
      <c r="G213" s="2">
        <f t="shared" si="10"/>
        <v>5.6254729350065551</v>
      </c>
      <c r="H213">
        <v>794785</v>
      </c>
      <c r="I213">
        <v>719659</v>
      </c>
      <c r="J213">
        <v>623</v>
      </c>
      <c r="K213">
        <v>617</v>
      </c>
      <c r="L213">
        <v>617</v>
      </c>
      <c r="M213">
        <v>491</v>
      </c>
      <c r="N213">
        <v>587</v>
      </c>
      <c r="O213">
        <v>461</v>
      </c>
      <c r="P213" s="3">
        <v>73630.097000000009</v>
      </c>
      <c r="Q213" s="3">
        <v>196249.14300000001</v>
      </c>
      <c r="R213" s="2">
        <v>-5.6390991000000001E-2</v>
      </c>
      <c r="S213" s="2">
        <v>-0.20878951700000001</v>
      </c>
      <c r="T213" s="2">
        <v>-0.193835959</v>
      </c>
      <c r="U213">
        <v>2</v>
      </c>
      <c r="V213" s="2">
        <f>Sheet2!$J$12+SUMPRODUCT(Sheet2!$K$12:$M$12,Sheet1!R213:T213)</f>
        <v>520.19002280103405</v>
      </c>
    </row>
    <row r="214" spans="1:22" x14ac:dyDescent="0.3">
      <c r="A214">
        <v>219</v>
      </c>
      <c r="B214" t="s">
        <v>239</v>
      </c>
      <c r="C214" t="s">
        <v>242</v>
      </c>
      <c r="D214" t="str">
        <f t="shared" si="9"/>
        <v>Bijapur</v>
      </c>
      <c r="E214">
        <v>1806918</v>
      </c>
      <c r="F214">
        <v>317379</v>
      </c>
      <c r="G214" s="2">
        <f t="shared" si="10"/>
        <v>5.6932500259941587</v>
      </c>
      <c r="H214">
        <v>866561</v>
      </c>
      <c r="I214">
        <v>718213</v>
      </c>
      <c r="J214">
        <v>660</v>
      </c>
      <c r="K214">
        <v>658</v>
      </c>
      <c r="L214">
        <v>657</v>
      </c>
      <c r="M214">
        <v>561</v>
      </c>
      <c r="N214">
        <v>572</v>
      </c>
      <c r="O214">
        <v>357</v>
      </c>
      <c r="P214" s="3">
        <v>86960.975000000006</v>
      </c>
      <c r="Q214" s="3">
        <v>206249.45</v>
      </c>
      <c r="R214" s="2">
        <v>0.2024947933</v>
      </c>
      <c r="S214" s="2">
        <v>-0.19631626799999999</v>
      </c>
      <c r="T214" s="2">
        <v>-0.16928088599999999</v>
      </c>
      <c r="U214">
        <v>2</v>
      </c>
      <c r="V214" s="2">
        <f>Sheet2!$J$12+SUMPRODUCT(Sheet2!$K$12:$M$12,Sheet1!R214:T214)</f>
        <v>552.28895922618949</v>
      </c>
    </row>
    <row r="215" spans="1:22" x14ac:dyDescent="0.3">
      <c r="A215">
        <v>220</v>
      </c>
      <c r="B215" t="s">
        <v>239</v>
      </c>
      <c r="C215" t="s">
        <v>243</v>
      </c>
      <c r="D215" t="str">
        <f t="shared" si="9"/>
        <v>Gulbarga</v>
      </c>
      <c r="E215">
        <v>3130922</v>
      </c>
      <c r="F215">
        <v>536056</v>
      </c>
      <c r="G215" s="2">
        <f t="shared" si="10"/>
        <v>5.8406621696240695</v>
      </c>
      <c r="H215">
        <v>1297445</v>
      </c>
      <c r="I215">
        <v>1350072</v>
      </c>
      <c r="J215">
        <v>1360</v>
      </c>
      <c r="K215">
        <v>1323</v>
      </c>
      <c r="L215">
        <v>1342</v>
      </c>
      <c r="M215">
        <v>910</v>
      </c>
      <c r="N215">
        <v>975</v>
      </c>
      <c r="O215">
        <v>875</v>
      </c>
      <c r="P215" s="3">
        <v>323047.51500000001</v>
      </c>
      <c r="Q215" s="3">
        <v>192199.698</v>
      </c>
      <c r="R215" s="2">
        <v>3.3620750461000002</v>
      </c>
      <c r="S215" s="2">
        <v>0.20659210650000001</v>
      </c>
      <c r="T215" s="2">
        <v>-0.93163878099999997</v>
      </c>
      <c r="U215">
        <v>4</v>
      </c>
      <c r="V215" s="2">
        <f>Sheet2!$J$12+SUMPRODUCT(Sheet2!$K$12:$M$12,Sheet1!R215:T215)</f>
        <v>1007.7242987147076</v>
      </c>
    </row>
    <row r="216" spans="1:22" x14ac:dyDescent="0.3">
      <c r="A216">
        <v>221</v>
      </c>
      <c r="B216" t="s">
        <v>239</v>
      </c>
      <c r="C216" t="s">
        <v>244</v>
      </c>
      <c r="D216" t="str">
        <f t="shared" si="9"/>
        <v>Bidar</v>
      </c>
      <c r="E216">
        <v>1502373</v>
      </c>
      <c r="F216">
        <v>252250</v>
      </c>
      <c r="G216" s="2">
        <f t="shared" si="10"/>
        <v>5.9558889990089199</v>
      </c>
      <c r="H216">
        <v>768358</v>
      </c>
      <c r="I216">
        <v>557603</v>
      </c>
      <c r="J216">
        <v>599</v>
      </c>
      <c r="K216">
        <v>596</v>
      </c>
      <c r="L216">
        <v>596</v>
      </c>
      <c r="M216">
        <v>474</v>
      </c>
      <c r="N216">
        <v>487</v>
      </c>
      <c r="O216">
        <v>465</v>
      </c>
      <c r="P216" s="3">
        <v>186007.2</v>
      </c>
      <c r="Q216" s="3">
        <v>55653.75</v>
      </c>
      <c r="R216" s="2">
        <v>-0.62548942100000005</v>
      </c>
      <c r="S216" s="2">
        <v>-0.33271144499999999</v>
      </c>
      <c r="T216" s="2">
        <v>-0.90095354100000002</v>
      </c>
      <c r="U216">
        <v>2</v>
      </c>
      <c r="V216" s="2">
        <f>Sheet2!$J$12+SUMPRODUCT(Sheet2!$K$12:$M$12,Sheet1!R216:T216)</f>
        <v>466.12544151211398</v>
      </c>
    </row>
    <row r="217" spans="1:22" x14ac:dyDescent="0.3">
      <c r="A217">
        <v>222</v>
      </c>
      <c r="B217" t="s">
        <v>239</v>
      </c>
      <c r="C217" t="s">
        <v>245</v>
      </c>
      <c r="D217" t="str">
        <f t="shared" si="9"/>
        <v>Raichur</v>
      </c>
      <c r="E217">
        <v>1669762</v>
      </c>
      <c r="F217">
        <v>297775</v>
      </c>
      <c r="G217" s="2">
        <f t="shared" si="10"/>
        <v>5.6074620099068087</v>
      </c>
      <c r="H217">
        <v>676799</v>
      </c>
      <c r="I217">
        <v>732762</v>
      </c>
      <c r="J217">
        <v>830</v>
      </c>
      <c r="K217">
        <v>783</v>
      </c>
      <c r="L217">
        <v>796</v>
      </c>
      <c r="M217">
        <v>520</v>
      </c>
      <c r="N217">
        <v>622</v>
      </c>
      <c r="O217">
        <v>436</v>
      </c>
      <c r="P217" s="3">
        <v>71544</v>
      </c>
      <c r="Q217" s="3">
        <v>132058.29999999999</v>
      </c>
      <c r="R217" s="2">
        <v>-8.6681729999999995E-3</v>
      </c>
      <c r="S217" s="2">
        <v>0.2493436849</v>
      </c>
      <c r="T217" s="2">
        <v>-0.49815709600000002</v>
      </c>
      <c r="U217">
        <v>2</v>
      </c>
      <c r="V217" s="2">
        <f>Sheet2!$J$12+SUMPRODUCT(Sheet2!$K$12:$M$12,Sheet1!R217:T217)</f>
        <v>579.2537385511564</v>
      </c>
    </row>
    <row r="218" spans="1:22" x14ac:dyDescent="0.3">
      <c r="A218">
        <v>223</v>
      </c>
      <c r="B218" t="s">
        <v>239</v>
      </c>
      <c r="C218" t="s">
        <v>246</v>
      </c>
      <c r="D218" t="str">
        <f t="shared" si="9"/>
        <v>Koppal</v>
      </c>
      <c r="E218">
        <v>1196089</v>
      </c>
      <c r="F218">
        <v>210888</v>
      </c>
      <c r="G218" s="2">
        <f t="shared" si="10"/>
        <v>5.6716788058116157</v>
      </c>
      <c r="H218">
        <v>534547</v>
      </c>
      <c r="I218">
        <v>554506</v>
      </c>
      <c r="J218">
        <v>594</v>
      </c>
      <c r="K218">
        <v>585</v>
      </c>
      <c r="L218">
        <v>594</v>
      </c>
      <c r="M218">
        <v>406</v>
      </c>
      <c r="N218">
        <v>467</v>
      </c>
      <c r="O218">
        <v>439</v>
      </c>
      <c r="P218" s="3">
        <v>54558.090999999993</v>
      </c>
      <c r="Q218" s="3">
        <v>84680.898000000001</v>
      </c>
      <c r="R218" s="2">
        <v>-1.104068016</v>
      </c>
      <c r="S218" s="2">
        <v>4.0100592099999999E-2</v>
      </c>
      <c r="T218" s="2">
        <v>-0.54541395999999998</v>
      </c>
      <c r="U218">
        <v>2</v>
      </c>
      <c r="V218" s="2">
        <f>Sheet2!$J$12+SUMPRODUCT(Sheet2!$K$12:$M$12,Sheet1!R218:T218)</f>
        <v>427.10041182975465</v>
      </c>
    </row>
    <row r="219" spans="1:22" x14ac:dyDescent="0.3">
      <c r="A219">
        <v>224</v>
      </c>
      <c r="B219" t="s">
        <v>239</v>
      </c>
      <c r="C219" t="s">
        <v>247</v>
      </c>
      <c r="D219" t="str">
        <f t="shared" si="9"/>
        <v xml:space="preserve">Gadag </v>
      </c>
      <c r="E219">
        <v>971835</v>
      </c>
      <c r="F219">
        <v>181500</v>
      </c>
      <c r="G219" s="2">
        <f t="shared" si="10"/>
        <v>5.3544628099173552</v>
      </c>
      <c r="H219">
        <v>551362</v>
      </c>
      <c r="I219">
        <v>457817</v>
      </c>
      <c r="J219">
        <v>329</v>
      </c>
      <c r="K219">
        <v>327</v>
      </c>
      <c r="L219">
        <v>322</v>
      </c>
      <c r="M219">
        <v>277</v>
      </c>
      <c r="N219">
        <v>300</v>
      </c>
      <c r="O219">
        <v>224</v>
      </c>
      <c r="P219" s="3">
        <v>59335.478999999992</v>
      </c>
      <c r="Q219" s="3">
        <v>70336.89</v>
      </c>
      <c r="R219" s="2">
        <v>-1.8714780019999999</v>
      </c>
      <c r="S219" s="2">
        <v>-0.55010227300000003</v>
      </c>
      <c r="T219" s="2">
        <v>-0.37843403199999998</v>
      </c>
      <c r="U219">
        <v>2</v>
      </c>
      <c r="V219" s="2">
        <f>Sheet2!$J$12+SUMPRODUCT(Sheet2!$K$12:$M$12,Sheet1!R219:T219)</f>
        <v>272.66431548692003</v>
      </c>
    </row>
    <row r="220" spans="1:22" x14ac:dyDescent="0.3">
      <c r="A220">
        <v>225</v>
      </c>
      <c r="B220" t="s">
        <v>239</v>
      </c>
      <c r="C220" t="s">
        <v>248</v>
      </c>
      <c r="D220" t="str">
        <f t="shared" si="9"/>
        <v>Dharwad</v>
      </c>
      <c r="E220">
        <v>1604253</v>
      </c>
      <c r="F220">
        <v>297494</v>
      </c>
      <c r="G220" s="2">
        <f t="shared" si="10"/>
        <v>5.3925558162517566</v>
      </c>
      <c r="H220">
        <v>992550</v>
      </c>
      <c r="I220">
        <v>684492</v>
      </c>
      <c r="J220">
        <v>361</v>
      </c>
      <c r="K220">
        <v>358</v>
      </c>
      <c r="L220">
        <v>359</v>
      </c>
      <c r="M220">
        <v>302</v>
      </c>
      <c r="N220">
        <v>349</v>
      </c>
      <c r="O220">
        <v>187</v>
      </c>
      <c r="P220" s="3">
        <v>135911.041</v>
      </c>
      <c r="Q220" s="3">
        <v>102875.095</v>
      </c>
      <c r="R220" s="2">
        <v>-0.83877919400000001</v>
      </c>
      <c r="S220" s="2">
        <v>-1.115805948</v>
      </c>
      <c r="T220" s="2">
        <v>-0.263531236</v>
      </c>
      <c r="U220">
        <v>2</v>
      </c>
      <c r="V220" s="2">
        <f>Sheet2!$J$12+SUMPRODUCT(Sheet2!$K$12:$M$12,Sheet1!R220:T220)</f>
        <v>344.39916342500601</v>
      </c>
    </row>
    <row r="221" spans="1:22" x14ac:dyDescent="0.3">
      <c r="A221">
        <v>226</v>
      </c>
      <c r="B221" t="s">
        <v>239</v>
      </c>
      <c r="C221" t="s">
        <v>249</v>
      </c>
      <c r="D221" t="str">
        <f t="shared" si="9"/>
        <v>Uttara Kannada</v>
      </c>
      <c r="E221">
        <v>1353644</v>
      </c>
      <c r="F221">
        <v>273422</v>
      </c>
      <c r="G221" s="2">
        <f t="shared" si="10"/>
        <v>4.9507501225212307</v>
      </c>
      <c r="H221">
        <v>904024</v>
      </c>
      <c r="I221">
        <v>581278</v>
      </c>
      <c r="J221">
        <v>1246</v>
      </c>
      <c r="K221">
        <v>1223</v>
      </c>
      <c r="L221">
        <v>1148</v>
      </c>
      <c r="M221">
        <v>902</v>
      </c>
      <c r="N221">
        <v>773</v>
      </c>
      <c r="O221">
        <v>714</v>
      </c>
      <c r="P221" s="3">
        <v>129509.766</v>
      </c>
      <c r="Q221" s="3">
        <v>114320.349</v>
      </c>
      <c r="R221" s="2">
        <v>0.84554052280000003</v>
      </c>
      <c r="S221" s="2">
        <v>1.3475894736</v>
      </c>
      <c r="T221" s="2">
        <v>-1.1599199039999999</v>
      </c>
      <c r="U221">
        <v>4</v>
      </c>
      <c r="V221" s="2">
        <f>Sheet2!$J$12+SUMPRODUCT(Sheet2!$K$12:$M$12,Sheet1!R221:T221)</f>
        <v>809.4399912709556</v>
      </c>
    </row>
    <row r="222" spans="1:22" x14ac:dyDescent="0.3">
      <c r="A222">
        <v>228</v>
      </c>
      <c r="B222" t="s">
        <v>239</v>
      </c>
      <c r="C222" t="s">
        <v>250</v>
      </c>
      <c r="D222" t="str">
        <f t="shared" si="9"/>
        <v>Bellary</v>
      </c>
      <c r="E222">
        <v>2027140</v>
      </c>
      <c r="F222">
        <v>373034</v>
      </c>
      <c r="G222" s="2">
        <f t="shared" si="10"/>
        <v>5.434196346713704</v>
      </c>
      <c r="H222">
        <v>980483</v>
      </c>
      <c r="I222">
        <v>920821</v>
      </c>
      <c r="J222">
        <v>524</v>
      </c>
      <c r="K222">
        <v>515</v>
      </c>
      <c r="L222">
        <v>524</v>
      </c>
      <c r="M222">
        <v>383</v>
      </c>
      <c r="N222">
        <v>471</v>
      </c>
      <c r="O222">
        <v>418</v>
      </c>
      <c r="P222" s="3">
        <v>154711.20000000001</v>
      </c>
      <c r="Q222" s="3">
        <v>123400.6</v>
      </c>
      <c r="R222" s="2">
        <v>1.19090833E-2</v>
      </c>
      <c r="S222" s="2">
        <v>-0.98094722000000001</v>
      </c>
      <c r="T222" s="2">
        <v>-0.30731110099999998</v>
      </c>
      <c r="U222">
        <v>2</v>
      </c>
      <c r="V222" s="2">
        <f>Sheet2!$J$12+SUMPRODUCT(Sheet2!$K$12:$M$12,Sheet1!R222:T222)</f>
        <v>463.1702445192725</v>
      </c>
    </row>
    <row r="223" spans="1:22" x14ac:dyDescent="0.3">
      <c r="A223">
        <v>229</v>
      </c>
      <c r="B223" t="s">
        <v>239</v>
      </c>
      <c r="C223" t="s">
        <v>251</v>
      </c>
      <c r="D223" t="str">
        <f t="shared" si="9"/>
        <v>Chitradurga</v>
      </c>
      <c r="E223">
        <v>1517896</v>
      </c>
      <c r="F223">
        <v>296718</v>
      </c>
      <c r="G223" s="2">
        <f t="shared" si="10"/>
        <v>5.1156181964019707</v>
      </c>
      <c r="H223">
        <v>849690</v>
      </c>
      <c r="I223">
        <v>721835</v>
      </c>
      <c r="J223">
        <v>946</v>
      </c>
      <c r="K223">
        <v>913</v>
      </c>
      <c r="L223">
        <v>946</v>
      </c>
      <c r="M223">
        <v>722</v>
      </c>
      <c r="N223">
        <v>722</v>
      </c>
      <c r="O223">
        <v>714</v>
      </c>
      <c r="P223" s="3">
        <v>152667.03200000001</v>
      </c>
      <c r="Q223" s="3">
        <v>104921.74400000001</v>
      </c>
      <c r="R223" s="2">
        <v>0.49833570269999999</v>
      </c>
      <c r="S223" s="2">
        <v>0.5254845641</v>
      </c>
      <c r="T223" s="2">
        <v>-1.1003459330000001</v>
      </c>
      <c r="U223">
        <v>4</v>
      </c>
      <c r="V223" s="2">
        <f>Sheet2!$J$12+SUMPRODUCT(Sheet2!$K$12:$M$12,Sheet1!R223:T223)</f>
        <v>689.99102724423017</v>
      </c>
    </row>
    <row r="224" spans="1:22" x14ac:dyDescent="0.3">
      <c r="A224">
        <v>230</v>
      </c>
      <c r="B224" t="s">
        <v>239</v>
      </c>
      <c r="C224" t="s">
        <v>252</v>
      </c>
      <c r="D224" t="str">
        <f t="shared" si="9"/>
        <v>Davanagere</v>
      </c>
      <c r="E224">
        <v>1790952</v>
      </c>
      <c r="F224">
        <v>337484</v>
      </c>
      <c r="G224" s="2">
        <f t="shared" si="10"/>
        <v>5.3067760249374789</v>
      </c>
      <c r="H224">
        <v>1045620</v>
      </c>
      <c r="I224">
        <v>783781</v>
      </c>
      <c r="J224">
        <v>810</v>
      </c>
      <c r="K224">
        <v>784</v>
      </c>
      <c r="L224">
        <v>808</v>
      </c>
      <c r="M224">
        <v>613</v>
      </c>
      <c r="N224">
        <v>682</v>
      </c>
      <c r="O224">
        <v>577</v>
      </c>
      <c r="P224" s="3">
        <v>200666.68799999999</v>
      </c>
      <c r="Q224" s="3">
        <v>114189.69600000001</v>
      </c>
      <c r="R224" s="2">
        <v>0.58473303499999996</v>
      </c>
      <c r="S224" s="2">
        <v>-0.135844307</v>
      </c>
      <c r="T224" s="2">
        <v>-0.92889076599999998</v>
      </c>
      <c r="U224">
        <v>4</v>
      </c>
      <c r="V224" s="2">
        <f>Sheet2!$J$12+SUMPRODUCT(Sheet2!$K$12:$M$12,Sheet1!R224:T224)</f>
        <v>634.22063473769708</v>
      </c>
    </row>
    <row r="225" spans="1:22" x14ac:dyDescent="0.3">
      <c r="A225">
        <v>231</v>
      </c>
      <c r="B225" t="s">
        <v>239</v>
      </c>
      <c r="C225" t="s">
        <v>253</v>
      </c>
      <c r="D225" t="str">
        <f t="shared" si="9"/>
        <v>Shimoga</v>
      </c>
      <c r="E225">
        <v>1642545</v>
      </c>
      <c r="F225">
        <v>341224</v>
      </c>
      <c r="G225" s="2">
        <f t="shared" si="10"/>
        <v>4.8136854383044572</v>
      </c>
      <c r="H225">
        <v>1068934</v>
      </c>
      <c r="I225">
        <v>714671</v>
      </c>
      <c r="J225">
        <v>1443</v>
      </c>
      <c r="K225">
        <v>1411</v>
      </c>
      <c r="L225">
        <v>1399</v>
      </c>
      <c r="M225">
        <v>1046</v>
      </c>
      <c r="N225">
        <v>980</v>
      </c>
      <c r="O225">
        <v>1014</v>
      </c>
      <c r="P225" s="3">
        <v>149866.89600000001</v>
      </c>
      <c r="Q225" s="3">
        <v>156483.53599999999</v>
      </c>
      <c r="R225" s="2">
        <v>1.9026118659</v>
      </c>
      <c r="S225" s="2">
        <v>1.6671353512</v>
      </c>
      <c r="T225" s="2">
        <v>-1.3296998820000001</v>
      </c>
      <c r="U225">
        <v>4</v>
      </c>
      <c r="V225" s="2">
        <f>Sheet2!$J$12+SUMPRODUCT(Sheet2!$K$12:$M$12,Sheet1!R225:T225)</f>
        <v>975.22359101670975</v>
      </c>
    </row>
    <row r="226" spans="1:22" x14ac:dyDescent="0.3">
      <c r="A226">
        <v>233</v>
      </c>
      <c r="B226" t="s">
        <v>239</v>
      </c>
      <c r="C226" t="s">
        <v>254</v>
      </c>
      <c r="D226" t="str">
        <f t="shared" si="9"/>
        <v>Chikmagalur</v>
      </c>
      <c r="E226">
        <v>1140905</v>
      </c>
      <c r="F226">
        <v>246110</v>
      </c>
      <c r="G226" s="2">
        <f t="shared" si="10"/>
        <v>4.6357523058794845</v>
      </c>
      <c r="H226">
        <v>723610</v>
      </c>
      <c r="I226">
        <v>516677</v>
      </c>
      <c r="J226">
        <v>1034</v>
      </c>
      <c r="K226">
        <v>1019</v>
      </c>
      <c r="L226">
        <v>1034</v>
      </c>
      <c r="M226">
        <v>580</v>
      </c>
      <c r="N226">
        <v>572</v>
      </c>
      <c r="O226">
        <v>668</v>
      </c>
      <c r="P226" s="3">
        <v>107398.14399999999</v>
      </c>
      <c r="Q226" s="3">
        <v>117706.448</v>
      </c>
      <c r="R226" s="2">
        <v>-5.6628585000000002E-2</v>
      </c>
      <c r="S226" s="2">
        <v>0.86307465569999997</v>
      </c>
      <c r="T226" s="2">
        <v>-0.52434778500000001</v>
      </c>
      <c r="U226">
        <v>2</v>
      </c>
      <c r="V226" s="2">
        <f>Sheet2!$J$12+SUMPRODUCT(Sheet2!$K$12:$M$12,Sheet1!R226:T226)</f>
        <v>629.84915453766826</v>
      </c>
    </row>
    <row r="227" spans="1:22" x14ac:dyDescent="0.3">
      <c r="A227">
        <v>234</v>
      </c>
      <c r="B227" t="s">
        <v>239</v>
      </c>
      <c r="C227" t="s">
        <v>255</v>
      </c>
      <c r="D227" t="str">
        <f t="shared" si="9"/>
        <v>Tumkur</v>
      </c>
      <c r="E227">
        <v>2584711</v>
      </c>
      <c r="F227">
        <v>550473</v>
      </c>
      <c r="G227" s="2">
        <f t="shared" si="10"/>
        <v>4.695436470090268</v>
      </c>
      <c r="H227">
        <v>1525485</v>
      </c>
      <c r="I227">
        <v>1316939</v>
      </c>
      <c r="J227">
        <v>2574</v>
      </c>
      <c r="K227">
        <v>2475</v>
      </c>
      <c r="L227">
        <v>2573</v>
      </c>
      <c r="M227">
        <v>1284</v>
      </c>
      <c r="N227">
        <v>1554</v>
      </c>
      <c r="O227">
        <v>1562</v>
      </c>
      <c r="P227" s="3">
        <v>333841.71600000001</v>
      </c>
      <c r="Q227" s="3">
        <v>135827.75699999998</v>
      </c>
      <c r="R227" s="2">
        <v>5.3874735275000001</v>
      </c>
      <c r="S227" s="2">
        <v>3.1012062188999998</v>
      </c>
      <c r="T227" s="2">
        <v>-1.9884748830000001</v>
      </c>
      <c r="U227">
        <v>4</v>
      </c>
      <c r="V227" s="2">
        <f>Sheet2!$J$12+SUMPRODUCT(Sheet2!$K$12:$M$12,Sheet1!R227:T227)</f>
        <v>1560.0081336299409</v>
      </c>
    </row>
    <row r="228" spans="1:22" x14ac:dyDescent="0.3">
      <c r="A228">
        <v>235</v>
      </c>
      <c r="B228" t="s">
        <v>239</v>
      </c>
      <c r="C228" t="s">
        <v>256</v>
      </c>
      <c r="D228" t="str">
        <f t="shared" si="9"/>
        <v>Kolar</v>
      </c>
      <c r="E228">
        <v>2536069</v>
      </c>
      <c r="F228">
        <v>504185</v>
      </c>
      <c r="G228" s="2">
        <f t="shared" si="10"/>
        <v>5.0300365937106415</v>
      </c>
      <c r="H228">
        <v>1382267</v>
      </c>
      <c r="I228">
        <v>1235028</v>
      </c>
      <c r="J228">
        <v>2919</v>
      </c>
      <c r="K228">
        <v>2781</v>
      </c>
      <c r="L228">
        <v>2785</v>
      </c>
      <c r="M228">
        <v>1211</v>
      </c>
      <c r="N228">
        <v>1973</v>
      </c>
      <c r="O228">
        <v>1726</v>
      </c>
      <c r="P228" s="3">
        <v>345678.22</v>
      </c>
      <c r="Q228" s="3">
        <v>99907</v>
      </c>
      <c r="R228" s="2">
        <v>5.6957969885999997</v>
      </c>
      <c r="S228" s="2">
        <v>3.9316858739999998</v>
      </c>
      <c r="T228" s="2">
        <v>-2.6185843690000001</v>
      </c>
      <c r="U228">
        <v>4</v>
      </c>
      <c r="V228" s="2">
        <f>Sheet2!$J$12+SUMPRODUCT(Sheet2!$K$12:$M$12,Sheet1!R228:T228)</f>
        <v>1697.454026298172</v>
      </c>
    </row>
    <row r="229" spans="1:22" x14ac:dyDescent="0.3">
      <c r="A229">
        <v>236</v>
      </c>
      <c r="B229" t="s">
        <v>239</v>
      </c>
      <c r="C229" t="s">
        <v>257</v>
      </c>
      <c r="D229" t="str">
        <f t="shared" si="9"/>
        <v>Bangalore</v>
      </c>
      <c r="E229">
        <v>6537124</v>
      </c>
      <c r="F229">
        <v>1460697</v>
      </c>
      <c r="G229" s="2">
        <f t="shared" si="10"/>
        <v>4.4753456740172668</v>
      </c>
      <c r="H229">
        <v>4782565</v>
      </c>
      <c r="I229">
        <v>2566914</v>
      </c>
      <c r="J229">
        <v>668</v>
      </c>
      <c r="K229">
        <v>650</v>
      </c>
      <c r="L229">
        <v>644</v>
      </c>
      <c r="M229">
        <v>424</v>
      </c>
      <c r="N229">
        <v>480</v>
      </c>
      <c r="O229">
        <v>504</v>
      </c>
      <c r="P229" s="3">
        <v>1272205.233</v>
      </c>
      <c r="Q229" s="3">
        <v>120554.565</v>
      </c>
      <c r="R229" s="2">
        <v>7.8508218778999996</v>
      </c>
      <c r="S229" s="2">
        <v>-7.1050959699999998</v>
      </c>
      <c r="T229" s="2">
        <v>-0.47929887500000001</v>
      </c>
      <c r="U229">
        <v>1</v>
      </c>
      <c r="V229" s="2">
        <f>Sheet2!$J$12+SUMPRODUCT(Sheet2!$K$12:$M$12,Sheet1!R229:T229)</f>
        <v>882.52871850608551</v>
      </c>
    </row>
    <row r="230" spans="1:22" x14ac:dyDescent="0.3">
      <c r="A230">
        <v>238</v>
      </c>
      <c r="B230" t="s">
        <v>239</v>
      </c>
      <c r="C230" t="s">
        <v>258</v>
      </c>
      <c r="D230" t="str">
        <f t="shared" si="9"/>
        <v>Mandya</v>
      </c>
      <c r="E230">
        <v>1763705</v>
      </c>
      <c r="F230">
        <v>373672</v>
      </c>
      <c r="G230" s="2">
        <f t="shared" si="10"/>
        <v>4.7199281723008415</v>
      </c>
      <c r="H230">
        <v>951460</v>
      </c>
      <c r="I230">
        <v>840419</v>
      </c>
      <c r="J230">
        <v>1369</v>
      </c>
      <c r="K230">
        <v>1322</v>
      </c>
      <c r="L230">
        <v>1323</v>
      </c>
      <c r="M230">
        <v>684</v>
      </c>
      <c r="N230">
        <v>842</v>
      </c>
      <c r="O230">
        <v>1022</v>
      </c>
      <c r="P230" s="3">
        <v>209474.992</v>
      </c>
      <c r="Q230" s="3">
        <v>126865.136</v>
      </c>
      <c r="R230" s="2">
        <v>1.5160252350000001</v>
      </c>
      <c r="S230" s="2">
        <v>0.98298590399999997</v>
      </c>
      <c r="T230" s="2">
        <v>-0.84424287899999995</v>
      </c>
      <c r="U230">
        <v>4</v>
      </c>
      <c r="V230" s="2">
        <f>Sheet2!$J$12+SUMPRODUCT(Sheet2!$K$12:$M$12,Sheet1!R230:T230)</f>
        <v>846.94663044852996</v>
      </c>
    </row>
    <row r="231" spans="1:22" x14ac:dyDescent="0.3">
      <c r="A231">
        <v>239</v>
      </c>
      <c r="B231" t="s">
        <v>239</v>
      </c>
      <c r="C231" t="s">
        <v>259</v>
      </c>
      <c r="D231" t="str">
        <f t="shared" si="9"/>
        <v>Hassan</v>
      </c>
      <c r="E231">
        <v>1721669</v>
      </c>
      <c r="F231">
        <v>364806</v>
      </c>
      <c r="G231" s="2">
        <f t="shared" si="10"/>
        <v>4.719409768479685</v>
      </c>
      <c r="H231">
        <v>1044584</v>
      </c>
      <c r="I231">
        <v>864711</v>
      </c>
      <c r="J231">
        <v>2394</v>
      </c>
      <c r="K231">
        <v>2325</v>
      </c>
      <c r="L231">
        <v>2341</v>
      </c>
      <c r="M231">
        <v>1311</v>
      </c>
      <c r="N231">
        <v>1320</v>
      </c>
      <c r="O231">
        <v>1859</v>
      </c>
      <c r="P231" s="3">
        <v>118109.192</v>
      </c>
      <c r="Q231" s="3">
        <v>232257.405</v>
      </c>
      <c r="R231" s="2">
        <v>3.8588967805999999</v>
      </c>
      <c r="S231" s="2">
        <v>3.7772733477</v>
      </c>
      <c r="T231" s="2">
        <v>-1.1651899939999999</v>
      </c>
      <c r="U231">
        <v>4</v>
      </c>
      <c r="V231" s="2">
        <f>Sheet2!$J$12+SUMPRODUCT(Sheet2!$K$12:$M$12,Sheet1!R231:T231)</f>
        <v>1400.8818706814832</v>
      </c>
    </row>
    <row r="232" spans="1:22" x14ac:dyDescent="0.3">
      <c r="A232">
        <v>240</v>
      </c>
      <c r="B232" t="s">
        <v>239</v>
      </c>
      <c r="C232" t="s">
        <v>260</v>
      </c>
      <c r="D232" t="str">
        <f t="shared" si="9"/>
        <v>Dakshina Kannada</v>
      </c>
      <c r="E232">
        <v>1897730</v>
      </c>
      <c r="F232">
        <v>362216</v>
      </c>
      <c r="G232" s="2">
        <f t="shared" si="10"/>
        <v>5.2392219007443073</v>
      </c>
      <c r="H232">
        <v>1391738</v>
      </c>
      <c r="I232">
        <v>946390</v>
      </c>
      <c r="J232">
        <v>354</v>
      </c>
      <c r="K232">
        <v>354</v>
      </c>
      <c r="L232">
        <v>354</v>
      </c>
      <c r="M232">
        <v>349</v>
      </c>
      <c r="N232">
        <v>346</v>
      </c>
      <c r="O232">
        <v>345</v>
      </c>
      <c r="P232" s="3">
        <v>168552.99</v>
      </c>
      <c r="Q232" s="3">
        <v>165056.04</v>
      </c>
      <c r="R232" s="2">
        <v>-2.1141126999999999E-2</v>
      </c>
      <c r="S232" s="2">
        <v>-1.568926732</v>
      </c>
      <c r="T232" s="2">
        <v>4.19609565E-2</v>
      </c>
      <c r="U232">
        <v>2</v>
      </c>
      <c r="V232" s="2">
        <f>Sheet2!$J$12+SUMPRODUCT(Sheet2!$K$12:$M$12,Sheet1!R232:T232)</f>
        <v>392.43814589962949</v>
      </c>
    </row>
    <row r="233" spans="1:22" x14ac:dyDescent="0.3">
      <c r="A233">
        <v>241</v>
      </c>
      <c r="B233" t="s">
        <v>239</v>
      </c>
      <c r="C233" t="s">
        <v>261</v>
      </c>
      <c r="D233" t="str">
        <f t="shared" si="9"/>
        <v>Kodagu</v>
      </c>
      <c r="E233">
        <v>548561</v>
      </c>
      <c r="F233">
        <v>130110</v>
      </c>
      <c r="G233" s="2">
        <f t="shared" si="10"/>
        <v>4.2161325032664667</v>
      </c>
      <c r="H233">
        <v>373541</v>
      </c>
      <c r="I233">
        <v>266378</v>
      </c>
      <c r="J233">
        <v>291</v>
      </c>
      <c r="K233">
        <v>279</v>
      </c>
      <c r="L233">
        <v>286</v>
      </c>
      <c r="M233">
        <v>241</v>
      </c>
      <c r="N233">
        <v>242</v>
      </c>
      <c r="O233">
        <v>264</v>
      </c>
      <c r="P233" s="3">
        <v>60932.117999999995</v>
      </c>
      <c r="Q233" s="3">
        <v>58201.962</v>
      </c>
      <c r="R233" s="2">
        <v>-2.4391648140000002</v>
      </c>
      <c r="S233" s="2">
        <v>-0.40359091400000002</v>
      </c>
      <c r="T233" s="2">
        <v>-0.39571216300000001</v>
      </c>
      <c r="U233">
        <v>2</v>
      </c>
      <c r="V233" s="2">
        <f>Sheet2!$J$12+SUMPRODUCT(Sheet2!$K$12:$M$12,Sheet1!R233:T233)</f>
        <v>216.58707029140305</v>
      </c>
    </row>
    <row r="234" spans="1:22" x14ac:dyDescent="0.3">
      <c r="A234">
        <v>242</v>
      </c>
      <c r="B234" t="s">
        <v>239</v>
      </c>
      <c r="C234" t="s">
        <v>262</v>
      </c>
      <c r="D234" t="str">
        <f t="shared" si="9"/>
        <v>Mysore</v>
      </c>
      <c r="E234">
        <v>2641027</v>
      </c>
      <c r="F234">
        <v>545741</v>
      </c>
      <c r="G234" s="2">
        <f t="shared" si="10"/>
        <v>4.8393413725558458</v>
      </c>
      <c r="H234">
        <v>1471155</v>
      </c>
      <c r="I234">
        <v>1110264</v>
      </c>
      <c r="J234">
        <v>1216</v>
      </c>
      <c r="K234">
        <v>1173</v>
      </c>
      <c r="L234">
        <v>1215</v>
      </c>
      <c r="M234">
        <v>774</v>
      </c>
      <c r="N234">
        <v>997</v>
      </c>
      <c r="O234">
        <v>904</v>
      </c>
      <c r="P234" s="3">
        <v>287792.799</v>
      </c>
      <c r="Q234" s="3">
        <v>220801.92400000003</v>
      </c>
      <c r="R234" s="2">
        <v>2.8851731718</v>
      </c>
      <c r="S234" s="2">
        <v>1.23269695E-2</v>
      </c>
      <c r="T234" s="2">
        <v>-0.77416196699999995</v>
      </c>
      <c r="U234">
        <v>4</v>
      </c>
      <c r="V234" s="2">
        <f>Sheet2!$J$12+SUMPRODUCT(Sheet2!$K$12:$M$12,Sheet1!R234:T234)</f>
        <v>925.276465764661</v>
      </c>
    </row>
    <row r="235" spans="1:22" x14ac:dyDescent="0.3">
      <c r="A235">
        <v>243</v>
      </c>
      <c r="B235" t="s">
        <v>239</v>
      </c>
      <c r="C235" t="s">
        <v>263</v>
      </c>
      <c r="D235" t="str">
        <f t="shared" si="9"/>
        <v xml:space="preserve">Chamarajanagar </v>
      </c>
      <c r="E235">
        <v>965462</v>
      </c>
      <c r="F235">
        <v>203430</v>
      </c>
      <c r="G235" s="2">
        <f t="shared" si="10"/>
        <v>4.7459175146241952</v>
      </c>
      <c r="H235">
        <v>432700</v>
      </c>
      <c r="I235">
        <v>448369</v>
      </c>
      <c r="J235">
        <v>424</v>
      </c>
      <c r="K235">
        <v>421</v>
      </c>
      <c r="L235">
        <v>418</v>
      </c>
      <c r="M235">
        <v>288</v>
      </c>
      <c r="N235">
        <v>335</v>
      </c>
      <c r="O235">
        <v>346</v>
      </c>
      <c r="P235" s="3">
        <v>94963.283999999985</v>
      </c>
      <c r="Q235" s="3">
        <v>84817.633999999991</v>
      </c>
      <c r="R235" s="2">
        <v>-1.6420878160000001</v>
      </c>
      <c r="S235" s="2">
        <v>-0.39530231500000002</v>
      </c>
      <c r="T235" s="2">
        <v>-0.34245821199999998</v>
      </c>
      <c r="U235">
        <v>2</v>
      </c>
      <c r="V235" s="2">
        <f>Sheet2!$J$12+SUMPRODUCT(Sheet2!$K$12:$M$12,Sheet1!R235:T235)</f>
        <v>313.55556927931798</v>
      </c>
    </row>
    <row r="236" spans="1:22" x14ac:dyDescent="0.3">
      <c r="A236">
        <v>244</v>
      </c>
      <c r="B236" t="s">
        <v>264</v>
      </c>
      <c r="C236" t="s">
        <v>265</v>
      </c>
      <c r="D236" t="str">
        <f t="shared" si="9"/>
        <v>Kasaragod</v>
      </c>
      <c r="E236">
        <v>1204078</v>
      </c>
      <c r="F236">
        <v>225252</v>
      </c>
      <c r="G236" s="2">
        <f t="shared" si="10"/>
        <v>5.3454708504253015</v>
      </c>
      <c r="H236">
        <v>883860</v>
      </c>
      <c r="I236">
        <v>417845</v>
      </c>
      <c r="J236">
        <v>112</v>
      </c>
      <c r="K236">
        <v>112</v>
      </c>
      <c r="L236">
        <v>112</v>
      </c>
      <c r="M236">
        <v>111</v>
      </c>
      <c r="N236">
        <v>112</v>
      </c>
      <c r="O236">
        <v>112</v>
      </c>
      <c r="P236" s="3">
        <v>149578.94700000001</v>
      </c>
      <c r="Q236" s="3">
        <v>53090.613000000005</v>
      </c>
      <c r="R236" s="2">
        <v>-2.0728683650000002</v>
      </c>
      <c r="S236" s="2">
        <v>-1.5614431689999999</v>
      </c>
      <c r="T236" s="2">
        <v>-0.11697727199999999</v>
      </c>
      <c r="U236">
        <v>2</v>
      </c>
      <c r="V236" s="2">
        <f>Sheet2!$J$12+SUMPRODUCT(Sheet2!$K$12:$M$12,Sheet1!R236:T236)</f>
        <v>146.28518020469903</v>
      </c>
    </row>
    <row r="237" spans="1:22" x14ac:dyDescent="0.3">
      <c r="A237">
        <v>245</v>
      </c>
      <c r="B237" t="s">
        <v>264</v>
      </c>
      <c r="C237" t="s">
        <v>266</v>
      </c>
      <c r="D237" t="str">
        <f t="shared" si="9"/>
        <v>Kannur</v>
      </c>
      <c r="E237">
        <v>2408956</v>
      </c>
      <c r="F237">
        <v>457368</v>
      </c>
      <c r="G237" s="2">
        <f t="shared" si="10"/>
        <v>5.2669972538524776</v>
      </c>
      <c r="H237">
        <v>1971403</v>
      </c>
      <c r="I237">
        <v>767197</v>
      </c>
      <c r="J237">
        <v>78</v>
      </c>
      <c r="K237">
        <v>78</v>
      </c>
      <c r="L237">
        <v>78</v>
      </c>
      <c r="M237">
        <v>78</v>
      </c>
      <c r="N237">
        <v>78</v>
      </c>
      <c r="O237">
        <v>78</v>
      </c>
      <c r="P237" s="3">
        <v>282287.34499999997</v>
      </c>
      <c r="Q237" s="3">
        <v>150701.43299999999</v>
      </c>
      <c r="R237" s="2">
        <v>-0.25015326999999998</v>
      </c>
      <c r="S237" s="2">
        <v>-3.0126773469999999</v>
      </c>
      <c r="T237" s="2">
        <v>0.57470142930000001</v>
      </c>
      <c r="U237">
        <v>1</v>
      </c>
      <c r="V237" s="2">
        <f>Sheet2!$J$12+SUMPRODUCT(Sheet2!$K$12:$M$12,Sheet1!R237:T237)</f>
        <v>213.07559629739131</v>
      </c>
    </row>
    <row r="238" spans="1:22" x14ac:dyDescent="0.3">
      <c r="A238">
        <v>246</v>
      </c>
      <c r="B238" t="s">
        <v>264</v>
      </c>
      <c r="C238" t="s">
        <v>267</v>
      </c>
      <c r="D238" t="str">
        <f t="shared" si="9"/>
        <v>Wayanad</v>
      </c>
      <c r="E238">
        <v>780619</v>
      </c>
      <c r="F238">
        <v>166763</v>
      </c>
      <c r="G238" s="2">
        <f t="shared" si="10"/>
        <v>4.6810083771580029</v>
      </c>
      <c r="H238">
        <v>576735</v>
      </c>
      <c r="I238">
        <v>308613</v>
      </c>
      <c r="J238">
        <v>48</v>
      </c>
      <c r="K238">
        <v>48</v>
      </c>
      <c r="L238">
        <v>48</v>
      </c>
      <c r="M238">
        <v>48</v>
      </c>
      <c r="N238">
        <v>48</v>
      </c>
      <c r="O238">
        <v>48</v>
      </c>
      <c r="P238" s="3">
        <v>99079.555999999997</v>
      </c>
      <c r="Q238" s="3">
        <v>40681.671999999999</v>
      </c>
      <c r="R238" s="2">
        <v>-2.7971822739999999</v>
      </c>
      <c r="S238" s="2">
        <v>-1.3542030839999999</v>
      </c>
      <c r="T238" s="2">
        <v>-5.1355492000000003E-2</v>
      </c>
      <c r="U238">
        <v>2</v>
      </c>
      <c r="V238" s="2">
        <f>Sheet2!$J$12+SUMPRODUCT(Sheet2!$K$12:$M$12,Sheet1!R238:T238)</f>
        <v>73.186541198934094</v>
      </c>
    </row>
    <row r="239" spans="1:22" x14ac:dyDescent="0.3">
      <c r="A239">
        <v>247</v>
      </c>
      <c r="B239" t="s">
        <v>264</v>
      </c>
      <c r="C239" t="s">
        <v>268</v>
      </c>
      <c r="D239" t="str">
        <f t="shared" si="9"/>
        <v>Kozhikode</v>
      </c>
      <c r="E239">
        <v>2879131</v>
      </c>
      <c r="F239">
        <v>567658</v>
      </c>
      <c r="G239" s="2">
        <f t="shared" si="10"/>
        <v>5.0719464889070531</v>
      </c>
      <c r="H239">
        <v>2335442</v>
      </c>
      <c r="I239">
        <v>802900</v>
      </c>
      <c r="J239">
        <v>87</v>
      </c>
      <c r="K239">
        <v>87</v>
      </c>
      <c r="L239">
        <v>87</v>
      </c>
      <c r="M239">
        <v>87</v>
      </c>
      <c r="N239">
        <v>87</v>
      </c>
      <c r="O239">
        <v>87</v>
      </c>
      <c r="P239" s="3">
        <v>398748.48</v>
      </c>
      <c r="Q239" s="3">
        <v>93855.84</v>
      </c>
      <c r="R239" s="2">
        <v>0.28285847200000003</v>
      </c>
      <c r="S239" s="2">
        <v>-3.554360703</v>
      </c>
      <c r="T239" s="2">
        <v>0.22118420999999999</v>
      </c>
      <c r="U239">
        <v>1</v>
      </c>
      <c r="V239" s="2">
        <f>Sheet2!$J$12+SUMPRODUCT(Sheet2!$K$12:$M$12,Sheet1!R239:T239)</f>
        <v>243.46350136977202</v>
      </c>
    </row>
    <row r="240" spans="1:22" x14ac:dyDescent="0.3">
      <c r="A240">
        <v>248</v>
      </c>
      <c r="B240" t="s">
        <v>264</v>
      </c>
      <c r="C240" t="s">
        <v>269</v>
      </c>
      <c r="D240" t="str">
        <f t="shared" si="9"/>
        <v>Malappuram</v>
      </c>
      <c r="E240">
        <v>3625471</v>
      </c>
      <c r="F240">
        <v>612413</v>
      </c>
      <c r="G240" s="2">
        <f t="shared" si="10"/>
        <v>5.9199772049254342</v>
      </c>
      <c r="H240">
        <v>2754509</v>
      </c>
      <c r="I240">
        <v>874476</v>
      </c>
      <c r="J240">
        <v>122</v>
      </c>
      <c r="K240">
        <v>122</v>
      </c>
      <c r="L240">
        <v>122</v>
      </c>
      <c r="M240">
        <v>122</v>
      </c>
      <c r="N240">
        <v>122</v>
      </c>
      <c r="O240">
        <v>122</v>
      </c>
      <c r="P240" s="3">
        <v>407259.11099999992</v>
      </c>
      <c r="Q240" s="3">
        <v>151899.87399999998</v>
      </c>
      <c r="R240" s="2">
        <v>1.0773727113</v>
      </c>
      <c r="S240" s="2">
        <v>-3.858333445</v>
      </c>
      <c r="T240" s="2">
        <v>0.53882882050000003</v>
      </c>
      <c r="U240">
        <v>1</v>
      </c>
      <c r="V240" s="2">
        <f>Sheet2!$J$12+SUMPRODUCT(Sheet2!$K$12:$M$12,Sheet1!R240:T240)</f>
        <v>301.66897812327409</v>
      </c>
    </row>
    <row r="241" spans="1:22" x14ac:dyDescent="0.3">
      <c r="A241">
        <v>249</v>
      </c>
      <c r="B241" t="s">
        <v>264</v>
      </c>
      <c r="C241" t="s">
        <v>270</v>
      </c>
      <c r="D241" t="str">
        <f t="shared" si="9"/>
        <v>Palakkad</v>
      </c>
      <c r="E241">
        <v>2617482</v>
      </c>
      <c r="F241">
        <v>530216</v>
      </c>
      <c r="G241" s="2">
        <f t="shared" si="10"/>
        <v>4.9366333720596884</v>
      </c>
      <c r="H241">
        <v>1938818</v>
      </c>
      <c r="I241">
        <v>945052</v>
      </c>
      <c r="J241">
        <v>144</v>
      </c>
      <c r="K241">
        <v>144</v>
      </c>
      <c r="L241">
        <v>144</v>
      </c>
      <c r="M241">
        <v>144</v>
      </c>
      <c r="N241">
        <v>144</v>
      </c>
      <c r="O241">
        <v>144</v>
      </c>
      <c r="P241" s="3">
        <v>266873.83799999999</v>
      </c>
      <c r="Q241" s="3">
        <v>209425.45800000001</v>
      </c>
      <c r="R241" s="2">
        <v>0.36520880389999999</v>
      </c>
      <c r="S241" s="2">
        <v>-2.9729451509999998</v>
      </c>
      <c r="T241" s="2">
        <v>0.79272940550000004</v>
      </c>
      <c r="U241">
        <v>1</v>
      </c>
      <c r="V241" s="2">
        <f>Sheet2!$J$12+SUMPRODUCT(Sheet2!$K$12:$M$12,Sheet1!R241:T241)</f>
        <v>284.11946434152003</v>
      </c>
    </row>
    <row r="242" spans="1:22" x14ac:dyDescent="0.3">
      <c r="A242">
        <v>250</v>
      </c>
      <c r="B242" t="s">
        <v>264</v>
      </c>
      <c r="C242" t="s">
        <v>271</v>
      </c>
      <c r="D242" t="str">
        <f t="shared" si="9"/>
        <v>Thrissur</v>
      </c>
      <c r="E242">
        <v>2974232</v>
      </c>
      <c r="F242">
        <v>639871</v>
      </c>
      <c r="G242" s="2">
        <f t="shared" si="10"/>
        <v>4.6481743976520269</v>
      </c>
      <c r="H242">
        <v>2437592</v>
      </c>
      <c r="I242">
        <v>955300</v>
      </c>
      <c r="J242">
        <v>204</v>
      </c>
      <c r="K242">
        <v>204</v>
      </c>
      <c r="L242">
        <v>204</v>
      </c>
      <c r="M242">
        <v>204</v>
      </c>
      <c r="N242">
        <v>204</v>
      </c>
      <c r="O242">
        <v>204</v>
      </c>
      <c r="P242" s="3">
        <v>425885.14199999993</v>
      </c>
      <c r="Q242" s="3">
        <v>146339.38799999998</v>
      </c>
      <c r="R242" s="2">
        <v>1.1094402766</v>
      </c>
      <c r="S242" s="2">
        <v>-3.455897233</v>
      </c>
      <c r="T242" s="2">
        <v>0.22977616349999999</v>
      </c>
      <c r="U242">
        <v>1</v>
      </c>
      <c r="V242" s="2">
        <f>Sheet2!$J$12+SUMPRODUCT(Sheet2!$K$12:$M$12,Sheet1!R242:T242)</f>
        <v>353.94875005393254</v>
      </c>
    </row>
    <row r="243" spans="1:22" x14ac:dyDescent="0.3">
      <c r="A243">
        <v>251</v>
      </c>
      <c r="B243" t="s">
        <v>264</v>
      </c>
      <c r="C243" t="s">
        <v>272</v>
      </c>
      <c r="D243" t="str">
        <f t="shared" si="9"/>
        <v>Ernakulam</v>
      </c>
      <c r="E243">
        <v>3105798</v>
      </c>
      <c r="F243">
        <v>693161</v>
      </c>
      <c r="G243" s="2">
        <f t="shared" si="10"/>
        <v>4.4806300412169753</v>
      </c>
      <c r="H243">
        <v>2578813</v>
      </c>
      <c r="I243">
        <v>1117091</v>
      </c>
      <c r="J243">
        <v>90</v>
      </c>
      <c r="K243">
        <v>90</v>
      </c>
      <c r="L243">
        <v>90</v>
      </c>
      <c r="M243">
        <v>90</v>
      </c>
      <c r="N243">
        <v>90</v>
      </c>
      <c r="O243">
        <v>90</v>
      </c>
      <c r="P243" s="3">
        <v>615413.01899999997</v>
      </c>
      <c r="Q243" s="3">
        <v>32670.897000000001</v>
      </c>
      <c r="R243" s="2">
        <v>1.0738543331999999</v>
      </c>
      <c r="S243" s="2">
        <v>-4.3635720940000002</v>
      </c>
      <c r="T243" s="2">
        <v>-0.24494317800000001</v>
      </c>
      <c r="U243">
        <v>1</v>
      </c>
      <c r="V243" s="2">
        <f>Sheet2!$J$12+SUMPRODUCT(Sheet2!$K$12:$M$12,Sheet1!R243:T243)</f>
        <v>285.81696043103199</v>
      </c>
    </row>
    <row r="244" spans="1:22" x14ac:dyDescent="0.3">
      <c r="A244">
        <v>252</v>
      </c>
      <c r="B244" t="s">
        <v>264</v>
      </c>
      <c r="C244" t="s">
        <v>273</v>
      </c>
      <c r="D244" t="str">
        <f t="shared" si="9"/>
        <v>Idukki</v>
      </c>
      <c r="E244">
        <v>1129221</v>
      </c>
      <c r="F244">
        <v>265344</v>
      </c>
      <c r="G244" s="2">
        <f t="shared" si="10"/>
        <v>4.2556869573082485</v>
      </c>
      <c r="H244">
        <v>882458</v>
      </c>
      <c r="I244">
        <v>487352</v>
      </c>
      <c r="J244">
        <v>64</v>
      </c>
      <c r="K244">
        <v>64</v>
      </c>
      <c r="L244">
        <v>64</v>
      </c>
      <c r="M244">
        <v>64</v>
      </c>
      <c r="N244">
        <v>64</v>
      </c>
      <c r="O244">
        <v>64</v>
      </c>
      <c r="P244" s="3">
        <v>159877.20000000001</v>
      </c>
      <c r="Q244" s="3">
        <v>71944.740000000005</v>
      </c>
      <c r="R244" s="2">
        <v>-2.0490031100000001</v>
      </c>
      <c r="S244" s="2">
        <v>-1.8016607099999999</v>
      </c>
      <c r="T244" s="2">
        <v>9.3120010099999997E-2</v>
      </c>
      <c r="U244">
        <v>2</v>
      </c>
      <c r="V244" s="2">
        <f>Sheet2!$J$12+SUMPRODUCT(Sheet2!$K$12:$M$12,Sheet1!R244:T244)</f>
        <v>119.39198852003807</v>
      </c>
    </row>
    <row r="245" spans="1:22" x14ac:dyDescent="0.3">
      <c r="A245">
        <v>254</v>
      </c>
      <c r="B245" t="s">
        <v>264</v>
      </c>
      <c r="C245" t="s">
        <v>274</v>
      </c>
      <c r="D245" t="str">
        <f t="shared" si="9"/>
        <v>Alappuzha</v>
      </c>
      <c r="E245">
        <v>2109160</v>
      </c>
      <c r="F245">
        <v>483960</v>
      </c>
      <c r="G245" s="2">
        <f t="shared" si="10"/>
        <v>4.358128770972808</v>
      </c>
      <c r="H245">
        <v>1758978</v>
      </c>
      <c r="I245">
        <v>723354</v>
      </c>
      <c r="J245">
        <v>77</v>
      </c>
      <c r="K245">
        <v>77</v>
      </c>
      <c r="L245">
        <v>77</v>
      </c>
      <c r="M245">
        <v>77</v>
      </c>
      <c r="N245">
        <v>77</v>
      </c>
      <c r="O245">
        <v>77</v>
      </c>
      <c r="P245" s="3">
        <v>335250.22200000001</v>
      </c>
      <c r="Q245" s="3">
        <v>37960.903000000006</v>
      </c>
      <c r="R245" s="2">
        <v>-0.66688351199999996</v>
      </c>
      <c r="S245" s="2">
        <v>-2.9487917800000001</v>
      </c>
      <c r="T245" s="2">
        <v>-0.106388355</v>
      </c>
      <c r="U245">
        <v>1</v>
      </c>
      <c r="V245" s="2">
        <f>Sheet2!$J$12+SUMPRODUCT(Sheet2!$K$12:$M$12,Sheet1!R245:T245)</f>
        <v>193.774763771425</v>
      </c>
    </row>
    <row r="246" spans="1:22" x14ac:dyDescent="0.3">
      <c r="A246">
        <v>255</v>
      </c>
      <c r="B246" t="s">
        <v>264</v>
      </c>
      <c r="C246" t="s">
        <v>275</v>
      </c>
      <c r="D246" t="str">
        <f t="shared" si="9"/>
        <v>Pathanamthitta</v>
      </c>
      <c r="E246">
        <v>1234016</v>
      </c>
      <c r="F246">
        <v>297134</v>
      </c>
      <c r="G246" s="2">
        <f t="shared" si="10"/>
        <v>4.1530622547402851</v>
      </c>
      <c r="H246">
        <v>1049876</v>
      </c>
      <c r="I246">
        <v>366049</v>
      </c>
      <c r="J246">
        <v>65</v>
      </c>
      <c r="K246">
        <v>65</v>
      </c>
      <c r="L246">
        <v>65</v>
      </c>
      <c r="M246">
        <v>65</v>
      </c>
      <c r="N246">
        <v>65</v>
      </c>
      <c r="O246">
        <v>65</v>
      </c>
      <c r="P246" s="3">
        <v>358892.25</v>
      </c>
      <c r="Q246" s="3">
        <v>89483.800999999992</v>
      </c>
      <c r="R246" s="2">
        <v>-1.58045777</v>
      </c>
      <c r="S246" s="2">
        <v>-2.2837776920000001</v>
      </c>
      <c r="T246" s="2">
        <v>6.9187429000000002E-3</v>
      </c>
      <c r="U246">
        <v>2</v>
      </c>
      <c r="V246" s="2">
        <f>Sheet2!$J$12+SUMPRODUCT(Sheet2!$K$12:$M$12,Sheet1!R246:T246)</f>
        <v>136.89438273900294</v>
      </c>
    </row>
    <row r="247" spans="1:22" x14ac:dyDescent="0.3">
      <c r="A247">
        <v>256</v>
      </c>
      <c r="B247" t="s">
        <v>264</v>
      </c>
      <c r="C247" t="s">
        <v>276</v>
      </c>
      <c r="D247" t="str">
        <f t="shared" si="9"/>
        <v>Kollam</v>
      </c>
      <c r="E247">
        <v>2585208</v>
      </c>
      <c r="F247">
        <v>593314</v>
      </c>
      <c r="G247" s="2">
        <f t="shared" si="10"/>
        <v>4.3572341121227547</v>
      </c>
      <c r="H247">
        <v>2090444</v>
      </c>
      <c r="I247">
        <v>828566</v>
      </c>
      <c r="J247">
        <v>93</v>
      </c>
      <c r="K247">
        <v>93</v>
      </c>
      <c r="L247">
        <v>93</v>
      </c>
      <c r="M247">
        <v>93</v>
      </c>
      <c r="N247">
        <v>93</v>
      </c>
      <c r="O247">
        <v>93</v>
      </c>
      <c r="P247" s="3">
        <v>200394.27200000003</v>
      </c>
      <c r="Q247" s="3">
        <v>47699.071999999993</v>
      </c>
      <c r="R247" s="2">
        <v>-0.32779812699999999</v>
      </c>
      <c r="S247" s="2">
        <v>-2.9948826780000002</v>
      </c>
      <c r="T247" s="2">
        <v>0.12307630410000001</v>
      </c>
      <c r="U247">
        <v>1</v>
      </c>
      <c r="V247" s="2">
        <f>Sheet2!$J$12+SUMPRODUCT(Sheet2!$K$12:$M$12,Sheet1!R247:T247)</f>
        <v>222.55278510266913</v>
      </c>
    </row>
    <row r="248" spans="1:22" x14ac:dyDescent="0.3">
      <c r="A248">
        <v>257</v>
      </c>
      <c r="B248" t="s">
        <v>264</v>
      </c>
      <c r="C248" t="s">
        <v>277</v>
      </c>
      <c r="D248" t="str">
        <f t="shared" si="9"/>
        <v>Thiruvananthapuram</v>
      </c>
      <c r="E248">
        <v>3234356</v>
      </c>
      <c r="F248">
        <v>759382</v>
      </c>
      <c r="G248" s="2">
        <f t="shared" si="10"/>
        <v>4.2591949769681134</v>
      </c>
      <c r="H248">
        <v>2558494</v>
      </c>
      <c r="I248">
        <v>1047935</v>
      </c>
      <c r="J248">
        <v>91</v>
      </c>
      <c r="K248">
        <v>91</v>
      </c>
      <c r="L248">
        <v>91</v>
      </c>
      <c r="M248">
        <v>91</v>
      </c>
      <c r="N248">
        <v>91</v>
      </c>
      <c r="O248">
        <v>90</v>
      </c>
      <c r="P248" s="3">
        <v>278753.21600000001</v>
      </c>
      <c r="Q248" s="3">
        <v>166314.94399999999</v>
      </c>
      <c r="R248" s="2">
        <v>0.93987967809999995</v>
      </c>
      <c r="S248" s="2">
        <v>-3.7805756420000001</v>
      </c>
      <c r="T248" s="2">
        <v>0.8121617726</v>
      </c>
      <c r="U248">
        <v>1</v>
      </c>
      <c r="V248" s="2">
        <f>Sheet2!$J$12+SUMPRODUCT(Sheet2!$K$12:$M$12,Sheet1!R248:T248)</f>
        <v>281.1922564118081</v>
      </c>
    </row>
    <row r="249" spans="1:22" x14ac:dyDescent="0.3">
      <c r="A249">
        <v>259</v>
      </c>
      <c r="B249" t="s">
        <v>278</v>
      </c>
      <c r="C249" t="s">
        <v>279</v>
      </c>
      <c r="D249" t="str">
        <f t="shared" si="9"/>
        <v xml:space="preserve">Nandurbar </v>
      </c>
      <c r="E249">
        <v>1311709</v>
      </c>
      <c r="F249">
        <v>245421</v>
      </c>
      <c r="G249" s="2">
        <f t="shared" si="10"/>
        <v>5.3447300760733594</v>
      </c>
      <c r="H249">
        <v>603221</v>
      </c>
      <c r="I249">
        <v>610033</v>
      </c>
      <c r="J249">
        <v>935</v>
      </c>
      <c r="K249">
        <v>895</v>
      </c>
      <c r="L249">
        <v>778</v>
      </c>
      <c r="M249">
        <v>299</v>
      </c>
      <c r="N249">
        <v>679</v>
      </c>
      <c r="O249">
        <v>614</v>
      </c>
      <c r="P249" s="3">
        <v>45094.68</v>
      </c>
      <c r="Q249" s="3">
        <v>161338.74400000004</v>
      </c>
      <c r="R249" s="2">
        <v>-0.34773756300000003</v>
      </c>
      <c r="S249" s="2">
        <v>0.46449878979999998</v>
      </c>
      <c r="T249" s="2">
        <v>-8.8340192999999997E-2</v>
      </c>
      <c r="U249">
        <v>2</v>
      </c>
      <c r="V249" s="2">
        <f>Sheet2!$J$12+SUMPRODUCT(Sheet2!$K$12:$M$12,Sheet1!R249:T249)</f>
        <v>541.07707464983685</v>
      </c>
    </row>
    <row r="250" spans="1:22" x14ac:dyDescent="0.3">
      <c r="A250">
        <v>260</v>
      </c>
      <c r="B250" t="s">
        <v>278</v>
      </c>
      <c r="C250" t="s">
        <v>280</v>
      </c>
      <c r="D250" t="str">
        <f t="shared" si="9"/>
        <v>Dhule</v>
      </c>
      <c r="E250">
        <v>1707947</v>
      </c>
      <c r="F250">
        <v>324557</v>
      </c>
      <c r="G250" s="2">
        <f t="shared" si="10"/>
        <v>5.2623945870833166</v>
      </c>
      <c r="H250">
        <v>1040837</v>
      </c>
      <c r="I250">
        <v>737941</v>
      </c>
      <c r="J250">
        <v>678</v>
      </c>
      <c r="K250">
        <v>675</v>
      </c>
      <c r="L250">
        <v>673</v>
      </c>
      <c r="M250">
        <v>384</v>
      </c>
      <c r="N250">
        <v>596</v>
      </c>
      <c r="O250">
        <v>539</v>
      </c>
      <c r="P250" s="3">
        <v>82467</v>
      </c>
      <c r="Q250" s="3">
        <v>103578.552</v>
      </c>
      <c r="R250" s="2">
        <v>-0.16040035399999999</v>
      </c>
      <c r="S250" s="2">
        <v>-0.302704258</v>
      </c>
      <c r="T250" s="2">
        <v>-0.51052297099999999</v>
      </c>
      <c r="U250">
        <v>2</v>
      </c>
      <c r="V250" s="2">
        <f>Sheet2!$J$12+SUMPRODUCT(Sheet2!$K$12:$M$12,Sheet1!R250:T250)</f>
        <v>511.10398973671101</v>
      </c>
    </row>
    <row r="251" spans="1:22" x14ac:dyDescent="0.3">
      <c r="A251">
        <v>261</v>
      </c>
      <c r="B251" t="s">
        <v>278</v>
      </c>
      <c r="C251" t="s">
        <v>281</v>
      </c>
      <c r="D251" t="str">
        <f t="shared" si="9"/>
        <v>Jalgaon</v>
      </c>
      <c r="E251">
        <v>3682690</v>
      </c>
      <c r="F251">
        <v>732767</v>
      </c>
      <c r="G251" s="2">
        <f t="shared" si="10"/>
        <v>5.0257312351675223</v>
      </c>
      <c r="H251">
        <v>2381376</v>
      </c>
      <c r="I251">
        <v>1563983</v>
      </c>
      <c r="J251">
        <v>1491</v>
      </c>
      <c r="K251">
        <v>1491</v>
      </c>
      <c r="L251">
        <v>1486</v>
      </c>
      <c r="M251">
        <v>1425</v>
      </c>
      <c r="N251">
        <v>1428</v>
      </c>
      <c r="O251">
        <v>1376</v>
      </c>
      <c r="P251" s="3">
        <v>254061.924</v>
      </c>
      <c r="Q251" s="3">
        <v>249681.546</v>
      </c>
      <c r="R251" s="2">
        <v>5.4536378773000003</v>
      </c>
      <c r="S251" s="2">
        <v>0.42823602370000002</v>
      </c>
      <c r="T251" s="2">
        <v>-1.8228700689999999</v>
      </c>
      <c r="U251">
        <v>4</v>
      </c>
      <c r="V251" s="2">
        <f>Sheet2!$J$12+SUMPRODUCT(Sheet2!$K$12:$M$12,Sheet1!R251:T251)</f>
        <v>1320.064371955511</v>
      </c>
    </row>
    <row r="252" spans="1:22" x14ac:dyDescent="0.3">
      <c r="A252">
        <v>262</v>
      </c>
      <c r="B252" t="s">
        <v>278</v>
      </c>
      <c r="C252" t="s">
        <v>282</v>
      </c>
      <c r="D252" t="str">
        <f t="shared" si="9"/>
        <v>Buldana</v>
      </c>
      <c r="E252">
        <v>2232480</v>
      </c>
      <c r="F252">
        <v>445634</v>
      </c>
      <c r="G252" s="2">
        <f t="shared" si="10"/>
        <v>5.0096716139253292</v>
      </c>
      <c r="H252">
        <v>1433889</v>
      </c>
      <c r="I252">
        <v>1016015</v>
      </c>
      <c r="J252">
        <v>1297</v>
      </c>
      <c r="K252">
        <v>1286</v>
      </c>
      <c r="L252">
        <v>1263</v>
      </c>
      <c r="M252">
        <v>677</v>
      </c>
      <c r="N252">
        <v>846</v>
      </c>
      <c r="O252">
        <v>1012</v>
      </c>
      <c r="P252" s="3">
        <v>160683.83600000001</v>
      </c>
      <c r="Q252" s="3">
        <v>255229.85</v>
      </c>
      <c r="R252" s="2">
        <v>2.3119083474000002</v>
      </c>
      <c r="S252" s="2">
        <v>0.49620947560000001</v>
      </c>
      <c r="T252" s="2">
        <v>-6.5344767999999998E-2</v>
      </c>
      <c r="U252">
        <v>3</v>
      </c>
      <c r="V252" s="2">
        <f>Sheet2!$J$12+SUMPRODUCT(Sheet2!$K$12:$M$12,Sheet1!R252:T252)</f>
        <v>870.97752732868071</v>
      </c>
    </row>
    <row r="253" spans="1:22" x14ac:dyDescent="0.3">
      <c r="A253">
        <v>263</v>
      </c>
      <c r="B253" t="s">
        <v>278</v>
      </c>
      <c r="C253" t="s">
        <v>283</v>
      </c>
      <c r="D253" t="str">
        <f t="shared" si="9"/>
        <v>Akola</v>
      </c>
      <c r="E253">
        <v>1630239</v>
      </c>
      <c r="F253">
        <v>319947</v>
      </c>
      <c r="G253" s="2">
        <f t="shared" si="10"/>
        <v>5.0953407908184793</v>
      </c>
      <c r="H253">
        <v>1135245</v>
      </c>
      <c r="I253">
        <v>648243</v>
      </c>
      <c r="J253">
        <v>862</v>
      </c>
      <c r="K253">
        <v>850</v>
      </c>
      <c r="L253">
        <v>840</v>
      </c>
      <c r="M253">
        <v>277</v>
      </c>
      <c r="N253">
        <v>530</v>
      </c>
      <c r="O253">
        <v>736</v>
      </c>
      <c r="P253" s="3">
        <v>131003.29</v>
      </c>
      <c r="Q253" s="3">
        <v>172999.56</v>
      </c>
      <c r="R253" s="2">
        <v>0.1452454732</v>
      </c>
      <c r="S253" s="2">
        <v>-0.195755281</v>
      </c>
      <c r="T253" s="2">
        <v>0.19231260980000001</v>
      </c>
      <c r="U253">
        <v>2</v>
      </c>
      <c r="V253" s="2">
        <f>Sheet2!$J$12+SUMPRODUCT(Sheet2!$K$12:$M$12,Sheet1!R253:T253)</f>
        <v>531.31675290062185</v>
      </c>
    </row>
    <row r="254" spans="1:22" x14ac:dyDescent="0.3">
      <c r="A254">
        <v>264</v>
      </c>
      <c r="B254" t="s">
        <v>278</v>
      </c>
      <c r="C254" t="s">
        <v>284</v>
      </c>
      <c r="D254" t="str">
        <f t="shared" si="9"/>
        <v xml:space="preserve">Washim </v>
      </c>
      <c r="E254">
        <v>1020216</v>
      </c>
      <c r="F254">
        <v>200958</v>
      </c>
      <c r="G254" s="2">
        <f t="shared" si="10"/>
        <v>5.076762308542083</v>
      </c>
      <c r="H254">
        <v>630763</v>
      </c>
      <c r="I254">
        <v>455332</v>
      </c>
      <c r="J254">
        <v>702</v>
      </c>
      <c r="K254">
        <v>695</v>
      </c>
      <c r="L254">
        <v>687</v>
      </c>
      <c r="M254">
        <v>294</v>
      </c>
      <c r="N254">
        <v>507</v>
      </c>
      <c r="O254">
        <v>593</v>
      </c>
      <c r="P254" s="3">
        <v>68490.291999999987</v>
      </c>
      <c r="Q254" s="3">
        <v>127659.42</v>
      </c>
      <c r="R254" s="2">
        <v>-0.990628226</v>
      </c>
      <c r="S254" s="2">
        <v>0.16688271269999999</v>
      </c>
      <c r="T254" s="2">
        <v>-0.19645715599999999</v>
      </c>
      <c r="U254">
        <v>2</v>
      </c>
      <c r="V254" s="2">
        <f>Sheet2!$J$12+SUMPRODUCT(Sheet2!$K$12:$M$12,Sheet1!R254:T254)</f>
        <v>439.07500796150424</v>
      </c>
    </row>
    <row r="255" spans="1:22" x14ac:dyDescent="0.3">
      <c r="A255">
        <v>265</v>
      </c>
      <c r="B255" t="s">
        <v>278</v>
      </c>
      <c r="C255" t="s">
        <v>285</v>
      </c>
      <c r="D255" t="str">
        <f t="shared" si="9"/>
        <v>Amravati</v>
      </c>
      <c r="E255">
        <v>2607160</v>
      </c>
      <c r="F255">
        <v>526230</v>
      </c>
      <c r="G255" s="2">
        <f t="shared" si="10"/>
        <v>4.9544115690857611</v>
      </c>
      <c r="H255">
        <v>1856549</v>
      </c>
      <c r="I255">
        <v>1095622</v>
      </c>
      <c r="J255">
        <v>1679</v>
      </c>
      <c r="K255">
        <v>1646</v>
      </c>
      <c r="L255">
        <v>1629</v>
      </c>
      <c r="M255">
        <v>888</v>
      </c>
      <c r="N255">
        <v>981</v>
      </c>
      <c r="O255">
        <v>1475</v>
      </c>
      <c r="P255" s="3">
        <v>165418.80600000001</v>
      </c>
      <c r="Q255" s="3">
        <v>334947.39600000001</v>
      </c>
      <c r="R255" s="2">
        <v>3.7565323541</v>
      </c>
      <c r="S255" s="2">
        <v>1.0457351560000001</v>
      </c>
      <c r="T255" s="2">
        <v>0.1672198077</v>
      </c>
      <c r="U255">
        <v>3</v>
      </c>
      <c r="V255" s="2">
        <f>Sheet2!$J$12+SUMPRODUCT(Sheet2!$K$12:$M$12,Sheet1!R255:T255)</f>
        <v>1089.8024420616493</v>
      </c>
    </row>
    <row r="256" spans="1:22" x14ac:dyDescent="0.3">
      <c r="A256">
        <v>266</v>
      </c>
      <c r="B256" t="s">
        <v>278</v>
      </c>
      <c r="C256" t="s">
        <v>286</v>
      </c>
      <c r="D256" t="str">
        <f t="shared" si="9"/>
        <v>Wardha</v>
      </c>
      <c r="E256">
        <v>1236736</v>
      </c>
      <c r="F256">
        <v>270502</v>
      </c>
      <c r="G256" s="2">
        <f t="shared" si="10"/>
        <v>4.5720031644867687</v>
      </c>
      <c r="H256">
        <v>865556</v>
      </c>
      <c r="I256">
        <v>550351</v>
      </c>
      <c r="J256">
        <v>1004</v>
      </c>
      <c r="K256">
        <v>998</v>
      </c>
      <c r="L256">
        <v>998</v>
      </c>
      <c r="M256">
        <v>735</v>
      </c>
      <c r="N256">
        <v>697</v>
      </c>
      <c r="O256">
        <v>768</v>
      </c>
      <c r="P256" s="3">
        <v>98809.302000000011</v>
      </c>
      <c r="Q256" s="3">
        <v>153789.80599999998</v>
      </c>
      <c r="R256" s="2">
        <v>0.38229499519999999</v>
      </c>
      <c r="S256" s="2">
        <v>0.88200491540000003</v>
      </c>
      <c r="T256" s="2">
        <v>-0.75340503999999997</v>
      </c>
      <c r="U256">
        <v>4</v>
      </c>
      <c r="V256" s="2">
        <f>Sheet2!$J$12+SUMPRODUCT(Sheet2!$K$12:$M$12,Sheet1!R256:T256)</f>
        <v>694.52398715290451</v>
      </c>
    </row>
    <row r="257" spans="1:22" x14ac:dyDescent="0.3">
      <c r="A257">
        <v>267</v>
      </c>
      <c r="B257" t="s">
        <v>278</v>
      </c>
      <c r="C257" t="s">
        <v>287</v>
      </c>
      <c r="D257" t="str">
        <f t="shared" si="9"/>
        <v>Nagpur</v>
      </c>
      <c r="E257">
        <v>4067637</v>
      </c>
      <c r="F257">
        <v>838599</v>
      </c>
      <c r="G257" s="2">
        <f t="shared" si="10"/>
        <v>4.850514966032633</v>
      </c>
      <c r="H257">
        <v>2976205</v>
      </c>
      <c r="I257">
        <v>1538349</v>
      </c>
      <c r="J257">
        <v>1628</v>
      </c>
      <c r="K257">
        <v>1621</v>
      </c>
      <c r="L257">
        <v>1616</v>
      </c>
      <c r="M257">
        <v>726</v>
      </c>
      <c r="N257">
        <v>869</v>
      </c>
      <c r="O257">
        <v>1443</v>
      </c>
      <c r="P257" s="3">
        <v>424511.38800000004</v>
      </c>
      <c r="Q257" s="3">
        <v>339134.79600000003</v>
      </c>
      <c r="R257" s="2">
        <v>5.6241696469000004</v>
      </c>
      <c r="S257" s="2">
        <v>-0.939354829</v>
      </c>
      <c r="T257" s="2">
        <v>0.59944511590000005</v>
      </c>
      <c r="U257">
        <v>1</v>
      </c>
      <c r="V257" s="2">
        <f>Sheet2!$J$12+SUMPRODUCT(Sheet2!$K$12:$M$12,Sheet1!R257:T257)</f>
        <v>1123.8769259164396</v>
      </c>
    </row>
    <row r="258" spans="1:22" x14ac:dyDescent="0.3">
      <c r="A258">
        <v>268</v>
      </c>
      <c r="B258" t="s">
        <v>278</v>
      </c>
      <c r="C258" t="s">
        <v>288</v>
      </c>
      <c r="D258" t="str">
        <f t="shared" ref="D258:D321" si="11">IFERROR(MID(C258,LEN("District A"),IFERROR(FIND("*",C258)-LEN("District A"),FIND("(",C258)-LEN("District  A"))),RIGHT(C258,LEN(C258)-LEN("District ")))</f>
        <v>Bhandara</v>
      </c>
      <c r="E258">
        <v>1136146</v>
      </c>
      <c r="F258">
        <v>244531</v>
      </c>
      <c r="G258" s="2">
        <f t="shared" si="10"/>
        <v>4.6462248140317586</v>
      </c>
      <c r="H258">
        <v>770662</v>
      </c>
      <c r="I258">
        <v>536885</v>
      </c>
      <c r="J258">
        <v>778</v>
      </c>
      <c r="K258">
        <v>772</v>
      </c>
      <c r="L258">
        <v>774</v>
      </c>
      <c r="M258">
        <v>503</v>
      </c>
      <c r="N258">
        <v>453</v>
      </c>
      <c r="O258">
        <v>415</v>
      </c>
      <c r="P258" s="3">
        <v>81552.740000000005</v>
      </c>
      <c r="Q258" s="3">
        <v>153271.179</v>
      </c>
      <c r="R258" s="2">
        <v>-0.43314313900000001</v>
      </c>
      <c r="S258" s="2">
        <v>0.26929953150000002</v>
      </c>
      <c r="T258" s="2">
        <v>-0.173265962</v>
      </c>
      <c r="U258">
        <v>2</v>
      </c>
      <c r="V258" s="2">
        <f>Sheet2!$J$12+SUMPRODUCT(Sheet2!$K$12:$M$12,Sheet1!R258:T258)</f>
        <v>516.17565429889203</v>
      </c>
    </row>
    <row r="259" spans="1:22" x14ac:dyDescent="0.3">
      <c r="A259">
        <v>269</v>
      </c>
      <c r="B259" t="s">
        <v>278</v>
      </c>
      <c r="C259" t="s">
        <v>289</v>
      </c>
      <c r="D259" t="str">
        <f t="shared" si="11"/>
        <v xml:space="preserve">Gondiya </v>
      </c>
      <c r="E259">
        <v>1200707</v>
      </c>
      <c r="F259">
        <v>249720</v>
      </c>
      <c r="G259" s="2">
        <f t="shared" si="10"/>
        <v>4.8082131987826369</v>
      </c>
      <c r="H259">
        <v>808414</v>
      </c>
      <c r="I259">
        <v>579596</v>
      </c>
      <c r="J259">
        <v>893</v>
      </c>
      <c r="K259">
        <v>891</v>
      </c>
      <c r="L259">
        <v>884</v>
      </c>
      <c r="M259">
        <v>560</v>
      </c>
      <c r="N259">
        <v>486</v>
      </c>
      <c r="O259">
        <v>443</v>
      </c>
      <c r="P259" s="3">
        <v>41895.168000000005</v>
      </c>
      <c r="Q259" s="3">
        <v>202243.93599999999</v>
      </c>
      <c r="R259" s="2">
        <v>-6.9788455999999999E-2</v>
      </c>
      <c r="S259" s="2">
        <v>0.56116220299999997</v>
      </c>
      <c r="T259" s="2">
        <v>8.6702271600000005E-2</v>
      </c>
      <c r="U259">
        <v>2</v>
      </c>
      <c r="V259" s="2">
        <f>Sheet2!$J$12+SUMPRODUCT(Sheet2!$K$12:$M$12,Sheet1!R259:T259)</f>
        <v>577.32773065903768</v>
      </c>
    </row>
    <row r="260" spans="1:22" x14ac:dyDescent="0.3">
      <c r="A260">
        <v>270</v>
      </c>
      <c r="B260" t="s">
        <v>278</v>
      </c>
      <c r="C260" t="s">
        <v>290</v>
      </c>
      <c r="D260" t="str">
        <f t="shared" si="11"/>
        <v>Gadchiroli</v>
      </c>
      <c r="E260">
        <v>970294</v>
      </c>
      <c r="F260">
        <v>210362</v>
      </c>
      <c r="G260" s="2">
        <f t="shared" si="10"/>
        <v>4.6124965535600539</v>
      </c>
      <c r="H260">
        <v>490121</v>
      </c>
      <c r="I260">
        <v>497104</v>
      </c>
      <c r="J260">
        <v>1521</v>
      </c>
      <c r="K260">
        <v>1503</v>
      </c>
      <c r="L260">
        <v>1320</v>
      </c>
      <c r="M260">
        <v>199</v>
      </c>
      <c r="N260">
        <v>505</v>
      </c>
      <c r="O260">
        <v>1110</v>
      </c>
      <c r="P260" s="3">
        <v>58639.035000000003</v>
      </c>
      <c r="Q260" s="3">
        <v>136412.913</v>
      </c>
      <c r="R260" s="2">
        <v>-0.20275649100000001</v>
      </c>
      <c r="S260" s="2">
        <v>1.581716677</v>
      </c>
      <c r="T260" s="2">
        <v>0.59664809220000004</v>
      </c>
      <c r="U260">
        <v>3</v>
      </c>
      <c r="V260" s="2">
        <f>Sheet2!$J$12+SUMPRODUCT(Sheet2!$K$12:$M$12,Sheet1!R260:T260)</f>
        <v>633.52449800388524</v>
      </c>
    </row>
    <row r="261" spans="1:22" x14ac:dyDescent="0.3">
      <c r="A261">
        <v>271</v>
      </c>
      <c r="B261" t="s">
        <v>278</v>
      </c>
      <c r="C261" t="s">
        <v>291</v>
      </c>
      <c r="D261" t="str">
        <f t="shared" si="11"/>
        <v>Chandrapur</v>
      </c>
      <c r="E261">
        <v>2071101</v>
      </c>
      <c r="F261">
        <v>462632</v>
      </c>
      <c r="G261" s="2">
        <f t="shared" si="10"/>
        <v>4.4767785194279686</v>
      </c>
      <c r="H261">
        <v>1311008</v>
      </c>
      <c r="I261">
        <v>930791</v>
      </c>
      <c r="J261">
        <v>1472</v>
      </c>
      <c r="K261">
        <v>1460</v>
      </c>
      <c r="L261">
        <v>1444</v>
      </c>
      <c r="M261">
        <v>370</v>
      </c>
      <c r="N261">
        <v>736</v>
      </c>
      <c r="O261">
        <v>1349</v>
      </c>
      <c r="P261" s="3">
        <v>197063.71600000001</v>
      </c>
      <c r="Q261" s="3">
        <v>237290.02499999999</v>
      </c>
      <c r="R261" s="2">
        <v>2.0400212687999999</v>
      </c>
      <c r="S261" s="2">
        <v>0.56241716070000003</v>
      </c>
      <c r="T261" s="2">
        <v>0.51872404910000003</v>
      </c>
      <c r="U261">
        <v>3</v>
      </c>
      <c r="V261" s="2">
        <f>Sheet2!$J$12+SUMPRODUCT(Sheet2!$K$12:$M$12,Sheet1!R261:T261)</f>
        <v>820.88595245796137</v>
      </c>
    </row>
    <row r="262" spans="1:22" x14ac:dyDescent="0.3">
      <c r="A262">
        <v>272</v>
      </c>
      <c r="B262" t="s">
        <v>278</v>
      </c>
      <c r="C262" t="s">
        <v>292</v>
      </c>
      <c r="D262" t="str">
        <f t="shared" si="11"/>
        <v>Yavatmal</v>
      </c>
      <c r="E262">
        <v>2458271</v>
      </c>
      <c r="F262">
        <v>518214</v>
      </c>
      <c r="G262" s="2">
        <f t="shared" si="10"/>
        <v>4.7437371433423259</v>
      </c>
      <c r="H262">
        <v>1537777</v>
      </c>
      <c r="I262">
        <v>1118937</v>
      </c>
      <c r="J262">
        <v>1856</v>
      </c>
      <c r="K262">
        <v>1818</v>
      </c>
      <c r="L262">
        <v>1795</v>
      </c>
      <c r="M262">
        <v>513</v>
      </c>
      <c r="N262">
        <v>1184</v>
      </c>
      <c r="O262">
        <v>1455</v>
      </c>
      <c r="P262" s="3">
        <v>164820.74399999998</v>
      </c>
      <c r="Q262" s="3">
        <v>328115.37</v>
      </c>
      <c r="R262" s="2">
        <v>3.5886881582000001</v>
      </c>
      <c r="S262" s="2">
        <v>1.3228064361</v>
      </c>
      <c r="T262" s="2">
        <v>0.37796236039999997</v>
      </c>
      <c r="U262">
        <v>3</v>
      </c>
      <c r="V262" s="2">
        <f>Sheet2!$J$12+SUMPRODUCT(Sheet2!$K$12:$M$12,Sheet1!R262:T262)</f>
        <v>1086.0238728597601</v>
      </c>
    </row>
    <row r="263" spans="1:22" x14ac:dyDescent="0.3">
      <c r="A263">
        <v>273</v>
      </c>
      <c r="B263" t="s">
        <v>278</v>
      </c>
      <c r="C263" t="s">
        <v>293</v>
      </c>
      <c r="D263" t="str">
        <f t="shared" si="11"/>
        <v>Nanded</v>
      </c>
      <c r="E263">
        <v>2876259</v>
      </c>
      <c r="F263">
        <v>527875</v>
      </c>
      <c r="G263" s="2">
        <f t="shared" ref="G263:G326" si="12">E263/F263</f>
        <v>5.4487501775988632</v>
      </c>
      <c r="H263">
        <v>1625685</v>
      </c>
      <c r="I263">
        <v>1202037</v>
      </c>
      <c r="J263">
        <v>1546</v>
      </c>
      <c r="K263">
        <v>1537</v>
      </c>
      <c r="L263">
        <v>1531</v>
      </c>
      <c r="M263">
        <v>458</v>
      </c>
      <c r="N263">
        <v>1141</v>
      </c>
      <c r="O263">
        <v>1049</v>
      </c>
      <c r="P263" s="3">
        <v>258628.26599999997</v>
      </c>
      <c r="Q263" s="3">
        <v>230357.16</v>
      </c>
      <c r="R263" s="2">
        <v>3.2697886895999999</v>
      </c>
      <c r="S263" s="2">
        <v>0.40792846420000001</v>
      </c>
      <c r="T263" s="2">
        <v>-0.24514074299999999</v>
      </c>
      <c r="U263">
        <v>4</v>
      </c>
      <c r="V263" s="2">
        <f>Sheet2!$J$12+SUMPRODUCT(Sheet2!$K$12:$M$12,Sheet1!R263:T263)</f>
        <v>988.04002614189824</v>
      </c>
    </row>
    <row r="264" spans="1:22" x14ac:dyDescent="0.3">
      <c r="A264">
        <v>274</v>
      </c>
      <c r="B264" t="s">
        <v>278</v>
      </c>
      <c r="C264" t="s">
        <v>294</v>
      </c>
      <c r="D264" t="str">
        <f t="shared" si="11"/>
        <v xml:space="preserve">Hingoli </v>
      </c>
      <c r="E264">
        <v>987160</v>
      </c>
      <c r="F264">
        <v>180695</v>
      </c>
      <c r="G264" s="2">
        <f t="shared" si="12"/>
        <v>5.4631284761614873</v>
      </c>
      <c r="H264">
        <v>543309</v>
      </c>
      <c r="I264">
        <v>459978</v>
      </c>
      <c r="J264">
        <v>672</v>
      </c>
      <c r="K264">
        <v>658</v>
      </c>
      <c r="L264">
        <v>657</v>
      </c>
      <c r="M264">
        <v>187</v>
      </c>
      <c r="N264">
        <v>426</v>
      </c>
      <c r="O264">
        <v>545</v>
      </c>
      <c r="P264" s="3">
        <v>71508.824999999997</v>
      </c>
      <c r="Q264" s="3">
        <v>99388.214999999997</v>
      </c>
      <c r="R264" s="2">
        <v>-1.3386746490000001</v>
      </c>
      <c r="S264" s="2">
        <v>4.5285737200000002E-2</v>
      </c>
      <c r="T264" s="2">
        <v>-9.4848156000000003E-2</v>
      </c>
      <c r="U264">
        <v>2</v>
      </c>
      <c r="V264" s="2">
        <f>Sheet2!$J$12+SUMPRODUCT(Sheet2!$K$12:$M$12,Sheet1!R264:T264)</f>
        <v>381.24305816015624</v>
      </c>
    </row>
    <row r="265" spans="1:22" x14ac:dyDescent="0.3">
      <c r="A265">
        <v>275</v>
      </c>
      <c r="B265" t="s">
        <v>278</v>
      </c>
      <c r="C265" t="s">
        <v>295</v>
      </c>
      <c r="D265" t="str">
        <f t="shared" si="11"/>
        <v>Parbhani</v>
      </c>
      <c r="E265">
        <v>1527715</v>
      </c>
      <c r="F265">
        <v>278702</v>
      </c>
      <c r="G265" s="2">
        <f t="shared" si="12"/>
        <v>5.4815358339732043</v>
      </c>
      <c r="H265">
        <v>842536</v>
      </c>
      <c r="I265">
        <v>644752</v>
      </c>
      <c r="J265">
        <v>830</v>
      </c>
      <c r="K265">
        <v>830</v>
      </c>
      <c r="L265">
        <v>824</v>
      </c>
      <c r="M265">
        <v>293</v>
      </c>
      <c r="N265">
        <v>587</v>
      </c>
      <c r="O265">
        <v>824</v>
      </c>
      <c r="P265" s="3">
        <v>134711.42499999999</v>
      </c>
      <c r="Q265" s="3">
        <v>136129.44</v>
      </c>
      <c r="R265" s="2">
        <v>-0.14209645400000001</v>
      </c>
      <c r="S265" s="2">
        <v>-1.4556968E-2</v>
      </c>
      <c r="T265" s="2">
        <v>-0.17542596099999999</v>
      </c>
      <c r="U265">
        <v>2</v>
      </c>
      <c r="V265" s="2">
        <f>Sheet2!$J$12+SUMPRODUCT(Sheet2!$K$12:$M$12,Sheet1!R265:T265)</f>
        <v>526.47566450356101</v>
      </c>
    </row>
    <row r="266" spans="1:22" x14ac:dyDescent="0.3">
      <c r="A266">
        <v>276</v>
      </c>
      <c r="B266" t="s">
        <v>278</v>
      </c>
      <c r="C266" t="s">
        <v>296</v>
      </c>
      <c r="D266" t="str">
        <f t="shared" si="11"/>
        <v>Jalna</v>
      </c>
      <c r="E266">
        <v>1612980</v>
      </c>
      <c r="F266">
        <v>303886</v>
      </c>
      <c r="G266" s="2">
        <f t="shared" si="12"/>
        <v>5.3078457052973809</v>
      </c>
      <c r="H266">
        <v>870399</v>
      </c>
      <c r="I266">
        <v>716900</v>
      </c>
      <c r="J266">
        <v>963</v>
      </c>
      <c r="K266">
        <v>963</v>
      </c>
      <c r="L266">
        <v>959</v>
      </c>
      <c r="M266">
        <v>362</v>
      </c>
      <c r="N266">
        <v>637</v>
      </c>
      <c r="O266">
        <v>848</v>
      </c>
      <c r="P266" s="3">
        <v>112548.228</v>
      </c>
      <c r="Q266" s="3">
        <v>152484.696</v>
      </c>
      <c r="R266" s="2">
        <v>0.25354987220000003</v>
      </c>
      <c r="S266" s="2">
        <v>0.27694537730000002</v>
      </c>
      <c r="T266" s="2">
        <v>-0.13371539900000001</v>
      </c>
      <c r="U266">
        <v>2</v>
      </c>
      <c r="V266" s="2">
        <f>Sheet2!$J$12+SUMPRODUCT(Sheet2!$K$12:$M$12,Sheet1!R266:T266)</f>
        <v>600.00544917460979</v>
      </c>
    </row>
    <row r="267" spans="1:22" x14ac:dyDescent="0.3">
      <c r="A267">
        <v>277</v>
      </c>
      <c r="B267" t="s">
        <v>278</v>
      </c>
      <c r="C267" t="s">
        <v>297</v>
      </c>
      <c r="D267" t="str">
        <f t="shared" si="11"/>
        <v>Aurangabad</v>
      </c>
      <c r="E267">
        <v>2897013</v>
      </c>
      <c r="F267">
        <v>549898</v>
      </c>
      <c r="G267" s="2">
        <f t="shared" si="12"/>
        <v>5.2682733888830295</v>
      </c>
      <c r="H267">
        <v>1771659</v>
      </c>
      <c r="I267">
        <v>1176857</v>
      </c>
      <c r="J267">
        <v>1300</v>
      </c>
      <c r="K267">
        <v>1294</v>
      </c>
      <c r="L267">
        <v>1286</v>
      </c>
      <c r="M267">
        <v>523</v>
      </c>
      <c r="N267">
        <v>916</v>
      </c>
      <c r="O267">
        <v>1080</v>
      </c>
      <c r="P267" s="3">
        <v>269917.51500000001</v>
      </c>
      <c r="Q267" s="3">
        <v>175209.61499999999</v>
      </c>
      <c r="R267" s="2">
        <v>2.7950743104</v>
      </c>
      <c r="S267" s="2">
        <v>-0.187975594</v>
      </c>
      <c r="T267" s="2">
        <v>-0.40326513200000003</v>
      </c>
      <c r="U267">
        <v>4</v>
      </c>
      <c r="V267" s="2">
        <f>Sheet2!$J$12+SUMPRODUCT(Sheet2!$K$12:$M$12,Sheet1!R267:T267)</f>
        <v>881.73150217043201</v>
      </c>
    </row>
    <row r="268" spans="1:22" x14ac:dyDescent="0.3">
      <c r="A268">
        <v>278</v>
      </c>
      <c r="B268" t="s">
        <v>278</v>
      </c>
      <c r="C268" t="s">
        <v>298</v>
      </c>
      <c r="D268" t="str">
        <f t="shared" si="11"/>
        <v>Nashik</v>
      </c>
      <c r="E268">
        <v>4993796</v>
      </c>
      <c r="F268">
        <v>915137</v>
      </c>
      <c r="G268" s="2">
        <f t="shared" si="12"/>
        <v>5.456883504874134</v>
      </c>
      <c r="H268">
        <v>3126188</v>
      </c>
      <c r="I268">
        <v>2185573</v>
      </c>
      <c r="J268">
        <v>1923</v>
      </c>
      <c r="K268">
        <v>1923</v>
      </c>
      <c r="L268">
        <v>1911</v>
      </c>
      <c r="M268">
        <v>1001</v>
      </c>
      <c r="N268">
        <v>1503</v>
      </c>
      <c r="O268">
        <v>1745</v>
      </c>
      <c r="P268" s="3">
        <v>427857.90399999998</v>
      </c>
      <c r="Q268" s="3">
        <v>313002.60600000003</v>
      </c>
      <c r="R268" s="2">
        <v>7.5555968623999998</v>
      </c>
      <c r="S268" s="2">
        <v>-0.415221165</v>
      </c>
      <c r="T268" s="2">
        <v>-0.67328574799999996</v>
      </c>
      <c r="U268">
        <v>1</v>
      </c>
      <c r="V268" s="2">
        <f>Sheet2!$J$12+SUMPRODUCT(Sheet2!$K$12:$M$12,Sheet1!R268:T268)</f>
        <v>1458.55914838533</v>
      </c>
    </row>
    <row r="269" spans="1:22" x14ac:dyDescent="0.3">
      <c r="A269">
        <v>279</v>
      </c>
      <c r="B269" t="s">
        <v>278</v>
      </c>
      <c r="C269" t="s">
        <v>299</v>
      </c>
      <c r="D269" t="str">
        <f t="shared" si="11"/>
        <v>Thane</v>
      </c>
      <c r="E269">
        <v>8131849</v>
      </c>
      <c r="F269">
        <v>1755124</v>
      </c>
      <c r="G269" s="2">
        <f t="shared" si="12"/>
        <v>4.633204833390689</v>
      </c>
      <c r="H269">
        <v>5635799</v>
      </c>
      <c r="I269">
        <v>3179981</v>
      </c>
      <c r="J269">
        <v>1727</v>
      </c>
      <c r="K269">
        <v>1725</v>
      </c>
      <c r="L269">
        <v>1723</v>
      </c>
      <c r="M269">
        <v>539</v>
      </c>
      <c r="N269">
        <v>1300</v>
      </c>
      <c r="O269">
        <v>1385</v>
      </c>
      <c r="P269" s="3">
        <v>1353215.1239999998</v>
      </c>
      <c r="Q269" s="3">
        <v>282203.15400000004</v>
      </c>
      <c r="R269" s="2">
        <v>12.188512952</v>
      </c>
      <c r="S269" s="2">
        <v>-5.9859049080000002</v>
      </c>
      <c r="T269" s="2">
        <v>-0.26126967699999998</v>
      </c>
      <c r="U269">
        <v>1</v>
      </c>
      <c r="V269" s="2">
        <f>Sheet2!$J$12+SUMPRODUCT(Sheet2!$K$12:$M$12,Sheet1!R269:T269)</f>
        <v>1510.128240862095</v>
      </c>
    </row>
    <row r="270" spans="1:22" x14ac:dyDescent="0.3">
      <c r="A270">
        <v>282</v>
      </c>
      <c r="B270" t="s">
        <v>278</v>
      </c>
      <c r="C270" t="s">
        <v>300</v>
      </c>
      <c r="D270" t="str">
        <f t="shared" si="11"/>
        <v>Raigarh</v>
      </c>
      <c r="E270">
        <v>2207929</v>
      </c>
      <c r="F270">
        <v>478933</v>
      </c>
      <c r="G270" s="2">
        <f t="shared" si="12"/>
        <v>4.6100999513501888</v>
      </c>
      <c r="H270">
        <v>1458324</v>
      </c>
      <c r="I270">
        <v>913995</v>
      </c>
      <c r="J270">
        <v>1859</v>
      </c>
      <c r="K270">
        <v>1856</v>
      </c>
      <c r="L270">
        <v>1848</v>
      </c>
      <c r="M270">
        <v>1170</v>
      </c>
      <c r="N270">
        <v>1374</v>
      </c>
      <c r="O270">
        <v>1331</v>
      </c>
      <c r="P270" s="3">
        <v>330611.22799999994</v>
      </c>
      <c r="Q270" s="3">
        <v>123094.90800000001</v>
      </c>
      <c r="R270" s="2">
        <v>3.7363928786999998</v>
      </c>
      <c r="S270" s="2">
        <v>1.9559873103000001</v>
      </c>
      <c r="T270" s="2">
        <v>-2.1344066829999999</v>
      </c>
      <c r="U270">
        <v>4</v>
      </c>
      <c r="V270" s="2">
        <f>Sheet2!$J$12+SUMPRODUCT(Sheet2!$K$12:$M$12,Sheet1!R270:T270)</f>
        <v>1258.5163201912815</v>
      </c>
    </row>
    <row r="271" spans="1:22" x14ac:dyDescent="0.3">
      <c r="A271">
        <v>283</v>
      </c>
      <c r="B271" t="s">
        <v>278</v>
      </c>
      <c r="C271" t="s">
        <v>301</v>
      </c>
      <c r="D271" t="str">
        <f t="shared" si="11"/>
        <v>Pune</v>
      </c>
      <c r="E271">
        <v>7232555</v>
      </c>
      <c r="F271">
        <v>1517041</v>
      </c>
      <c r="G271" s="2">
        <f t="shared" si="12"/>
        <v>4.7675408904571466</v>
      </c>
      <c r="H271">
        <v>5039290</v>
      </c>
      <c r="I271">
        <v>2954482</v>
      </c>
      <c r="J271">
        <v>1844</v>
      </c>
      <c r="K271">
        <v>1822</v>
      </c>
      <c r="L271">
        <v>1815</v>
      </c>
      <c r="M271">
        <v>1004</v>
      </c>
      <c r="N271">
        <v>1424</v>
      </c>
      <c r="O271">
        <v>1627</v>
      </c>
      <c r="P271" s="3">
        <v>1137291.8999999999</v>
      </c>
      <c r="Q271" s="3">
        <v>227458.38</v>
      </c>
      <c r="R271" s="2">
        <v>11.263415337</v>
      </c>
      <c r="S271" s="2">
        <v>-4.1495505250000004</v>
      </c>
      <c r="T271" s="2">
        <v>-1.2867263</v>
      </c>
      <c r="U271">
        <v>1</v>
      </c>
      <c r="V271" s="2">
        <f>Sheet2!$J$12+SUMPRODUCT(Sheet2!$K$12:$M$12,Sheet1!R271:T271)</f>
        <v>1601.724621181465</v>
      </c>
    </row>
    <row r="272" spans="1:22" x14ac:dyDescent="0.3">
      <c r="A272">
        <v>284</v>
      </c>
      <c r="B272" t="s">
        <v>278</v>
      </c>
      <c r="C272" t="s">
        <v>302</v>
      </c>
      <c r="D272" t="str">
        <f t="shared" si="11"/>
        <v>Ahmadnagar</v>
      </c>
      <c r="E272">
        <v>4040642</v>
      </c>
      <c r="F272">
        <v>776787</v>
      </c>
      <c r="G272" s="2">
        <f t="shared" si="12"/>
        <v>5.201737413216236</v>
      </c>
      <c r="H272">
        <v>2598597</v>
      </c>
      <c r="I272">
        <v>1857046</v>
      </c>
      <c r="J272">
        <v>1578</v>
      </c>
      <c r="K272">
        <v>1578</v>
      </c>
      <c r="L272">
        <v>1578</v>
      </c>
      <c r="M272">
        <v>1232</v>
      </c>
      <c r="N272">
        <v>1261</v>
      </c>
      <c r="O272">
        <v>1360</v>
      </c>
      <c r="P272" s="3">
        <v>375484.89</v>
      </c>
      <c r="Q272" s="3">
        <v>201099.61499999999</v>
      </c>
      <c r="R272" s="2">
        <v>5.8053508286</v>
      </c>
      <c r="S272" s="2">
        <v>-0.18334926700000001</v>
      </c>
      <c r="T272" s="2">
        <v>-1.508272265</v>
      </c>
      <c r="U272">
        <v>4</v>
      </c>
      <c r="V272" s="2">
        <f>Sheet2!$J$12+SUMPRODUCT(Sheet2!$K$12:$M$12,Sheet1!R272:T272)</f>
        <v>1295.9761561965302</v>
      </c>
    </row>
    <row r="273" spans="1:22" x14ac:dyDescent="0.3">
      <c r="A273">
        <v>285</v>
      </c>
      <c r="B273" t="s">
        <v>278</v>
      </c>
      <c r="C273" t="s">
        <v>303</v>
      </c>
      <c r="D273" t="str">
        <f t="shared" si="11"/>
        <v>Bid</v>
      </c>
      <c r="E273">
        <v>2161250</v>
      </c>
      <c r="F273">
        <v>414973</v>
      </c>
      <c r="G273" s="2">
        <f t="shared" si="12"/>
        <v>5.2081701701074525</v>
      </c>
      <c r="H273">
        <v>1241434</v>
      </c>
      <c r="I273">
        <v>957584</v>
      </c>
      <c r="J273">
        <v>1354</v>
      </c>
      <c r="K273">
        <v>1353</v>
      </c>
      <c r="L273">
        <v>1354</v>
      </c>
      <c r="M273">
        <v>342</v>
      </c>
      <c r="N273">
        <v>1075</v>
      </c>
      <c r="O273">
        <v>1170</v>
      </c>
      <c r="P273" s="3">
        <v>200529.00399999999</v>
      </c>
      <c r="Q273" s="3">
        <v>191000.628</v>
      </c>
      <c r="R273" s="2">
        <v>1.9667534063000001</v>
      </c>
      <c r="S273" s="2">
        <v>0.56545716800000001</v>
      </c>
      <c r="T273" s="2">
        <v>-0.38499731599999998</v>
      </c>
      <c r="U273">
        <v>4</v>
      </c>
      <c r="V273" s="2">
        <f>Sheet2!$J$12+SUMPRODUCT(Sheet2!$K$12:$M$12,Sheet1!R273:T273)</f>
        <v>847.02810244993054</v>
      </c>
    </row>
    <row r="274" spans="1:22" x14ac:dyDescent="0.3">
      <c r="A274">
        <v>286</v>
      </c>
      <c r="B274" t="s">
        <v>278</v>
      </c>
      <c r="C274" t="s">
        <v>304</v>
      </c>
      <c r="D274" t="str">
        <f t="shared" si="11"/>
        <v>Latur</v>
      </c>
      <c r="E274">
        <v>2080285</v>
      </c>
      <c r="F274">
        <v>381600</v>
      </c>
      <c r="G274" s="2">
        <f t="shared" si="12"/>
        <v>5.4514806079664568</v>
      </c>
      <c r="H274">
        <v>1254534</v>
      </c>
      <c r="I274">
        <v>840518</v>
      </c>
      <c r="J274">
        <v>921</v>
      </c>
      <c r="K274">
        <v>921</v>
      </c>
      <c r="L274">
        <v>919</v>
      </c>
      <c r="M274">
        <v>501</v>
      </c>
      <c r="N274">
        <v>773</v>
      </c>
      <c r="O274">
        <v>768</v>
      </c>
      <c r="P274" s="3">
        <v>254205.72299999997</v>
      </c>
      <c r="Q274" s="3">
        <v>106012.37199999999</v>
      </c>
      <c r="R274" s="2">
        <v>1.0444020993000001</v>
      </c>
      <c r="S274" s="2">
        <v>-0.26215935800000001</v>
      </c>
      <c r="T274" s="2">
        <v>-0.89752954900000004</v>
      </c>
      <c r="U274">
        <v>4</v>
      </c>
      <c r="V274" s="2">
        <f>Sheet2!$J$12+SUMPRODUCT(Sheet2!$K$12:$M$12,Sheet1!R274:T274)</f>
        <v>678.2622283795165</v>
      </c>
    </row>
    <row r="275" spans="1:22" x14ac:dyDescent="0.3">
      <c r="A275">
        <v>287</v>
      </c>
      <c r="B275" t="s">
        <v>278</v>
      </c>
      <c r="C275" t="s">
        <v>305</v>
      </c>
      <c r="D275" t="str">
        <f t="shared" si="11"/>
        <v>Osmanabad</v>
      </c>
      <c r="E275">
        <v>1486586</v>
      </c>
      <c r="F275">
        <v>295750</v>
      </c>
      <c r="G275" s="2">
        <f t="shared" si="12"/>
        <v>5.0264953508030432</v>
      </c>
      <c r="H275">
        <v>872022</v>
      </c>
      <c r="I275">
        <v>653522</v>
      </c>
      <c r="J275">
        <v>729</v>
      </c>
      <c r="K275">
        <v>729</v>
      </c>
      <c r="L275">
        <v>727</v>
      </c>
      <c r="M275">
        <v>577</v>
      </c>
      <c r="N275">
        <v>575</v>
      </c>
      <c r="O275">
        <v>605</v>
      </c>
      <c r="P275" s="3">
        <v>177624.05400000003</v>
      </c>
      <c r="Q275" s="3">
        <v>95553.534</v>
      </c>
      <c r="R275" s="2">
        <v>-3.0069663E-2</v>
      </c>
      <c r="S275" s="2">
        <v>-7.9195951000000001E-2</v>
      </c>
      <c r="T275" s="2">
        <v>-0.86601085700000002</v>
      </c>
      <c r="U275">
        <v>2</v>
      </c>
      <c r="V275" s="2">
        <f>Sheet2!$J$12+SUMPRODUCT(Sheet2!$K$12:$M$12,Sheet1!R275:T275)</f>
        <v>561.11266112177202</v>
      </c>
    </row>
    <row r="276" spans="1:22" x14ac:dyDescent="0.3">
      <c r="A276">
        <v>288</v>
      </c>
      <c r="B276" t="s">
        <v>278</v>
      </c>
      <c r="C276" t="s">
        <v>306</v>
      </c>
      <c r="D276" t="str">
        <f t="shared" si="11"/>
        <v>Solapur</v>
      </c>
      <c r="E276">
        <v>3849543</v>
      </c>
      <c r="F276">
        <v>735092</v>
      </c>
      <c r="G276" s="2">
        <f t="shared" si="12"/>
        <v>5.2368179765253871</v>
      </c>
      <c r="H276">
        <v>2336825</v>
      </c>
      <c r="I276">
        <v>1743041</v>
      </c>
      <c r="J276">
        <v>1138</v>
      </c>
      <c r="K276">
        <v>1136</v>
      </c>
      <c r="L276">
        <v>1138</v>
      </c>
      <c r="M276">
        <v>805</v>
      </c>
      <c r="N276">
        <v>991</v>
      </c>
      <c r="O276">
        <v>1126</v>
      </c>
      <c r="P276" s="3">
        <v>386855.57500000001</v>
      </c>
      <c r="Q276" s="3">
        <v>241695.34999999998</v>
      </c>
      <c r="R276" s="2">
        <v>4.5153669571000004</v>
      </c>
      <c r="S276" s="2">
        <v>-1.3174964119999999</v>
      </c>
      <c r="T276" s="2">
        <v>-0.604690897</v>
      </c>
      <c r="U276">
        <v>1</v>
      </c>
      <c r="V276" s="2">
        <f>Sheet2!$J$12+SUMPRODUCT(Sheet2!$K$12:$M$12,Sheet1!R276:T276)</f>
        <v>999.47579617537554</v>
      </c>
    </row>
    <row r="277" spans="1:22" x14ac:dyDescent="0.3">
      <c r="A277">
        <v>289</v>
      </c>
      <c r="B277" t="s">
        <v>278</v>
      </c>
      <c r="C277" t="s">
        <v>307</v>
      </c>
      <c r="D277" t="str">
        <f t="shared" si="11"/>
        <v>Satara</v>
      </c>
      <c r="E277">
        <v>2808994</v>
      </c>
      <c r="F277">
        <v>570606</v>
      </c>
      <c r="G277" s="2">
        <f t="shared" si="12"/>
        <v>4.9228259078944143</v>
      </c>
      <c r="H277">
        <v>1908947</v>
      </c>
      <c r="I277">
        <v>1303658</v>
      </c>
      <c r="J277">
        <v>1716</v>
      </c>
      <c r="K277">
        <v>1699</v>
      </c>
      <c r="L277">
        <v>1701</v>
      </c>
      <c r="M277">
        <v>1103</v>
      </c>
      <c r="N277">
        <v>1325</v>
      </c>
      <c r="O277">
        <v>1458</v>
      </c>
      <c r="P277" s="3">
        <v>356837.07399999996</v>
      </c>
      <c r="Q277" s="3">
        <v>162844.484</v>
      </c>
      <c r="R277" s="2">
        <v>4.4045863752000001</v>
      </c>
      <c r="S277" s="2">
        <v>0.97962949860000004</v>
      </c>
      <c r="T277" s="2">
        <v>-1.763828237</v>
      </c>
      <c r="U277">
        <v>4</v>
      </c>
      <c r="V277" s="2">
        <f>Sheet2!$J$12+SUMPRODUCT(Sheet2!$K$12:$M$12,Sheet1!R277:T277)</f>
        <v>1238.3017368553906</v>
      </c>
    </row>
    <row r="278" spans="1:22" x14ac:dyDescent="0.3">
      <c r="A278">
        <v>290</v>
      </c>
      <c r="B278" t="s">
        <v>278</v>
      </c>
      <c r="C278" t="s">
        <v>308</v>
      </c>
      <c r="D278" t="str">
        <f t="shared" si="11"/>
        <v>Ratnagiri</v>
      </c>
      <c r="E278">
        <v>1696777</v>
      </c>
      <c r="F278">
        <v>377366</v>
      </c>
      <c r="G278" s="2">
        <f t="shared" si="12"/>
        <v>4.4963695722455119</v>
      </c>
      <c r="H278">
        <v>1095833</v>
      </c>
      <c r="I278">
        <v>763387</v>
      </c>
      <c r="J278">
        <v>1539</v>
      </c>
      <c r="K278">
        <v>1533</v>
      </c>
      <c r="L278">
        <v>1539</v>
      </c>
      <c r="M278">
        <v>991</v>
      </c>
      <c r="N278">
        <v>1391</v>
      </c>
      <c r="O278">
        <v>1401</v>
      </c>
      <c r="P278" s="3">
        <v>133077.61499999999</v>
      </c>
      <c r="Q278" s="3">
        <v>225462.07500000001</v>
      </c>
      <c r="R278" s="2">
        <v>2.6059190583</v>
      </c>
      <c r="S278" s="2">
        <v>1.975495368</v>
      </c>
      <c r="T278" s="2">
        <v>-1.5154997180000001</v>
      </c>
      <c r="U278">
        <v>4</v>
      </c>
      <c r="V278" s="2">
        <f>Sheet2!$J$12+SUMPRODUCT(Sheet2!$K$12:$M$12,Sheet1!R278:T278)</f>
        <v>1096.9970180493085</v>
      </c>
    </row>
    <row r="279" spans="1:22" x14ac:dyDescent="0.3">
      <c r="A279">
        <v>291</v>
      </c>
      <c r="B279" t="s">
        <v>278</v>
      </c>
      <c r="C279" t="s">
        <v>309</v>
      </c>
      <c r="D279" t="str">
        <f t="shared" si="11"/>
        <v>Sindhudurg</v>
      </c>
      <c r="E279">
        <v>868825</v>
      </c>
      <c r="F279">
        <v>192666</v>
      </c>
      <c r="G279" s="2">
        <f t="shared" si="12"/>
        <v>4.5094879221035367</v>
      </c>
      <c r="H279">
        <v>612919</v>
      </c>
      <c r="I279">
        <v>404985</v>
      </c>
      <c r="J279">
        <v>743</v>
      </c>
      <c r="K279">
        <v>743</v>
      </c>
      <c r="L279">
        <v>735</v>
      </c>
      <c r="M279">
        <v>578</v>
      </c>
      <c r="N279">
        <v>658</v>
      </c>
      <c r="O279">
        <v>597</v>
      </c>
      <c r="P279" s="3">
        <v>63172.296000000002</v>
      </c>
      <c r="Q279" s="3">
        <v>122348.754</v>
      </c>
      <c r="R279" s="2">
        <v>-0.68890007399999997</v>
      </c>
      <c r="S279" s="2">
        <v>0.63296619139999999</v>
      </c>
      <c r="T279" s="2">
        <v>-0.861430786</v>
      </c>
      <c r="U279">
        <v>2</v>
      </c>
      <c r="V279" s="2">
        <f>Sheet2!$J$12+SUMPRODUCT(Sheet2!$K$12:$M$12,Sheet1!R279:T279)</f>
        <v>544.10326172424038</v>
      </c>
    </row>
    <row r="280" spans="1:22" x14ac:dyDescent="0.3">
      <c r="A280">
        <v>292</v>
      </c>
      <c r="B280" t="s">
        <v>278</v>
      </c>
      <c r="C280" t="s">
        <v>310</v>
      </c>
      <c r="D280" t="str">
        <f t="shared" si="11"/>
        <v>Kolhapur</v>
      </c>
      <c r="E280">
        <v>3523162</v>
      </c>
      <c r="F280">
        <v>712349</v>
      </c>
      <c r="G280" s="2">
        <f t="shared" si="12"/>
        <v>4.9458369422853128</v>
      </c>
      <c r="H280">
        <v>2364307</v>
      </c>
      <c r="I280">
        <v>1652970</v>
      </c>
      <c r="J280">
        <v>1196</v>
      </c>
      <c r="K280">
        <v>1190</v>
      </c>
      <c r="L280">
        <v>1190</v>
      </c>
      <c r="M280">
        <v>806</v>
      </c>
      <c r="N280">
        <v>996</v>
      </c>
      <c r="O280">
        <v>921</v>
      </c>
      <c r="P280" s="3">
        <v>443315.766</v>
      </c>
      <c r="Q280" s="3">
        <v>236849.389</v>
      </c>
      <c r="R280" s="2">
        <v>4.4951697689000003</v>
      </c>
      <c r="S280" s="2">
        <v>-1.2136946230000001</v>
      </c>
      <c r="T280" s="2">
        <v>-0.69979904299999995</v>
      </c>
      <c r="U280">
        <v>1</v>
      </c>
      <c r="V280" s="2">
        <f>Sheet2!$J$12+SUMPRODUCT(Sheet2!$K$12:$M$12,Sheet1!R280:T280)</f>
        <v>1010.0449459187446</v>
      </c>
    </row>
    <row r="281" spans="1:22" x14ac:dyDescent="0.3">
      <c r="A281">
        <v>293</v>
      </c>
      <c r="B281" t="s">
        <v>278</v>
      </c>
      <c r="C281" t="s">
        <v>311</v>
      </c>
      <c r="D281" t="str">
        <f t="shared" si="11"/>
        <v>Sangli</v>
      </c>
      <c r="E281">
        <v>2583524</v>
      </c>
      <c r="F281">
        <v>506593</v>
      </c>
      <c r="G281" s="2">
        <f t="shared" si="12"/>
        <v>5.0998020106870801</v>
      </c>
      <c r="H281">
        <v>1717836</v>
      </c>
      <c r="I281">
        <v>1218655</v>
      </c>
      <c r="J281">
        <v>721</v>
      </c>
      <c r="K281">
        <v>719</v>
      </c>
      <c r="L281">
        <v>721</v>
      </c>
      <c r="M281">
        <v>635</v>
      </c>
      <c r="N281">
        <v>674</v>
      </c>
      <c r="O281">
        <v>674</v>
      </c>
      <c r="P281" s="3">
        <v>310483.50300000003</v>
      </c>
      <c r="Q281" s="3">
        <v>154994.15700000001</v>
      </c>
      <c r="R281" s="2">
        <v>1.8902325323</v>
      </c>
      <c r="S281" s="2">
        <v>-1.2828111520000001</v>
      </c>
      <c r="T281" s="2">
        <v>-0.727353743</v>
      </c>
      <c r="U281">
        <v>1</v>
      </c>
      <c r="V281" s="2">
        <f>Sheet2!$J$12+SUMPRODUCT(Sheet2!$K$12:$M$12,Sheet1!R281:T281)</f>
        <v>683.68341304009357</v>
      </c>
    </row>
    <row r="282" spans="1:22" x14ac:dyDescent="0.3">
      <c r="A282">
        <v>294</v>
      </c>
      <c r="B282" t="s">
        <v>312</v>
      </c>
      <c r="C282" t="s">
        <v>313</v>
      </c>
      <c r="D282" t="str">
        <f t="shared" si="11"/>
        <v>Tamenglong</v>
      </c>
      <c r="E282">
        <v>111499</v>
      </c>
      <c r="F282">
        <v>16149</v>
      </c>
      <c r="G282" s="2">
        <f t="shared" si="12"/>
        <v>6.9043903647284663</v>
      </c>
      <c r="H282">
        <v>56819</v>
      </c>
      <c r="I282">
        <v>50863</v>
      </c>
      <c r="J282">
        <v>171</v>
      </c>
      <c r="K282">
        <v>75</v>
      </c>
      <c r="L282">
        <v>75</v>
      </c>
      <c r="M282">
        <v>44</v>
      </c>
      <c r="N282">
        <v>36</v>
      </c>
      <c r="O282">
        <v>47</v>
      </c>
      <c r="P282" s="3">
        <v>925.61400000000003</v>
      </c>
      <c r="Q282" s="3">
        <v>13781.364000000001</v>
      </c>
      <c r="R282" s="2">
        <v>-3.8123778110000002</v>
      </c>
      <c r="S282" s="2">
        <v>-0.44963787700000002</v>
      </c>
      <c r="T282" s="2">
        <v>-0.14392380599999999</v>
      </c>
      <c r="U282">
        <v>2</v>
      </c>
      <c r="V282" s="2">
        <f>Sheet2!$J$12+SUMPRODUCT(Sheet2!$K$12:$M$12,Sheet1!R282:T282)</f>
        <v>33.389116591067022</v>
      </c>
    </row>
    <row r="283" spans="1:22" x14ac:dyDescent="0.3">
      <c r="A283">
        <v>295</v>
      </c>
      <c r="B283" t="s">
        <v>312</v>
      </c>
      <c r="C283" t="s">
        <v>314</v>
      </c>
      <c r="D283" t="str">
        <f t="shared" si="11"/>
        <v>Churachandpur</v>
      </c>
      <c r="E283">
        <v>227905</v>
      </c>
      <c r="F283">
        <v>37626</v>
      </c>
      <c r="G283" s="2">
        <f t="shared" si="12"/>
        <v>6.0571147610694736</v>
      </c>
      <c r="H283">
        <v>139080</v>
      </c>
      <c r="I283">
        <v>99363</v>
      </c>
      <c r="J283">
        <v>540</v>
      </c>
      <c r="K283">
        <v>161</v>
      </c>
      <c r="L283">
        <v>306</v>
      </c>
      <c r="M283">
        <v>69</v>
      </c>
      <c r="N283">
        <v>95</v>
      </c>
      <c r="O283">
        <v>123</v>
      </c>
      <c r="P283" s="3">
        <v>1004.224</v>
      </c>
      <c r="Q283" s="3">
        <v>6119.49</v>
      </c>
      <c r="R283" s="2">
        <v>-3.358911735</v>
      </c>
      <c r="S283" s="2">
        <v>-5.5093135000000001E-2</v>
      </c>
      <c r="T283" s="2">
        <v>-0.14161711900000001</v>
      </c>
      <c r="U283">
        <v>2</v>
      </c>
      <c r="V283" s="2">
        <f>Sheet2!$J$12+SUMPRODUCT(Sheet2!$K$12:$M$12,Sheet1!R283:T283)</f>
        <v>124.88723732632604</v>
      </c>
    </row>
    <row r="284" spans="1:22" x14ac:dyDescent="0.3">
      <c r="A284">
        <v>296</v>
      </c>
      <c r="B284" t="s">
        <v>312</v>
      </c>
      <c r="C284" t="s">
        <v>315</v>
      </c>
      <c r="D284" t="str">
        <f t="shared" si="11"/>
        <v>Bishnupur</v>
      </c>
      <c r="E284">
        <v>208368</v>
      </c>
      <c r="F284">
        <v>35303</v>
      </c>
      <c r="G284" s="2">
        <f t="shared" si="12"/>
        <v>5.9022745942271193</v>
      </c>
      <c r="H284">
        <v>119823</v>
      </c>
      <c r="I284">
        <v>89703</v>
      </c>
      <c r="J284">
        <v>48</v>
      </c>
      <c r="K284">
        <v>41</v>
      </c>
      <c r="L284">
        <v>46</v>
      </c>
      <c r="M284">
        <v>28</v>
      </c>
      <c r="N284">
        <v>41</v>
      </c>
      <c r="O284">
        <v>38</v>
      </c>
      <c r="P284" s="3">
        <v>1463.95</v>
      </c>
      <c r="Q284" s="3">
        <v>22614.174999999999</v>
      </c>
      <c r="R284" s="2">
        <v>-3.7561359269999999</v>
      </c>
      <c r="S284" s="2">
        <v>-0.66076585099999996</v>
      </c>
      <c r="T284" s="2">
        <v>-0.12823211800000001</v>
      </c>
      <c r="U284">
        <v>2</v>
      </c>
      <c r="V284" s="2">
        <f>Sheet2!$J$12+SUMPRODUCT(Sheet2!$K$12:$M$12,Sheet1!R284:T284)</f>
        <v>20.626004203051025</v>
      </c>
    </row>
    <row r="285" spans="1:22" x14ac:dyDescent="0.3">
      <c r="A285">
        <v>297</v>
      </c>
      <c r="B285" t="s">
        <v>312</v>
      </c>
      <c r="C285" t="s">
        <v>316</v>
      </c>
      <c r="D285" t="str">
        <f t="shared" si="11"/>
        <v>Thoubal</v>
      </c>
      <c r="E285">
        <v>364140</v>
      </c>
      <c r="F285">
        <v>67681</v>
      </c>
      <c r="G285" s="2">
        <f t="shared" si="12"/>
        <v>5.3802396536694195</v>
      </c>
      <c r="H285">
        <v>202102</v>
      </c>
      <c r="I285">
        <v>177343</v>
      </c>
      <c r="J285">
        <v>90</v>
      </c>
      <c r="K285">
        <v>88</v>
      </c>
      <c r="L285">
        <v>84</v>
      </c>
      <c r="M285">
        <v>38</v>
      </c>
      <c r="N285">
        <v>73</v>
      </c>
      <c r="O285">
        <v>79</v>
      </c>
      <c r="P285" s="3">
        <v>1387.32</v>
      </c>
      <c r="Q285" s="3">
        <v>18624.771000000001</v>
      </c>
      <c r="R285" s="2">
        <v>-3.4947932320000001</v>
      </c>
      <c r="S285" s="2">
        <v>-0.68481583000000001</v>
      </c>
      <c r="T285" s="2">
        <v>-0.156690682</v>
      </c>
      <c r="U285">
        <v>2</v>
      </c>
      <c r="V285" s="2">
        <f>Sheet2!$J$12+SUMPRODUCT(Sheet2!$K$12:$M$12,Sheet1!R285:T285)</f>
        <v>51.772549665138001</v>
      </c>
    </row>
    <row r="286" spans="1:22" x14ac:dyDescent="0.3">
      <c r="A286">
        <v>298</v>
      </c>
      <c r="B286" t="s">
        <v>312</v>
      </c>
      <c r="C286" t="s">
        <v>317</v>
      </c>
      <c r="D286" t="str">
        <f t="shared" si="11"/>
        <v>Imphal West</v>
      </c>
      <c r="E286">
        <v>444382</v>
      </c>
      <c r="F286">
        <v>79078</v>
      </c>
      <c r="G286" s="2">
        <f t="shared" si="12"/>
        <v>5.6195402008143862</v>
      </c>
      <c r="H286">
        <v>311238</v>
      </c>
      <c r="I286">
        <v>178111</v>
      </c>
      <c r="J286">
        <v>114</v>
      </c>
      <c r="K286">
        <v>104</v>
      </c>
      <c r="L286">
        <v>114</v>
      </c>
      <c r="M286">
        <v>51</v>
      </c>
      <c r="N286">
        <v>103</v>
      </c>
      <c r="O286">
        <v>105</v>
      </c>
      <c r="P286" s="3">
        <v>14131.936000000002</v>
      </c>
      <c r="Q286" s="3">
        <v>42529.760000000002</v>
      </c>
      <c r="R286" s="2">
        <v>-3.2506325839999999</v>
      </c>
      <c r="S286" s="2">
        <v>-0.72060621700000005</v>
      </c>
      <c r="T286" s="2">
        <v>-8.6756941000000004E-2</v>
      </c>
      <c r="U286">
        <v>2</v>
      </c>
      <c r="V286" s="2">
        <f>Sheet2!$J$12+SUMPRODUCT(Sheet2!$K$12:$M$12,Sheet1!R286:T286)</f>
        <v>75.939184081757048</v>
      </c>
    </row>
    <row r="287" spans="1:22" x14ac:dyDescent="0.3">
      <c r="A287">
        <v>299</v>
      </c>
      <c r="B287" t="s">
        <v>312</v>
      </c>
      <c r="C287" t="s">
        <v>318</v>
      </c>
      <c r="D287" t="str">
        <f t="shared" si="11"/>
        <v xml:space="preserve">Imphal East </v>
      </c>
      <c r="E287">
        <v>394876</v>
      </c>
      <c r="F287">
        <v>69182</v>
      </c>
      <c r="G287" s="2">
        <f t="shared" si="12"/>
        <v>5.7077852620623863</v>
      </c>
      <c r="H287">
        <v>255956</v>
      </c>
      <c r="I287">
        <v>156882</v>
      </c>
      <c r="J287">
        <v>197</v>
      </c>
      <c r="K287">
        <v>170</v>
      </c>
      <c r="L287">
        <v>191</v>
      </c>
      <c r="M287">
        <v>45</v>
      </c>
      <c r="N287">
        <v>103</v>
      </c>
      <c r="O287">
        <v>120</v>
      </c>
      <c r="P287" s="3">
        <v>8735.5519999999997</v>
      </c>
      <c r="Q287" s="3">
        <v>47733.552000000003</v>
      </c>
      <c r="R287" s="2">
        <v>-3.226226729</v>
      </c>
      <c r="S287" s="2">
        <v>-0.522694879</v>
      </c>
      <c r="T287" s="2">
        <v>-1.967271E-3</v>
      </c>
      <c r="U287">
        <v>2</v>
      </c>
      <c r="V287" s="2">
        <f>Sheet2!$J$12+SUMPRODUCT(Sheet2!$K$12:$M$12,Sheet1!R287:T287)</f>
        <v>93.570142358240048</v>
      </c>
    </row>
    <row r="288" spans="1:22" x14ac:dyDescent="0.3">
      <c r="A288">
        <v>300</v>
      </c>
      <c r="B288" t="s">
        <v>312</v>
      </c>
      <c r="C288" t="s">
        <v>319</v>
      </c>
      <c r="D288" t="str">
        <f t="shared" si="11"/>
        <v>Ukhrul</v>
      </c>
      <c r="E288">
        <v>140778</v>
      </c>
      <c r="F288">
        <v>23318</v>
      </c>
      <c r="G288" s="2">
        <f t="shared" si="12"/>
        <v>6.0373102324384593</v>
      </c>
      <c r="H288">
        <v>87549</v>
      </c>
      <c r="I288">
        <v>66515</v>
      </c>
      <c r="J288">
        <v>198</v>
      </c>
      <c r="K288">
        <v>110</v>
      </c>
      <c r="L288">
        <v>154</v>
      </c>
      <c r="M288">
        <v>55</v>
      </c>
      <c r="N288">
        <v>59</v>
      </c>
      <c r="O288">
        <v>86</v>
      </c>
      <c r="P288" s="3">
        <v>1389.58</v>
      </c>
      <c r="Q288" s="3">
        <v>49885.921999999999</v>
      </c>
      <c r="R288" s="2">
        <v>-3.57216179</v>
      </c>
      <c r="S288" s="2">
        <v>-0.38681575400000001</v>
      </c>
      <c r="T288" s="2">
        <v>1.5293947E-2</v>
      </c>
      <c r="U288">
        <v>2</v>
      </c>
      <c r="V288" s="2">
        <f>Sheet2!$J$12+SUMPRODUCT(Sheet2!$K$12:$M$12,Sheet1!R288:T288)</f>
        <v>62.538473791552974</v>
      </c>
    </row>
    <row r="289" spans="1:22" x14ac:dyDescent="0.3">
      <c r="A289">
        <v>301</v>
      </c>
      <c r="B289" t="s">
        <v>312</v>
      </c>
      <c r="C289" t="s">
        <v>320</v>
      </c>
      <c r="D289" t="str">
        <f t="shared" si="11"/>
        <v>Chandel</v>
      </c>
      <c r="E289">
        <v>118327</v>
      </c>
      <c r="F289">
        <v>20908</v>
      </c>
      <c r="G289" s="2">
        <f t="shared" si="12"/>
        <v>5.6594126650086087</v>
      </c>
      <c r="H289">
        <v>57460</v>
      </c>
      <c r="I289">
        <v>54545</v>
      </c>
      <c r="J289">
        <v>350</v>
      </c>
      <c r="K289">
        <v>125</v>
      </c>
      <c r="L289">
        <v>190</v>
      </c>
      <c r="M289">
        <v>53</v>
      </c>
      <c r="N289">
        <v>76</v>
      </c>
      <c r="O289">
        <v>126</v>
      </c>
      <c r="P289" s="3">
        <v>360.62400000000002</v>
      </c>
      <c r="Q289" s="3">
        <v>8519.7420000000002</v>
      </c>
      <c r="R289" s="2">
        <v>-3.6411223179999999</v>
      </c>
      <c r="S289" s="2">
        <v>-0.20791266</v>
      </c>
      <c r="T289" s="2">
        <v>-0.17178247799999999</v>
      </c>
      <c r="U289">
        <v>2</v>
      </c>
      <c r="V289" s="2">
        <f>Sheet2!$J$12+SUMPRODUCT(Sheet2!$K$12:$M$12,Sheet1!R289:T289)</f>
        <v>77.438181126912013</v>
      </c>
    </row>
    <row r="290" spans="1:22" x14ac:dyDescent="0.3">
      <c r="A290">
        <v>302</v>
      </c>
      <c r="B290" t="s">
        <v>321</v>
      </c>
      <c r="C290" t="s">
        <v>322</v>
      </c>
      <c r="D290" t="str">
        <f t="shared" si="11"/>
        <v>West Garo Hills</v>
      </c>
      <c r="E290">
        <v>518390</v>
      </c>
      <c r="F290">
        <v>95524</v>
      </c>
      <c r="G290" s="2">
        <f t="shared" si="12"/>
        <v>5.4268037351869687</v>
      </c>
      <c r="H290">
        <v>211499</v>
      </c>
      <c r="I290">
        <v>208361</v>
      </c>
      <c r="J290">
        <v>1469</v>
      </c>
      <c r="K290">
        <v>1314</v>
      </c>
      <c r="L290">
        <v>536</v>
      </c>
      <c r="M290">
        <v>96</v>
      </c>
      <c r="N290">
        <v>356</v>
      </c>
      <c r="O290">
        <v>425</v>
      </c>
      <c r="P290" s="3">
        <v>9420</v>
      </c>
      <c r="Q290" s="3">
        <v>25057.200000000001</v>
      </c>
      <c r="R290" s="2">
        <v>-1.917918681</v>
      </c>
      <c r="S290" s="2">
        <v>1.3374434955000001</v>
      </c>
      <c r="T290" s="2">
        <v>0.34592362339999999</v>
      </c>
      <c r="U290">
        <v>2</v>
      </c>
      <c r="V290" s="2">
        <f>Sheet2!$J$12+SUMPRODUCT(Sheet2!$K$12:$M$12,Sheet1!R290:T290)</f>
        <v>409.64765733810344</v>
      </c>
    </row>
    <row r="291" spans="1:22" x14ac:dyDescent="0.3">
      <c r="A291">
        <v>303</v>
      </c>
      <c r="B291" t="s">
        <v>321</v>
      </c>
      <c r="C291" t="s">
        <v>323</v>
      </c>
      <c r="D291" t="str">
        <f t="shared" si="11"/>
        <v>East Garo Hills</v>
      </c>
      <c r="E291">
        <v>250582</v>
      </c>
      <c r="F291">
        <v>45062</v>
      </c>
      <c r="G291" s="2">
        <f t="shared" si="12"/>
        <v>5.5608273046025474</v>
      </c>
      <c r="H291">
        <v>120874</v>
      </c>
      <c r="I291">
        <v>111996</v>
      </c>
      <c r="J291">
        <v>864</v>
      </c>
      <c r="K291">
        <v>727</v>
      </c>
      <c r="L291">
        <v>287</v>
      </c>
      <c r="M291">
        <v>38</v>
      </c>
      <c r="N291">
        <v>181</v>
      </c>
      <c r="O291">
        <v>261</v>
      </c>
      <c r="P291" s="3">
        <v>3780.84</v>
      </c>
      <c r="Q291" s="3">
        <v>7381.6399999999985</v>
      </c>
      <c r="R291" s="2">
        <v>-2.9767755299999998</v>
      </c>
      <c r="S291" s="2">
        <v>0.49043307590000002</v>
      </c>
      <c r="T291" s="2">
        <v>0.13128884539999999</v>
      </c>
      <c r="U291">
        <v>2</v>
      </c>
      <c r="V291" s="2">
        <f>Sheet2!$J$12+SUMPRODUCT(Sheet2!$K$12:$M$12,Sheet1!R291:T291)</f>
        <v>210.79311842948084</v>
      </c>
    </row>
    <row r="292" spans="1:22" x14ac:dyDescent="0.3">
      <c r="A292">
        <v>304</v>
      </c>
      <c r="B292" t="s">
        <v>321</v>
      </c>
      <c r="C292" t="s">
        <v>324</v>
      </c>
      <c r="D292" t="str">
        <f t="shared" si="11"/>
        <v xml:space="preserve">South Garo Hills </v>
      </c>
      <c r="E292">
        <v>100980</v>
      </c>
      <c r="F292">
        <v>17900</v>
      </c>
      <c r="G292" s="2">
        <f t="shared" si="12"/>
        <v>5.6413407821229047</v>
      </c>
      <c r="H292">
        <v>43816</v>
      </c>
      <c r="I292">
        <v>47848</v>
      </c>
      <c r="J292">
        <v>595</v>
      </c>
      <c r="K292">
        <v>363</v>
      </c>
      <c r="L292">
        <v>117</v>
      </c>
      <c r="M292">
        <v>24</v>
      </c>
      <c r="N292">
        <v>111</v>
      </c>
      <c r="O292">
        <v>153</v>
      </c>
      <c r="P292" s="3">
        <v>1310.175</v>
      </c>
      <c r="Q292" s="3">
        <v>4472.0640000000003</v>
      </c>
      <c r="R292" s="2">
        <v>-3.5297112679999998</v>
      </c>
      <c r="S292" s="2">
        <v>5.4009456800000001E-2</v>
      </c>
      <c r="T292" s="2">
        <v>-1.1190340999999999E-2</v>
      </c>
      <c r="U292">
        <v>2</v>
      </c>
      <c r="V292" s="2">
        <f>Sheet2!$J$12+SUMPRODUCT(Sheet2!$K$12:$M$12,Sheet1!R292:T292)</f>
        <v>108.65726813161587</v>
      </c>
    </row>
    <row r="293" spans="1:22" x14ac:dyDescent="0.3">
      <c r="A293">
        <v>305</v>
      </c>
      <c r="B293" t="s">
        <v>321</v>
      </c>
      <c r="C293" t="s">
        <v>325</v>
      </c>
      <c r="D293" t="str">
        <f t="shared" si="11"/>
        <v>West Khasi Hills</v>
      </c>
      <c r="E293">
        <v>296049</v>
      </c>
      <c r="F293">
        <v>50035</v>
      </c>
      <c r="G293" s="2">
        <f t="shared" si="12"/>
        <v>5.9168382132507249</v>
      </c>
      <c r="H293">
        <v>147590</v>
      </c>
      <c r="I293">
        <v>129095</v>
      </c>
      <c r="J293">
        <v>924</v>
      </c>
      <c r="K293">
        <v>719</v>
      </c>
      <c r="L293">
        <v>326</v>
      </c>
      <c r="M293">
        <v>88</v>
      </c>
      <c r="N293">
        <v>254</v>
      </c>
      <c r="O293">
        <v>286</v>
      </c>
      <c r="P293" s="3">
        <v>6597.36</v>
      </c>
      <c r="Q293" s="3">
        <v>25989.599999999999</v>
      </c>
      <c r="R293" s="2">
        <v>-2.7340106550000001</v>
      </c>
      <c r="S293" s="2">
        <v>0.57902379299999995</v>
      </c>
      <c r="T293" s="2">
        <v>5.3857332899999999E-2</v>
      </c>
      <c r="U293">
        <v>2</v>
      </c>
      <c r="V293" s="2">
        <f>Sheet2!$J$12+SUMPRODUCT(Sheet2!$K$12:$M$12,Sheet1!R293:T293)</f>
        <v>251.72604545832792</v>
      </c>
    </row>
    <row r="294" spans="1:22" x14ac:dyDescent="0.3">
      <c r="A294">
        <v>306</v>
      </c>
      <c r="B294" t="s">
        <v>321</v>
      </c>
      <c r="C294" t="s">
        <v>326</v>
      </c>
      <c r="D294" t="str">
        <f t="shared" si="11"/>
        <v>Ri Bhoi</v>
      </c>
      <c r="E294">
        <v>192790</v>
      </c>
      <c r="F294">
        <v>34844</v>
      </c>
      <c r="G294" s="2">
        <f t="shared" si="12"/>
        <v>5.5329468488118474</v>
      </c>
      <c r="H294">
        <v>98754</v>
      </c>
      <c r="I294">
        <v>89407</v>
      </c>
      <c r="J294">
        <v>543</v>
      </c>
      <c r="K294">
        <v>455</v>
      </c>
      <c r="L294">
        <v>359</v>
      </c>
      <c r="M294">
        <v>41</v>
      </c>
      <c r="N294">
        <v>213</v>
      </c>
      <c r="O294">
        <v>255</v>
      </c>
      <c r="P294" s="3">
        <v>5773.8450000000003</v>
      </c>
      <c r="Q294" s="3">
        <v>9973.0049999999992</v>
      </c>
      <c r="R294" s="2">
        <v>-3.1758339750000002</v>
      </c>
      <c r="S294" s="2">
        <v>0.2184448081</v>
      </c>
      <c r="T294" s="2">
        <v>-0.183761427</v>
      </c>
      <c r="U294">
        <v>2</v>
      </c>
      <c r="V294" s="2">
        <f>Sheet2!$J$12+SUMPRODUCT(Sheet2!$K$12:$M$12,Sheet1!R294:T294)</f>
        <v>173.82232281893863</v>
      </c>
    </row>
    <row r="295" spans="1:22" x14ac:dyDescent="0.3">
      <c r="A295">
        <v>307</v>
      </c>
      <c r="B295" t="s">
        <v>321</v>
      </c>
      <c r="C295" t="s">
        <v>327</v>
      </c>
      <c r="D295" t="str">
        <f t="shared" si="11"/>
        <v>East Khasi Hills</v>
      </c>
      <c r="E295">
        <v>660923</v>
      </c>
      <c r="F295">
        <v>125567</v>
      </c>
      <c r="G295" s="2">
        <f t="shared" si="12"/>
        <v>5.2635087244260035</v>
      </c>
      <c r="H295">
        <v>415160</v>
      </c>
      <c r="I295">
        <v>256562</v>
      </c>
      <c r="J295">
        <v>920</v>
      </c>
      <c r="K295">
        <v>811</v>
      </c>
      <c r="L295">
        <v>682</v>
      </c>
      <c r="M295">
        <v>117</v>
      </c>
      <c r="N295">
        <v>480</v>
      </c>
      <c r="O295">
        <v>465</v>
      </c>
      <c r="P295" s="3">
        <v>55854.281000000003</v>
      </c>
      <c r="Q295" s="3">
        <v>56748.972000000002</v>
      </c>
      <c r="R295" s="2">
        <v>-1.7326161760000001</v>
      </c>
      <c r="S295" s="2">
        <v>0.58607287320000001</v>
      </c>
      <c r="T295" s="2">
        <v>-0.207849333</v>
      </c>
      <c r="U295">
        <v>2</v>
      </c>
      <c r="V295" s="2">
        <f>Sheet2!$J$12+SUMPRODUCT(Sheet2!$K$12:$M$12,Sheet1!R295:T295)</f>
        <v>385.93724760319026</v>
      </c>
    </row>
    <row r="296" spans="1:22" x14ac:dyDescent="0.3">
      <c r="A296">
        <v>308</v>
      </c>
      <c r="B296" t="s">
        <v>321</v>
      </c>
      <c r="C296" t="s">
        <v>328</v>
      </c>
      <c r="D296" t="str">
        <f t="shared" si="11"/>
        <v>Jaintia Hills</v>
      </c>
      <c r="E296">
        <v>299108</v>
      </c>
      <c r="F296">
        <v>49918</v>
      </c>
      <c r="G296" s="2">
        <f t="shared" si="12"/>
        <v>5.9919868584478548</v>
      </c>
      <c r="H296">
        <v>120182</v>
      </c>
      <c r="I296">
        <v>126877</v>
      </c>
      <c r="J296">
        <v>467</v>
      </c>
      <c r="K296">
        <v>415</v>
      </c>
      <c r="L296">
        <v>291</v>
      </c>
      <c r="M296">
        <v>87</v>
      </c>
      <c r="N296">
        <v>295</v>
      </c>
      <c r="O296">
        <v>207</v>
      </c>
      <c r="P296" s="3">
        <v>10664.01</v>
      </c>
      <c r="Q296" s="3">
        <v>27523.302000000003</v>
      </c>
      <c r="R296" s="2">
        <v>-2.9971564160000002</v>
      </c>
      <c r="S296" s="2">
        <v>9.9895703000000002E-2</v>
      </c>
      <c r="T296" s="2">
        <v>-0.326522747</v>
      </c>
      <c r="U296">
        <v>2</v>
      </c>
      <c r="V296" s="2">
        <f>Sheet2!$J$12+SUMPRODUCT(Sheet2!$K$12:$M$12,Sheet1!R296:T296)</f>
        <v>190.64575049515099</v>
      </c>
    </row>
    <row r="297" spans="1:22" x14ac:dyDescent="0.3">
      <c r="A297">
        <v>309</v>
      </c>
      <c r="B297" t="s">
        <v>329</v>
      </c>
      <c r="C297" t="s">
        <v>330</v>
      </c>
      <c r="D297" t="str">
        <f t="shared" si="11"/>
        <v xml:space="preserve">Mamit </v>
      </c>
      <c r="E297">
        <v>62785</v>
      </c>
      <c r="F297">
        <v>12253</v>
      </c>
      <c r="G297" s="2">
        <f t="shared" si="12"/>
        <v>5.1240512527544277</v>
      </c>
      <c r="H297">
        <v>40849</v>
      </c>
      <c r="I297">
        <v>35165</v>
      </c>
      <c r="J297">
        <v>82</v>
      </c>
      <c r="K297">
        <v>20</v>
      </c>
      <c r="L297">
        <v>63</v>
      </c>
      <c r="M297">
        <v>41</v>
      </c>
      <c r="N297">
        <v>35</v>
      </c>
      <c r="O297">
        <v>34</v>
      </c>
      <c r="P297" s="3">
        <v>3528.4709999999995</v>
      </c>
      <c r="Q297" s="3">
        <v>3676.9180000000006</v>
      </c>
      <c r="R297" s="2">
        <v>-3.9369670440000002</v>
      </c>
      <c r="S297" s="2">
        <v>-0.52587710099999996</v>
      </c>
      <c r="T297" s="2">
        <v>-0.260228191</v>
      </c>
      <c r="U297">
        <v>2</v>
      </c>
      <c r="V297" s="2">
        <f>Sheet2!$J$12+SUMPRODUCT(Sheet2!$K$12:$M$12,Sheet1!R297:T297)</f>
        <v>15.625438083223003</v>
      </c>
    </row>
    <row r="298" spans="1:22" x14ac:dyDescent="0.3">
      <c r="A298">
        <v>310</v>
      </c>
      <c r="B298" t="s">
        <v>329</v>
      </c>
      <c r="C298" t="s">
        <v>331</v>
      </c>
      <c r="D298" t="str">
        <f t="shared" si="11"/>
        <v xml:space="preserve">Kolasib </v>
      </c>
      <c r="E298">
        <v>65960</v>
      </c>
      <c r="F298">
        <v>14053</v>
      </c>
      <c r="G298" s="2">
        <f t="shared" si="12"/>
        <v>4.6936597167864509</v>
      </c>
      <c r="H298">
        <v>50596</v>
      </c>
      <c r="I298">
        <v>35510</v>
      </c>
      <c r="J298">
        <v>39</v>
      </c>
      <c r="K298">
        <v>34</v>
      </c>
      <c r="L298">
        <v>30</v>
      </c>
      <c r="M298">
        <v>14</v>
      </c>
      <c r="N298">
        <v>17</v>
      </c>
      <c r="O298">
        <v>13</v>
      </c>
      <c r="P298" s="3">
        <v>4561.2089999999998</v>
      </c>
      <c r="Q298" s="3">
        <v>4561.2089999999998</v>
      </c>
      <c r="R298" s="2">
        <v>-3.9886199699999998</v>
      </c>
      <c r="S298" s="2">
        <v>-0.60510456800000001</v>
      </c>
      <c r="T298" s="2">
        <v>-0.19488692699999999</v>
      </c>
      <c r="U298">
        <v>2</v>
      </c>
      <c r="V298" s="2">
        <f>Sheet2!$J$12+SUMPRODUCT(Sheet2!$K$12:$M$12,Sheet1!R298:T298)</f>
        <v>-0.43074663330492058</v>
      </c>
    </row>
    <row r="299" spans="1:22" x14ac:dyDescent="0.3">
      <c r="A299">
        <v>311</v>
      </c>
      <c r="B299" t="s">
        <v>329</v>
      </c>
      <c r="C299" t="s">
        <v>332</v>
      </c>
      <c r="D299" t="str">
        <f t="shared" si="11"/>
        <v>Aizawl</v>
      </c>
      <c r="E299">
        <v>325676</v>
      </c>
      <c r="F299">
        <v>64753</v>
      </c>
      <c r="G299" s="2">
        <f t="shared" si="12"/>
        <v>5.0295121461553904</v>
      </c>
      <c r="H299">
        <v>269699</v>
      </c>
      <c r="I299">
        <v>162961</v>
      </c>
      <c r="J299">
        <v>96</v>
      </c>
      <c r="K299">
        <v>53</v>
      </c>
      <c r="L299">
        <v>81</v>
      </c>
      <c r="M299">
        <v>56</v>
      </c>
      <c r="N299">
        <v>55</v>
      </c>
      <c r="O299">
        <v>45</v>
      </c>
      <c r="P299" s="3">
        <v>43146.055999999997</v>
      </c>
      <c r="Q299" s="3">
        <v>12979.872000000001</v>
      </c>
      <c r="R299" s="2">
        <v>-3.4429259879999998</v>
      </c>
      <c r="S299" s="2">
        <v>-0.79280196300000005</v>
      </c>
      <c r="T299" s="2">
        <v>-0.23583127400000001</v>
      </c>
      <c r="U299">
        <v>2</v>
      </c>
      <c r="V299" s="2">
        <f>Sheet2!$J$12+SUMPRODUCT(Sheet2!$K$12:$M$12,Sheet1!R299:T299)</f>
        <v>51.459097973908058</v>
      </c>
    </row>
    <row r="300" spans="1:22" x14ac:dyDescent="0.3">
      <c r="A300">
        <v>312</v>
      </c>
      <c r="B300" t="s">
        <v>329</v>
      </c>
      <c r="C300" t="s">
        <v>333</v>
      </c>
      <c r="D300" t="str">
        <f t="shared" si="11"/>
        <v xml:space="preserve">Champhai </v>
      </c>
      <c r="E300">
        <v>108392</v>
      </c>
      <c r="F300">
        <v>22059</v>
      </c>
      <c r="G300" s="2">
        <f t="shared" si="12"/>
        <v>4.9137313568158119</v>
      </c>
      <c r="H300">
        <v>82036</v>
      </c>
      <c r="I300">
        <v>68134</v>
      </c>
      <c r="J300">
        <v>88</v>
      </c>
      <c r="K300">
        <v>76</v>
      </c>
      <c r="L300">
        <v>64</v>
      </c>
      <c r="M300">
        <v>60</v>
      </c>
      <c r="N300">
        <v>36</v>
      </c>
      <c r="O300">
        <v>31</v>
      </c>
      <c r="P300" s="3">
        <v>9685.3359999999993</v>
      </c>
      <c r="Q300" s="3">
        <v>6708.2860000000001</v>
      </c>
      <c r="R300" s="2">
        <v>-3.8069186140000002</v>
      </c>
      <c r="S300" s="2">
        <v>-0.53276853499999999</v>
      </c>
      <c r="T300" s="2">
        <v>-0.24130124</v>
      </c>
      <c r="U300">
        <v>2</v>
      </c>
      <c r="V300" s="2">
        <f>Sheet2!$J$12+SUMPRODUCT(Sheet2!$K$12:$M$12,Sheet1!R300:T300)</f>
        <v>30.305654528519938</v>
      </c>
    </row>
    <row r="301" spans="1:22" x14ac:dyDescent="0.3">
      <c r="A301">
        <v>313</v>
      </c>
      <c r="B301" t="s">
        <v>329</v>
      </c>
      <c r="C301" t="s">
        <v>334</v>
      </c>
      <c r="D301" t="str">
        <f t="shared" si="11"/>
        <v xml:space="preserve">Serchhip </v>
      </c>
      <c r="E301">
        <v>53861</v>
      </c>
      <c r="F301">
        <v>10116</v>
      </c>
      <c r="G301" s="2">
        <f t="shared" si="12"/>
        <v>5.3243376828786078</v>
      </c>
      <c r="H301">
        <v>42582</v>
      </c>
      <c r="I301">
        <v>32523</v>
      </c>
      <c r="J301">
        <v>35</v>
      </c>
      <c r="K301">
        <v>15</v>
      </c>
      <c r="L301">
        <v>34</v>
      </c>
      <c r="M301">
        <v>21</v>
      </c>
      <c r="N301">
        <v>11</v>
      </c>
      <c r="O301">
        <v>12</v>
      </c>
      <c r="P301" s="3">
        <v>5932.4679999999989</v>
      </c>
      <c r="Q301" s="3">
        <v>3014.5439999999999</v>
      </c>
      <c r="R301" s="2">
        <v>-4.0102294230000002</v>
      </c>
      <c r="S301" s="2">
        <v>-0.60564125400000002</v>
      </c>
      <c r="T301" s="2">
        <v>-0.215803942</v>
      </c>
      <c r="U301">
        <v>2</v>
      </c>
      <c r="V301" s="2">
        <f>Sheet2!$J$12+SUMPRODUCT(Sheet2!$K$12:$M$12,Sheet1!R301:T301)</f>
        <v>-2.335820306891037</v>
      </c>
    </row>
    <row r="302" spans="1:22" x14ac:dyDescent="0.3">
      <c r="A302">
        <v>314</v>
      </c>
      <c r="B302" t="s">
        <v>329</v>
      </c>
      <c r="C302" t="s">
        <v>335</v>
      </c>
      <c r="D302" t="str">
        <f t="shared" si="11"/>
        <v>Lunglei</v>
      </c>
      <c r="E302">
        <v>137223</v>
      </c>
      <c r="F302">
        <v>27889</v>
      </c>
      <c r="G302" s="2">
        <f t="shared" si="12"/>
        <v>4.92032701064936</v>
      </c>
      <c r="H302">
        <v>96097</v>
      </c>
      <c r="I302">
        <v>71792</v>
      </c>
      <c r="J302">
        <v>160</v>
      </c>
      <c r="K302">
        <v>39</v>
      </c>
      <c r="L302">
        <v>101</v>
      </c>
      <c r="M302">
        <v>57</v>
      </c>
      <c r="N302">
        <v>50</v>
      </c>
      <c r="O302">
        <v>49</v>
      </c>
      <c r="P302" s="3">
        <v>13374.68</v>
      </c>
      <c r="Q302" s="3">
        <v>4698.5399999999991</v>
      </c>
      <c r="R302" s="2">
        <v>-3.7435951219999999</v>
      </c>
      <c r="S302" s="2">
        <v>-0.50711324499999999</v>
      </c>
      <c r="T302" s="2">
        <v>-0.26245556399999997</v>
      </c>
      <c r="U302">
        <v>2</v>
      </c>
      <c r="V302" s="2">
        <f>Sheet2!$J$12+SUMPRODUCT(Sheet2!$K$12:$M$12,Sheet1!R302:T302)</f>
        <v>41.249988566756031</v>
      </c>
    </row>
    <row r="303" spans="1:22" x14ac:dyDescent="0.3">
      <c r="A303">
        <v>315</v>
      </c>
      <c r="B303" t="s">
        <v>329</v>
      </c>
      <c r="C303" t="s">
        <v>336</v>
      </c>
      <c r="D303" t="str">
        <f t="shared" si="11"/>
        <v>Lawngtlai</v>
      </c>
      <c r="E303">
        <v>73620</v>
      </c>
      <c r="F303">
        <v>13902</v>
      </c>
      <c r="G303" s="2">
        <f t="shared" si="12"/>
        <v>5.2956409149762624</v>
      </c>
      <c r="H303">
        <v>38603</v>
      </c>
      <c r="I303">
        <v>34093</v>
      </c>
      <c r="J303">
        <v>139</v>
      </c>
      <c r="K303">
        <v>42</v>
      </c>
      <c r="L303">
        <v>27</v>
      </c>
      <c r="M303">
        <v>30</v>
      </c>
      <c r="N303">
        <v>16</v>
      </c>
      <c r="O303">
        <v>18</v>
      </c>
      <c r="P303" s="3">
        <v>2154.0230000000001</v>
      </c>
      <c r="Q303" s="3">
        <v>1519.0219999999999</v>
      </c>
      <c r="R303" s="2">
        <v>-3.95561243</v>
      </c>
      <c r="S303" s="2">
        <v>-0.51693622100000003</v>
      </c>
      <c r="T303" s="2">
        <v>-0.18344084699999999</v>
      </c>
      <c r="U303">
        <v>2</v>
      </c>
      <c r="V303" s="2">
        <f>Sheet2!$J$12+SUMPRODUCT(Sheet2!$K$12:$M$12,Sheet1!R303:T303)</f>
        <v>11.169592793297056</v>
      </c>
    </row>
    <row r="304" spans="1:22" x14ac:dyDescent="0.3">
      <c r="A304">
        <v>316</v>
      </c>
      <c r="B304" t="s">
        <v>329</v>
      </c>
      <c r="C304" t="s">
        <v>337</v>
      </c>
      <c r="D304" t="str">
        <f t="shared" si="11"/>
        <v xml:space="preserve">Saiha </v>
      </c>
      <c r="E304">
        <v>61056</v>
      </c>
      <c r="F304">
        <v>11109</v>
      </c>
      <c r="G304" s="2">
        <f t="shared" si="12"/>
        <v>5.4960842560086416</v>
      </c>
      <c r="H304">
        <v>40983</v>
      </c>
      <c r="I304">
        <v>26981</v>
      </c>
      <c r="J304">
        <v>68</v>
      </c>
      <c r="K304">
        <v>1</v>
      </c>
      <c r="L304">
        <v>26</v>
      </c>
      <c r="M304">
        <v>33</v>
      </c>
      <c r="N304">
        <v>14</v>
      </c>
      <c r="O304">
        <v>7</v>
      </c>
      <c r="P304" s="3">
        <v>2876.72</v>
      </c>
      <c r="Q304" s="3">
        <v>4037.6819999999993</v>
      </c>
      <c r="R304" s="2">
        <v>-3.9983042050000002</v>
      </c>
      <c r="S304" s="2">
        <v>-0.58162208800000004</v>
      </c>
      <c r="T304" s="2">
        <v>-0.21991749199999999</v>
      </c>
      <c r="U304">
        <v>2</v>
      </c>
      <c r="V304" s="2">
        <f>Sheet2!$J$12+SUMPRODUCT(Sheet2!$K$12:$M$12,Sheet1!R304:T304)</f>
        <v>1.4653177385849858</v>
      </c>
    </row>
    <row r="305" spans="1:22" x14ac:dyDescent="0.3">
      <c r="A305">
        <v>317</v>
      </c>
      <c r="B305" t="s">
        <v>338</v>
      </c>
      <c r="C305" t="s">
        <v>339</v>
      </c>
      <c r="D305" t="str">
        <f t="shared" si="11"/>
        <v xml:space="preserve">Sheopur </v>
      </c>
      <c r="E305">
        <v>559495</v>
      </c>
      <c r="F305">
        <v>96898</v>
      </c>
      <c r="G305" s="2">
        <f t="shared" si="12"/>
        <v>5.7740613841358952</v>
      </c>
      <c r="H305">
        <v>207536</v>
      </c>
      <c r="I305">
        <v>229277</v>
      </c>
      <c r="J305">
        <v>527</v>
      </c>
      <c r="K305">
        <v>524</v>
      </c>
      <c r="L305">
        <v>408</v>
      </c>
      <c r="M305">
        <v>179</v>
      </c>
      <c r="N305">
        <v>195</v>
      </c>
      <c r="O305">
        <v>220</v>
      </c>
      <c r="P305" s="3">
        <v>61486.361999999994</v>
      </c>
      <c r="Q305" s="3">
        <v>29213.424000000003</v>
      </c>
      <c r="R305" s="2">
        <v>-2.525369521</v>
      </c>
      <c r="S305" s="2">
        <v>3.0424896600000001E-2</v>
      </c>
      <c r="T305" s="2">
        <v>-0.206494281</v>
      </c>
      <c r="U305">
        <v>2</v>
      </c>
      <c r="V305" s="2">
        <f>Sheet2!$J$12+SUMPRODUCT(Sheet2!$K$12:$M$12,Sheet1!R305:T305)</f>
        <v>237.89736924619558</v>
      </c>
    </row>
    <row r="306" spans="1:22" x14ac:dyDescent="0.3">
      <c r="A306">
        <v>318</v>
      </c>
      <c r="B306" t="s">
        <v>338</v>
      </c>
      <c r="C306" t="s">
        <v>340</v>
      </c>
      <c r="D306" t="str">
        <f t="shared" si="11"/>
        <v>Morena</v>
      </c>
      <c r="E306">
        <v>1592714</v>
      </c>
      <c r="F306">
        <v>237803</v>
      </c>
      <c r="G306" s="2">
        <f t="shared" si="12"/>
        <v>6.6976194581229</v>
      </c>
      <c r="H306">
        <v>837828</v>
      </c>
      <c r="I306">
        <v>590599</v>
      </c>
      <c r="J306">
        <v>782</v>
      </c>
      <c r="K306">
        <v>775</v>
      </c>
      <c r="L306">
        <v>749</v>
      </c>
      <c r="M306">
        <v>331</v>
      </c>
      <c r="N306">
        <v>142</v>
      </c>
      <c r="O306">
        <v>377</v>
      </c>
      <c r="P306" s="3">
        <v>189526.41</v>
      </c>
      <c r="Q306" s="3">
        <v>22409.412</v>
      </c>
      <c r="R306" s="2">
        <v>-0.84709943799999998</v>
      </c>
      <c r="S306" s="2">
        <v>-0.31878330199999999</v>
      </c>
      <c r="T306" s="2">
        <v>-0.12799027499999999</v>
      </c>
      <c r="U306">
        <v>2</v>
      </c>
      <c r="V306" s="2">
        <f>Sheet2!$J$12+SUMPRODUCT(Sheet2!$K$12:$M$12,Sheet1!R306:T306)</f>
        <v>410.21043235536303</v>
      </c>
    </row>
    <row r="307" spans="1:22" x14ac:dyDescent="0.3">
      <c r="A307">
        <v>319</v>
      </c>
      <c r="B307" t="s">
        <v>338</v>
      </c>
      <c r="C307" t="s">
        <v>341</v>
      </c>
      <c r="D307" t="str">
        <f t="shared" si="11"/>
        <v>Bhind</v>
      </c>
      <c r="E307">
        <v>1428559</v>
      </c>
      <c r="F307">
        <v>215478</v>
      </c>
      <c r="G307" s="2">
        <f t="shared" si="12"/>
        <v>6.6297208995813959</v>
      </c>
      <c r="H307">
        <v>827663</v>
      </c>
      <c r="I307">
        <v>525370</v>
      </c>
      <c r="J307">
        <v>889</v>
      </c>
      <c r="K307">
        <v>887</v>
      </c>
      <c r="L307">
        <v>863</v>
      </c>
      <c r="M307">
        <v>355</v>
      </c>
      <c r="N307">
        <v>123</v>
      </c>
      <c r="O307">
        <v>380</v>
      </c>
      <c r="P307" s="3">
        <v>145513.674</v>
      </c>
      <c r="Q307" s="3">
        <v>44134.777999999998</v>
      </c>
      <c r="R307" s="2">
        <v>-0.84924806799999997</v>
      </c>
      <c r="S307" s="2">
        <v>7.0214943599999996E-2</v>
      </c>
      <c r="T307" s="2">
        <v>8.3518177099999993E-2</v>
      </c>
      <c r="U307">
        <v>2</v>
      </c>
      <c r="V307" s="2">
        <f>Sheet2!$J$12+SUMPRODUCT(Sheet2!$K$12:$M$12,Sheet1!R307:T307)</f>
        <v>436.95282746448873</v>
      </c>
    </row>
    <row r="308" spans="1:22" x14ac:dyDescent="0.3">
      <c r="A308">
        <v>320</v>
      </c>
      <c r="B308" t="s">
        <v>338</v>
      </c>
      <c r="C308" t="s">
        <v>342</v>
      </c>
      <c r="D308" t="str">
        <f t="shared" si="11"/>
        <v>Gwalior</v>
      </c>
      <c r="E308">
        <v>1632109</v>
      </c>
      <c r="F308">
        <v>272242</v>
      </c>
      <c r="G308" s="2">
        <f t="shared" si="12"/>
        <v>5.9950668890178589</v>
      </c>
      <c r="H308">
        <v>955356</v>
      </c>
      <c r="I308">
        <v>530629</v>
      </c>
      <c r="J308">
        <v>612</v>
      </c>
      <c r="K308">
        <v>611</v>
      </c>
      <c r="L308">
        <v>594</v>
      </c>
      <c r="M308">
        <v>436</v>
      </c>
      <c r="N308">
        <v>197</v>
      </c>
      <c r="O308">
        <v>355</v>
      </c>
      <c r="P308" s="3">
        <v>204027.17400000003</v>
      </c>
      <c r="Q308" s="3">
        <v>44812.17</v>
      </c>
      <c r="R308" s="2">
        <v>-0.74858258</v>
      </c>
      <c r="S308" s="2">
        <v>-0.62358987799999999</v>
      </c>
      <c r="T308" s="2">
        <v>-0.37414141299999998</v>
      </c>
      <c r="U308">
        <v>2</v>
      </c>
      <c r="V308" s="2">
        <f>Sheet2!$J$12+SUMPRODUCT(Sheet2!$K$12:$M$12,Sheet1!R308:T308)</f>
        <v>404.30073971951902</v>
      </c>
    </row>
    <row r="309" spans="1:22" x14ac:dyDescent="0.3">
      <c r="A309">
        <v>321</v>
      </c>
      <c r="B309" t="s">
        <v>338</v>
      </c>
      <c r="C309" t="s">
        <v>343</v>
      </c>
      <c r="D309" t="str">
        <f t="shared" si="11"/>
        <v>Datia</v>
      </c>
      <c r="E309">
        <v>628240</v>
      </c>
      <c r="F309">
        <v>107129</v>
      </c>
      <c r="G309" s="2">
        <f t="shared" si="12"/>
        <v>5.8643317869111069</v>
      </c>
      <c r="H309">
        <v>373358</v>
      </c>
      <c r="I309">
        <v>316020</v>
      </c>
      <c r="J309">
        <v>551</v>
      </c>
      <c r="K309">
        <v>545</v>
      </c>
      <c r="L309">
        <v>543</v>
      </c>
      <c r="M309">
        <v>408</v>
      </c>
      <c r="N309">
        <v>129</v>
      </c>
      <c r="O309">
        <v>197</v>
      </c>
      <c r="P309" s="3">
        <v>70425.3</v>
      </c>
      <c r="Q309" s="3">
        <v>35639.47</v>
      </c>
      <c r="R309" s="2">
        <v>-2.0847490290000001</v>
      </c>
      <c r="S309" s="2">
        <v>0.1562902447</v>
      </c>
      <c r="T309" s="2">
        <v>-0.34962548799999998</v>
      </c>
      <c r="U309">
        <v>2</v>
      </c>
      <c r="V309" s="2">
        <f>Sheet2!$J$12+SUMPRODUCT(Sheet2!$K$12:$M$12,Sheet1!R309:T309)</f>
        <v>309.1327568577592</v>
      </c>
    </row>
    <row r="310" spans="1:22" x14ac:dyDescent="0.3">
      <c r="A310">
        <v>322</v>
      </c>
      <c r="B310" t="s">
        <v>338</v>
      </c>
      <c r="C310" t="s">
        <v>344</v>
      </c>
      <c r="D310" t="str">
        <f t="shared" si="11"/>
        <v>Shivpuri</v>
      </c>
      <c r="E310">
        <v>1441950</v>
      </c>
      <c r="F310">
        <v>241868</v>
      </c>
      <c r="G310" s="2">
        <f t="shared" si="12"/>
        <v>5.9617229232473914</v>
      </c>
      <c r="H310">
        <v>682555</v>
      </c>
      <c r="I310">
        <v>652270</v>
      </c>
      <c r="J310">
        <v>1353</v>
      </c>
      <c r="K310">
        <v>1343</v>
      </c>
      <c r="L310">
        <v>1258</v>
      </c>
      <c r="M310">
        <v>608</v>
      </c>
      <c r="N310">
        <v>237</v>
      </c>
      <c r="O310">
        <v>300</v>
      </c>
      <c r="P310" s="3">
        <v>180140.41500000001</v>
      </c>
      <c r="Q310" s="3">
        <v>54164.669000000002</v>
      </c>
      <c r="R310" s="2">
        <v>0.15407907749999999</v>
      </c>
      <c r="S310" s="2">
        <v>1.0630104752</v>
      </c>
      <c r="T310" s="2">
        <v>-8.7235396000000007E-2</v>
      </c>
      <c r="U310">
        <v>2</v>
      </c>
      <c r="V310" s="2">
        <f>Sheet2!$J$12+SUMPRODUCT(Sheet2!$K$12:$M$12,Sheet1!R310:T310)</f>
        <v>657.02690884892172</v>
      </c>
    </row>
    <row r="311" spans="1:22" x14ac:dyDescent="0.3">
      <c r="A311">
        <v>323</v>
      </c>
      <c r="B311" t="s">
        <v>338</v>
      </c>
      <c r="C311" t="s">
        <v>345</v>
      </c>
      <c r="D311" t="str">
        <f t="shared" si="11"/>
        <v>Guna</v>
      </c>
      <c r="E311">
        <v>1666767</v>
      </c>
      <c r="F311">
        <v>276543</v>
      </c>
      <c r="G311" s="2">
        <f t="shared" si="12"/>
        <v>6.0271531009644068</v>
      </c>
      <c r="H311">
        <v>797993</v>
      </c>
      <c r="I311">
        <v>682988</v>
      </c>
      <c r="J311">
        <v>2078</v>
      </c>
      <c r="K311">
        <v>2057</v>
      </c>
      <c r="L311">
        <v>1969</v>
      </c>
      <c r="M311">
        <v>461</v>
      </c>
      <c r="N311">
        <v>262</v>
      </c>
      <c r="O311">
        <v>560</v>
      </c>
      <c r="P311" s="3">
        <v>82521.308999999994</v>
      </c>
      <c r="Q311" s="3">
        <v>183258.02400000003</v>
      </c>
      <c r="R311" s="2">
        <v>1.3023110547000001</v>
      </c>
      <c r="S311" s="2">
        <v>2.3408479980000001</v>
      </c>
      <c r="T311" s="2">
        <v>1.4036185379999999</v>
      </c>
      <c r="U311">
        <v>3</v>
      </c>
      <c r="V311" s="2">
        <f>Sheet2!$J$12+SUMPRODUCT(Sheet2!$K$12:$M$12,Sheet1!R311:T311)</f>
        <v>856.57261823736258</v>
      </c>
    </row>
    <row r="312" spans="1:22" x14ac:dyDescent="0.3">
      <c r="A312">
        <v>324</v>
      </c>
      <c r="B312" t="s">
        <v>338</v>
      </c>
      <c r="C312" t="s">
        <v>346</v>
      </c>
      <c r="D312" t="str">
        <f t="shared" si="11"/>
        <v>Tikamgarh</v>
      </c>
      <c r="E312">
        <v>1202998</v>
      </c>
      <c r="F312">
        <v>207821</v>
      </c>
      <c r="G312" s="2">
        <f t="shared" si="12"/>
        <v>5.7886257885391759</v>
      </c>
      <c r="H312">
        <v>542498</v>
      </c>
      <c r="I312">
        <v>566177</v>
      </c>
      <c r="J312">
        <v>865</v>
      </c>
      <c r="K312">
        <v>863</v>
      </c>
      <c r="L312">
        <v>859</v>
      </c>
      <c r="M312">
        <v>196</v>
      </c>
      <c r="N312">
        <v>220</v>
      </c>
      <c r="O312">
        <v>276</v>
      </c>
      <c r="P312" s="3">
        <v>165865.34399999998</v>
      </c>
      <c r="Q312" s="3">
        <v>47237.424000000006</v>
      </c>
      <c r="R312" s="2">
        <v>-1.0572199200000001</v>
      </c>
      <c r="S312" s="2">
        <v>5.3377672000000001E-2</v>
      </c>
      <c r="T312" s="2">
        <v>7.3410467699999996E-2</v>
      </c>
      <c r="U312">
        <v>2</v>
      </c>
      <c r="V312" s="2">
        <f>Sheet2!$J$12+SUMPRODUCT(Sheet2!$K$12:$M$12,Sheet1!R312:T312)</f>
        <v>410.17876047976574</v>
      </c>
    </row>
    <row r="313" spans="1:22" x14ac:dyDescent="0.3">
      <c r="A313">
        <v>325</v>
      </c>
      <c r="B313" t="s">
        <v>338</v>
      </c>
      <c r="C313" t="s">
        <v>347</v>
      </c>
      <c r="D313" t="str">
        <f t="shared" si="11"/>
        <v>Chhatarpur</v>
      </c>
      <c r="E313">
        <v>1474723</v>
      </c>
      <c r="F313">
        <v>251334</v>
      </c>
      <c r="G313" s="2">
        <f t="shared" si="12"/>
        <v>5.8675825793565535</v>
      </c>
      <c r="H313">
        <v>631370</v>
      </c>
      <c r="I313">
        <v>592470</v>
      </c>
      <c r="J313">
        <v>1080</v>
      </c>
      <c r="K313">
        <v>1072</v>
      </c>
      <c r="L313">
        <v>1033</v>
      </c>
      <c r="M313">
        <v>252</v>
      </c>
      <c r="N313">
        <v>274</v>
      </c>
      <c r="O313">
        <v>345</v>
      </c>
      <c r="P313" s="3">
        <v>111330.774</v>
      </c>
      <c r="Q313" s="3">
        <v>151167.141</v>
      </c>
      <c r="R313" s="2">
        <v>-0.31994827399999998</v>
      </c>
      <c r="S313" s="2">
        <v>0.43143515650000003</v>
      </c>
      <c r="T313" s="2">
        <v>0.7072408738</v>
      </c>
      <c r="U313">
        <v>3</v>
      </c>
      <c r="V313" s="2">
        <f>Sheet2!$J$12+SUMPRODUCT(Sheet2!$K$12:$M$12,Sheet1!R313:T313)</f>
        <v>510.78899771355685</v>
      </c>
    </row>
    <row r="314" spans="1:22" x14ac:dyDescent="0.3">
      <c r="A314">
        <v>326</v>
      </c>
      <c r="B314" t="s">
        <v>338</v>
      </c>
      <c r="C314" t="s">
        <v>348</v>
      </c>
      <c r="D314" t="str">
        <f t="shared" si="11"/>
        <v>Panna</v>
      </c>
      <c r="E314">
        <v>856558</v>
      </c>
      <c r="F314">
        <v>166649</v>
      </c>
      <c r="G314" s="2">
        <f t="shared" si="12"/>
        <v>5.1398928286398355</v>
      </c>
      <c r="H314">
        <v>420622</v>
      </c>
      <c r="I314">
        <v>373605</v>
      </c>
      <c r="J314">
        <v>955</v>
      </c>
      <c r="K314">
        <v>941</v>
      </c>
      <c r="L314">
        <v>836</v>
      </c>
      <c r="M314">
        <v>194</v>
      </c>
      <c r="N314">
        <v>159</v>
      </c>
      <c r="O314">
        <v>241</v>
      </c>
      <c r="P314" s="3">
        <v>37590.476000000002</v>
      </c>
      <c r="Q314" s="3">
        <v>133212.33200000002</v>
      </c>
      <c r="R314" s="2">
        <v>-1.3783709159999999</v>
      </c>
      <c r="S314" s="2">
        <v>0.5723474314</v>
      </c>
      <c r="T314" s="2">
        <v>0.77913330729999997</v>
      </c>
      <c r="U314">
        <v>3</v>
      </c>
      <c r="V314" s="2">
        <f>Sheet2!$J$12+SUMPRODUCT(Sheet2!$K$12:$M$12,Sheet1!R314:T314)</f>
        <v>390.25649754893772</v>
      </c>
    </row>
    <row r="315" spans="1:22" x14ac:dyDescent="0.3">
      <c r="A315">
        <v>327</v>
      </c>
      <c r="B315" t="s">
        <v>338</v>
      </c>
      <c r="C315" t="s">
        <v>349</v>
      </c>
      <c r="D315" t="str">
        <f t="shared" si="11"/>
        <v>Sagar</v>
      </c>
      <c r="E315">
        <v>2021987</v>
      </c>
      <c r="F315">
        <v>376379</v>
      </c>
      <c r="G315" s="2">
        <f t="shared" si="12"/>
        <v>5.3722099266962289</v>
      </c>
      <c r="H315">
        <v>1118993</v>
      </c>
      <c r="I315">
        <v>839763</v>
      </c>
      <c r="J315">
        <v>1901</v>
      </c>
      <c r="K315">
        <v>1887</v>
      </c>
      <c r="L315">
        <v>1825</v>
      </c>
      <c r="M315">
        <v>420</v>
      </c>
      <c r="N315">
        <v>360</v>
      </c>
      <c r="O315">
        <v>436</v>
      </c>
      <c r="P315" s="3">
        <v>185929.25400000002</v>
      </c>
      <c r="Q315" s="3">
        <v>179262.46799999999</v>
      </c>
      <c r="R315" s="2">
        <v>1.8123702043000001</v>
      </c>
      <c r="S315" s="2">
        <v>1.4718906661</v>
      </c>
      <c r="T315" s="2">
        <v>1.1086300411000001</v>
      </c>
      <c r="U315">
        <v>3</v>
      </c>
      <c r="V315" s="2">
        <f>Sheet2!$J$12+SUMPRODUCT(Sheet2!$K$12:$M$12,Sheet1!R315:T315)</f>
        <v>852.27618615468623</v>
      </c>
    </row>
    <row r="316" spans="1:22" x14ac:dyDescent="0.3">
      <c r="A316">
        <v>328</v>
      </c>
      <c r="B316" t="s">
        <v>338</v>
      </c>
      <c r="C316" t="s">
        <v>350</v>
      </c>
      <c r="D316" t="str">
        <f t="shared" si="11"/>
        <v>Damoh</v>
      </c>
      <c r="E316">
        <v>1083949</v>
      </c>
      <c r="F316">
        <v>218777</v>
      </c>
      <c r="G316" s="2">
        <f t="shared" si="12"/>
        <v>4.9545838913596949</v>
      </c>
      <c r="H316">
        <v>548331</v>
      </c>
      <c r="I316">
        <v>486486</v>
      </c>
      <c r="J316">
        <v>1175</v>
      </c>
      <c r="K316">
        <v>1159</v>
      </c>
      <c r="L316">
        <v>1103</v>
      </c>
      <c r="M316">
        <v>288</v>
      </c>
      <c r="N316">
        <v>229</v>
      </c>
      <c r="O316">
        <v>372</v>
      </c>
      <c r="P316" s="3">
        <v>136541.45899999997</v>
      </c>
      <c r="Q316" s="3">
        <v>84196.853999999992</v>
      </c>
      <c r="R316" s="2">
        <v>-0.64666931599999999</v>
      </c>
      <c r="S316" s="2">
        <v>0.75876849710000005</v>
      </c>
      <c r="T316" s="2">
        <v>0.3691634452</v>
      </c>
      <c r="U316">
        <v>2</v>
      </c>
      <c r="V316" s="2">
        <f>Sheet2!$J$12+SUMPRODUCT(Sheet2!$K$12:$M$12,Sheet1!R316:T316)</f>
        <v>513.16158371236588</v>
      </c>
    </row>
    <row r="317" spans="1:22" x14ac:dyDescent="0.3">
      <c r="A317">
        <v>329</v>
      </c>
      <c r="B317" t="s">
        <v>338</v>
      </c>
      <c r="C317" t="s">
        <v>351</v>
      </c>
      <c r="D317" t="str">
        <f t="shared" si="11"/>
        <v>Satna</v>
      </c>
      <c r="E317">
        <v>1870104</v>
      </c>
      <c r="F317">
        <v>346977</v>
      </c>
      <c r="G317" s="2">
        <f t="shared" si="12"/>
        <v>5.3897059459272514</v>
      </c>
      <c r="H317">
        <v>984833</v>
      </c>
      <c r="I317">
        <v>745244</v>
      </c>
      <c r="J317">
        <v>1817</v>
      </c>
      <c r="K317">
        <v>1801</v>
      </c>
      <c r="L317">
        <v>1683</v>
      </c>
      <c r="M317">
        <v>481</v>
      </c>
      <c r="N317">
        <v>316</v>
      </c>
      <c r="O317">
        <v>554</v>
      </c>
      <c r="P317" s="3">
        <v>110513.101</v>
      </c>
      <c r="Q317" s="3">
        <v>240092.36</v>
      </c>
      <c r="R317" s="2">
        <v>1.5382945165999999</v>
      </c>
      <c r="S317" s="2">
        <v>1.5765424852000001</v>
      </c>
      <c r="T317" s="2">
        <v>1.4164764028000001</v>
      </c>
      <c r="U317">
        <v>3</v>
      </c>
      <c r="V317" s="2">
        <f>Sheet2!$J$12+SUMPRODUCT(Sheet2!$K$12:$M$12,Sheet1!R317:T317)</f>
        <v>816.058550991159</v>
      </c>
    </row>
    <row r="318" spans="1:22" x14ac:dyDescent="0.3">
      <c r="A318">
        <v>330</v>
      </c>
      <c r="B318" t="s">
        <v>338</v>
      </c>
      <c r="C318" t="s">
        <v>352</v>
      </c>
      <c r="D318" t="str">
        <f t="shared" si="11"/>
        <v>Rewa</v>
      </c>
      <c r="E318">
        <v>1973306</v>
      </c>
      <c r="F318">
        <v>362657</v>
      </c>
      <c r="G318" s="2">
        <f t="shared" si="12"/>
        <v>5.4412461361562023</v>
      </c>
      <c r="H318">
        <v>991410</v>
      </c>
      <c r="I318">
        <v>862959</v>
      </c>
      <c r="J318">
        <v>2415</v>
      </c>
      <c r="K318">
        <v>2396</v>
      </c>
      <c r="L318">
        <v>2263</v>
      </c>
      <c r="M318">
        <v>399</v>
      </c>
      <c r="N318">
        <v>266</v>
      </c>
      <c r="O318">
        <v>681</v>
      </c>
      <c r="P318" s="3">
        <v>82446.710999999996</v>
      </c>
      <c r="Q318" s="3">
        <v>290257.59899999999</v>
      </c>
      <c r="R318" s="2">
        <v>2.3803896662000001</v>
      </c>
      <c r="S318" s="2">
        <v>2.5680769575000002</v>
      </c>
      <c r="T318" s="2">
        <v>2.3654402002000001</v>
      </c>
      <c r="U318">
        <v>3</v>
      </c>
      <c r="V318" s="2">
        <f>Sheet2!$J$12+SUMPRODUCT(Sheet2!$K$12:$M$12,Sheet1!R318:T318)</f>
        <v>972.89713576150029</v>
      </c>
    </row>
    <row r="319" spans="1:22" x14ac:dyDescent="0.3">
      <c r="A319">
        <v>331</v>
      </c>
      <c r="B319" t="s">
        <v>338</v>
      </c>
      <c r="C319" t="s">
        <v>353</v>
      </c>
      <c r="D319" t="str">
        <f t="shared" si="11"/>
        <v xml:space="preserve">Umaria </v>
      </c>
      <c r="E319">
        <v>515963</v>
      </c>
      <c r="F319">
        <v>102358</v>
      </c>
      <c r="G319" s="2">
        <f t="shared" si="12"/>
        <v>5.0407686746517122</v>
      </c>
      <c r="H319">
        <v>247303</v>
      </c>
      <c r="I319">
        <v>217537</v>
      </c>
      <c r="J319">
        <v>589</v>
      </c>
      <c r="K319">
        <v>583</v>
      </c>
      <c r="L319">
        <v>541</v>
      </c>
      <c r="M319">
        <v>144</v>
      </c>
      <c r="N319">
        <v>88</v>
      </c>
      <c r="O319">
        <v>190</v>
      </c>
      <c r="P319" s="3">
        <v>20183.161</v>
      </c>
      <c r="Q319" s="3">
        <v>83902.774000000005</v>
      </c>
      <c r="R319" s="2">
        <v>-2.4374335600000001</v>
      </c>
      <c r="S319" s="2">
        <v>0.16761644279999999</v>
      </c>
      <c r="T319" s="2">
        <v>0.3950883879</v>
      </c>
      <c r="U319">
        <v>2</v>
      </c>
      <c r="V319" s="2">
        <f>Sheet2!$J$12+SUMPRODUCT(Sheet2!$K$12:$M$12,Sheet1!R319:T319)</f>
        <v>237.9125952241227</v>
      </c>
    </row>
    <row r="320" spans="1:22" x14ac:dyDescent="0.3">
      <c r="A320">
        <v>332</v>
      </c>
      <c r="B320" t="s">
        <v>338</v>
      </c>
      <c r="C320" t="s">
        <v>354</v>
      </c>
      <c r="D320" t="str">
        <f t="shared" si="11"/>
        <v>Shahdol</v>
      </c>
      <c r="E320">
        <v>1575303</v>
      </c>
      <c r="F320">
        <v>322125</v>
      </c>
      <c r="G320" s="2">
        <f t="shared" si="12"/>
        <v>4.8903469150174619</v>
      </c>
      <c r="H320">
        <v>767630</v>
      </c>
      <c r="I320">
        <v>681924</v>
      </c>
      <c r="J320">
        <v>1380</v>
      </c>
      <c r="K320">
        <v>1375</v>
      </c>
      <c r="L320">
        <v>1233</v>
      </c>
      <c r="M320">
        <v>325</v>
      </c>
      <c r="N320">
        <v>292</v>
      </c>
      <c r="O320">
        <v>459</v>
      </c>
      <c r="P320" s="3">
        <v>75865.856</v>
      </c>
      <c r="Q320" s="3">
        <v>247872.06399999998</v>
      </c>
      <c r="R320" s="2">
        <v>0.55293707999999997</v>
      </c>
      <c r="S320" s="2">
        <v>0.85677565560000002</v>
      </c>
      <c r="T320" s="2">
        <v>1.3897661788</v>
      </c>
      <c r="U320">
        <v>3</v>
      </c>
      <c r="V320" s="2">
        <f>Sheet2!$J$12+SUMPRODUCT(Sheet2!$K$12:$M$12,Sheet1!R320:T320)</f>
        <v>630.51479265280841</v>
      </c>
    </row>
    <row r="321" spans="1:22" x14ac:dyDescent="0.3">
      <c r="A321">
        <v>333</v>
      </c>
      <c r="B321" t="s">
        <v>338</v>
      </c>
      <c r="C321" t="s">
        <v>355</v>
      </c>
      <c r="D321" t="str">
        <f t="shared" si="11"/>
        <v>Sidhi</v>
      </c>
      <c r="E321">
        <v>1831152</v>
      </c>
      <c r="F321">
        <v>333916</v>
      </c>
      <c r="G321" s="2">
        <f t="shared" si="12"/>
        <v>5.4838701948993158</v>
      </c>
      <c r="H321">
        <v>759929</v>
      </c>
      <c r="I321">
        <v>757585</v>
      </c>
      <c r="J321">
        <v>1754</v>
      </c>
      <c r="K321">
        <v>1744</v>
      </c>
      <c r="L321">
        <v>1513</v>
      </c>
      <c r="M321">
        <v>286</v>
      </c>
      <c r="N321">
        <v>304</v>
      </c>
      <c r="O321">
        <v>716</v>
      </c>
      <c r="P321" s="3">
        <v>44675.267999999996</v>
      </c>
      <c r="Q321" s="3">
        <v>287004.75199999998</v>
      </c>
      <c r="R321" s="2">
        <v>1.1341562167999999</v>
      </c>
      <c r="S321" s="2">
        <v>1.4422100721</v>
      </c>
      <c r="T321" s="2">
        <v>1.9729337146999999</v>
      </c>
      <c r="U321">
        <v>3</v>
      </c>
      <c r="V321" s="2">
        <f>Sheet2!$J$12+SUMPRODUCT(Sheet2!$K$12:$M$12,Sheet1!R321:T321)</f>
        <v>732.59335160207127</v>
      </c>
    </row>
    <row r="322" spans="1:22" x14ac:dyDescent="0.3">
      <c r="A322">
        <v>334</v>
      </c>
      <c r="B322" t="s">
        <v>338</v>
      </c>
      <c r="C322" t="s">
        <v>356</v>
      </c>
      <c r="D322" t="str">
        <f t="shared" ref="D322:D385" si="13">IFERROR(MID(C322,LEN("District A"),IFERROR(FIND("*",C322)-LEN("District A"),FIND("(",C322)-LEN("District  A"))),RIGHT(C322,LEN(C322)-LEN("District ")))</f>
        <v xml:space="preserve">Neemuch </v>
      </c>
      <c r="E322">
        <v>726070</v>
      </c>
      <c r="F322">
        <v>136981</v>
      </c>
      <c r="G322" s="2">
        <f t="shared" si="12"/>
        <v>5.3005161299742296</v>
      </c>
      <c r="H322">
        <v>403371</v>
      </c>
      <c r="I322">
        <v>348262</v>
      </c>
      <c r="J322">
        <v>674</v>
      </c>
      <c r="K322">
        <v>674</v>
      </c>
      <c r="L322">
        <v>669</v>
      </c>
      <c r="M322">
        <v>449</v>
      </c>
      <c r="N322">
        <v>259</v>
      </c>
      <c r="O322">
        <v>269</v>
      </c>
      <c r="P322" s="3">
        <v>85866.68</v>
      </c>
      <c r="Q322" s="3">
        <v>47416.885000000002</v>
      </c>
      <c r="R322" s="2">
        <v>-1.6269864380000001</v>
      </c>
      <c r="S322" s="2">
        <v>0.38205551459999998</v>
      </c>
      <c r="T322" s="2">
        <v>-0.47875773399999999</v>
      </c>
      <c r="U322">
        <v>2</v>
      </c>
      <c r="V322" s="2">
        <f>Sheet2!$J$12+SUMPRODUCT(Sheet2!$K$12:$M$12,Sheet1!R322:T322)</f>
        <v>390.97460401935564</v>
      </c>
    </row>
    <row r="323" spans="1:22" x14ac:dyDescent="0.3">
      <c r="A323">
        <v>335</v>
      </c>
      <c r="B323" t="s">
        <v>338</v>
      </c>
      <c r="C323" t="s">
        <v>357</v>
      </c>
      <c r="D323" t="str">
        <f t="shared" si="13"/>
        <v>Mandsaur</v>
      </c>
      <c r="E323">
        <v>1183724</v>
      </c>
      <c r="F323">
        <v>216671</v>
      </c>
      <c r="G323" s="2">
        <f t="shared" si="12"/>
        <v>5.4632322738160619</v>
      </c>
      <c r="H323">
        <v>694046</v>
      </c>
      <c r="I323">
        <v>570329</v>
      </c>
      <c r="J323">
        <v>906</v>
      </c>
      <c r="K323">
        <v>896</v>
      </c>
      <c r="L323">
        <v>902</v>
      </c>
      <c r="M323">
        <v>538</v>
      </c>
      <c r="N323">
        <v>300</v>
      </c>
      <c r="O323">
        <v>292</v>
      </c>
      <c r="P323" s="3">
        <v>83550.755999999994</v>
      </c>
      <c r="Q323" s="3">
        <v>127264.16700000002</v>
      </c>
      <c r="R323" s="2">
        <v>-0.47423309600000002</v>
      </c>
      <c r="S323" s="2">
        <v>0.51032669549999998</v>
      </c>
      <c r="T323" s="2">
        <v>4.0693789999999997E-3</v>
      </c>
      <c r="U323">
        <v>2</v>
      </c>
      <c r="V323" s="2">
        <f>Sheet2!$J$12+SUMPRODUCT(Sheet2!$K$12:$M$12,Sheet1!R323:T323)</f>
        <v>526.05607684836207</v>
      </c>
    </row>
    <row r="324" spans="1:22" x14ac:dyDescent="0.3">
      <c r="A324">
        <v>336</v>
      </c>
      <c r="B324" t="s">
        <v>338</v>
      </c>
      <c r="C324" t="s">
        <v>358</v>
      </c>
      <c r="D324" t="str">
        <f t="shared" si="13"/>
        <v>Ratlam</v>
      </c>
      <c r="E324">
        <v>1215393</v>
      </c>
      <c r="F324">
        <v>217701</v>
      </c>
      <c r="G324" s="2">
        <f t="shared" si="12"/>
        <v>5.582854465528408</v>
      </c>
      <c r="H324">
        <v>672715</v>
      </c>
      <c r="I324">
        <v>547852</v>
      </c>
      <c r="J324">
        <v>1053</v>
      </c>
      <c r="K324">
        <v>1027</v>
      </c>
      <c r="L324">
        <v>1029</v>
      </c>
      <c r="M324">
        <v>581</v>
      </c>
      <c r="N324">
        <v>356</v>
      </c>
      <c r="O324">
        <v>517</v>
      </c>
      <c r="P324" s="3">
        <v>72400.271999999997</v>
      </c>
      <c r="Q324" s="3">
        <v>138120.75699999998</v>
      </c>
      <c r="R324" s="2">
        <v>-0.23370271200000001</v>
      </c>
      <c r="S324" s="2">
        <v>0.85935935649999995</v>
      </c>
      <c r="T324" s="2">
        <v>1.82888015E-2</v>
      </c>
      <c r="U324">
        <v>2</v>
      </c>
      <c r="V324" s="2">
        <f>Sheet2!$J$12+SUMPRODUCT(Sheet2!$K$12:$M$12,Sheet1!R324:T324)</f>
        <v>586.72475806970056</v>
      </c>
    </row>
    <row r="325" spans="1:22" x14ac:dyDescent="0.3">
      <c r="A325">
        <v>337</v>
      </c>
      <c r="B325" t="s">
        <v>338</v>
      </c>
      <c r="C325" t="s">
        <v>359</v>
      </c>
      <c r="D325" t="str">
        <f t="shared" si="13"/>
        <v>Ujjain</v>
      </c>
      <c r="E325">
        <v>1710982</v>
      </c>
      <c r="F325">
        <v>298036</v>
      </c>
      <c r="G325" s="2">
        <f t="shared" si="12"/>
        <v>5.7408568092445211</v>
      </c>
      <c r="H325">
        <v>1014882</v>
      </c>
      <c r="I325">
        <v>755288</v>
      </c>
      <c r="J325">
        <v>1096</v>
      </c>
      <c r="K325">
        <v>1083</v>
      </c>
      <c r="L325">
        <v>1096</v>
      </c>
      <c r="M325">
        <v>650</v>
      </c>
      <c r="N325">
        <v>252</v>
      </c>
      <c r="O325">
        <v>302</v>
      </c>
      <c r="P325" s="3">
        <v>126755.28</v>
      </c>
      <c r="Q325" s="3">
        <v>159030.93</v>
      </c>
      <c r="R325" s="2">
        <v>0.52883566100000001</v>
      </c>
      <c r="S325" s="2">
        <v>0.45732157000000001</v>
      </c>
      <c r="T325" s="2">
        <v>0.29398317909999999</v>
      </c>
      <c r="U325">
        <v>3</v>
      </c>
      <c r="V325" s="2">
        <f>Sheet2!$J$12+SUMPRODUCT(Sheet2!$K$12:$M$12,Sheet1!R325:T325)</f>
        <v>633.74021671815217</v>
      </c>
    </row>
    <row r="326" spans="1:22" x14ac:dyDescent="0.3">
      <c r="A326">
        <v>338</v>
      </c>
      <c r="B326" t="s">
        <v>338</v>
      </c>
      <c r="C326" t="s">
        <v>360</v>
      </c>
      <c r="D326" t="str">
        <f t="shared" si="13"/>
        <v>Shajapur</v>
      </c>
      <c r="E326">
        <v>1290685</v>
      </c>
      <c r="F326">
        <v>219796</v>
      </c>
      <c r="G326" s="2">
        <f t="shared" si="12"/>
        <v>5.8721951263899248</v>
      </c>
      <c r="H326">
        <v>748357</v>
      </c>
      <c r="I326">
        <v>629791</v>
      </c>
      <c r="J326">
        <v>1068</v>
      </c>
      <c r="K326">
        <v>1062</v>
      </c>
      <c r="L326">
        <v>1061</v>
      </c>
      <c r="M326">
        <v>496</v>
      </c>
      <c r="N326">
        <v>197</v>
      </c>
      <c r="O326">
        <v>340</v>
      </c>
      <c r="P326" s="3">
        <v>85949.528000000006</v>
      </c>
      <c r="Q326" s="3">
        <v>130459.105</v>
      </c>
      <c r="R326" s="2">
        <v>-0.27940124</v>
      </c>
      <c r="S326" s="2">
        <v>0.6635321877</v>
      </c>
      <c r="T326" s="2">
        <v>0.3954897959</v>
      </c>
      <c r="U326">
        <v>3</v>
      </c>
      <c r="V326" s="2">
        <f>Sheet2!$J$12+SUMPRODUCT(Sheet2!$K$12:$M$12,Sheet1!R326:T326)</f>
        <v>548.81536529129812</v>
      </c>
    </row>
    <row r="327" spans="1:22" x14ac:dyDescent="0.3">
      <c r="A327">
        <v>339</v>
      </c>
      <c r="B327" t="s">
        <v>338</v>
      </c>
      <c r="C327" t="s">
        <v>361</v>
      </c>
      <c r="D327" t="str">
        <f t="shared" si="13"/>
        <v>Dewas</v>
      </c>
      <c r="E327">
        <v>1308223</v>
      </c>
      <c r="F327">
        <v>226155</v>
      </c>
      <c r="G327" s="2">
        <f t="shared" ref="G327:G390" si="14">E327/F327</f>
        <v>5.784630010391103</v>
      </c>
      <c r="H327">
        <v>656369</v>
      </c>
      <c r="I327">
        <v>580422</v>
      </c>
      <c r="J327">
        <v>1061</v>
      </c>
      <c r="K327">
        <v>1057</v>
      </c>
      <c r="L327">
        <v>1055</v>
      </c>
      <c r="M327">
        <v>680</v>
      </c>
      <c r="N327">
        <v>187</v>
      </c>
      <c r="O327">
        <v>237</v>
      </c>
      <c r="P327" s="3">
        <v>95152.103999999992</v>
      </c>
      <c r="Q327" s="3">
        <v>120274.038</v>
      </c>
      <c r="R327" s="2">
        <v>-0.20631371700000001</v>
      </c>
      <c r="S327" s="2">
        <v>0.82641352570000004</v>
      </c>
      <c r="T327" s="2">
        <v>9.8119467299999999E-2</v>
      </c>
      <c r="U327">
        <v>2</v>
      </c>
      <c r="V327" s="2">
        <f>Sheet2!$J$12+SUMPRODUCT(Sheet2!$K$12:$M$12,Sheet1!R327:T327)</f>
        <v>584.03954402977456</v>
      </c>
    </row>
    <row r="328" spans="1:22" x14ac:dyDescent="0.3">
      <c r="A328">
        <v>340</v>
      </c>
      <c r="B328" t="s">
        <v>338</v>
      </c>
      <c r="C328" t="s">
        <v>362</v>
      </c>
      <c r="D328" t="str">
        <f t="shared" si="13"/>
        <v>Jhabua</v>
      </c>
      <c r="E328">
        <v>1394561</v>
      </c>
      <c r="F328">
        <v>224588</v>
      </c>
      <c r="G328" s="2">
        <f t="shared" si="14"/>
        <v>6.2094190250592192</v>
      </c>
      <c r="H328">
        <v>396590</v>
      </c>
      <c r="I328">
        <v>732246</v>
      </c>
      <c r="J328">
        <v>1317</v>
      </c>
      <c r="K328">
        <v>1295</v>
      </c>
      <c r="L328">
        <v>1227</v>
      </c>
      <c r="M328">
        <v>368</v>
      </c>
      <c r="N328">
        <v>314</v>
      </c>
      <c r="O328">
        <v>524</v>
      </c>
      <c r="P328" s="3">
        <v>84506.973999999987</v>
      </c>
      <c r="Q328" s="3">
        <v>149657.60199999998</v>
      </c>
      <c r="R328" s="2">
        <v>-3.4468389000000002E-2</v>
      </c>
      <c r="S328" s="2">
        <v>1.0908297021</v>
      </c>
      <c r="T328" s="2">
        <v>0.65830799100000004</v>
      </c>
      <c r="U328">
        <v>3</v>
      </c>
      <c r="V328" s="2">
        <f>Sheet2!$J$12+SUMPRODUCT(Sheet2!$K$12:$M$12,Sheet1!R328:T328)</f>
        <v>607.50339031591068</v>
      </c>
    </row>
    <row r="329" spans="1:22" x14ac:dyDescent="0.3">
      <c r="A329">
        <v>341</v>
      </c>
      <c r="B329" t="s">
        <v>338</v>
      </c>
      <c r="C329" t="s">
        <v>363</v>
      </c>
      <c r="D329" t="str">
        <f t="shared" si="13"/>
        <v>Dhar</v>
      </c>
      <c r="E329">
        <v>1740329</v>
      </c>
      <c r="F329">
        <v>302701</v>
      </c>
      <c r="G329" s="2">
        <f t="shared" si="14"/>
        <v>5.7493335007152275</v>
      </c>
      <c r="H329">
        <v>735243</v>
      </c>
      <c r="I329">
        <v>811415</v>
      </c>
      <c r="J329">
        <v>1473</v>
      </c>
      <c r="K329">
        <v>1454</v>
      </c>
      <c r="L329">
        <v>1434</v>
      </c>
      <c r="M329">
        <v>528</v>
      </c>
      <c r="N329">
        <v>438</v>
      </c>
      <c r="O329">
        <v>615</v>
      </c>
      <c r="P329" s="3">
        <v>122878.73</v>
      </c>
      <c r="Q329" s="3">
        <v>176542.89</v>
      </c>
      <c r="R329" s="2">
        <v>0.97819624910000003</v>
      </c>
      <c r="S329" s="2">
        <v>1.215197963</v>
      </c>
      <c r="T329" s="2">
        <v>0.50028194930000003</v>
      </c>
      <c r="U329">
        <v>3</v>
      </c>
      <c r="V329" s="2">
        <f>Sheet2!$J$12+SUMPRODUCT(Sheet2!$K$12:$M$12,Sheet1!R329:T329)</f>
        <v>749.70880893500589</v>
      </c>
    </row>
    <row r="330" spans="1:22" x14ac:dyDescent="0.3">
      <c r="A330">
        <v>342</v>
      </c>
      <c r="B330" t="s">
        <v>338</v>
      </c>
      <c r="C330" t="s">
        <v>364</v>
      </c>
      <c r="D330" t="str">
        <f t="shared" si="13"/>
        <v>Indore</v>
      </c>
      <c r="E330">
        <v>2465827</v>
      </c>
      <c r="F330">
        <v>447478</v>
      </c>
      <c r="G330" s="2">
        <f t="shared" si="14"/>
        <v>5.5104988401664441</v>
      </c>
      <c r="H330">
        <v>1575436</v>
      </c>
      <c r="I330">
        <v>893669</v>
      </c>
      <c r="J330">
        <v>625</v>
      </c>
      <c r="K330">
        <v>622</v>
      </c>
      <c r="L330">
        <v>624</v>
      </c>
      <c r="M330">
        <v>447</v>
      </c>
      <c r="N330">
        <v>208</v>
      </c>
      <c r="O330">
        <v>313</v>
      </c>
      <c r="P330" s="3">
        <v>279711.78600000002</v>
      </c>
      <c r="Q330" s="3">
        <v>130420.338</v>
      </c>
      <c r="R330" s="2">
        <v>0.699418761</v>
      </c>
      <c r="S330" s="2">
        <v>-1.494552053</v>
      </c>
      <c r="T330" s="2">
        <v>0.1415034875</v>
      </c>
      <c r="U330">
        <v>1</v>
      </c>
      <c r="V330" s="2">
        <f>Sheet2!$J$12+SUMPRODUCT(Sheet2!$K$12:$M$12,Sheet1!R330:T330)</f>
        <v>484.16074900915453</v>
      </c>
    </row>
    <row r="331" spans="1:22" x14ac:dyDescent="0.3">
      <c r="A331">
        <v>343</v>
      </c>
      <c r="B331" t="s">
        <v>338</v>
      </c>
      <c r="C331" t="s">
        <v>365</v>
      </c>
      <c r="D331" t="str">
        <f t="shared" si="13"/>
        <v>West Nimar</v>
      </c>
      <c r="E331">
        <v>1529562</v>
      </c>
      <c r="F331">
        <v>264596</v>
      </c>
      <c r="G331" s="2">
        <f t="shared" si="14"/>
        <v>5.7807449848070265</v>
      </c>
      <c r="H331">
        <v>780796</v>
      </c>
      <c r="I331">
        <v>704439</v>
      </c>
      <c r="J331">
        <v>1181</v>
      </c>
      <c r="K331">
        <v>1169</v>
      </c>
      <c r="L331">
        <v>1159</v>
      </c>
      <c r="M331">
        <v>529</v>
      </c>
      <c r="N331">
        <v>437</v>
      </c>
      <c r="O331">
        <v>502</v>
      </c>
      <c r="P331" s="3">
        <v>81959.789999999994</v>
      </c>
      <c r="Q331" s="3">
        <v>178068.99</v>
      </c>
      <c r="R331" s="2">
        <v>0.39567816509999998</v>
      </c>
      <c r="S331" s="2">
        <v>0.86105822880000005</v>
      </c>
      <c r="T331" s="2">
        <v>0.30061579640000002</v>
      </c>
      <c r="U331">
        <v>3</v>
      </c>
      <c r="V331" s="2">
        <f>Sheet2!$J$12+SUMPRODUCT(Sheet2!$K$12:$M$12,Sheet1!R331:T331)</f>
        <v>653.57470932230171</v>
      </c>
    </row>
    <row r="332" spans="1:22" x14ac:dyDescent="0.3">
      <c r="A332">
        <v>344</v>
      </c>
      <c r="B332" t="s">
        <v>338</v>
      </c>
      <c r="C332" t="s">
        <v>366</v>
      </c>
      <c r="D332" t="str">
        <f t="shared" si="13"/>
        <v xml:space="preserve">Barwani </v>
      </c>
      <c r="E332">
        <v>1081441</v>
      </c>
      <c r="F332">
        <v>170365</v>
      </c>
      <c r="G332" s="2">
        <f t="shared" si="14"/>
        <v>6.3477885715962783</v>
      </c>
      <c r="H332">
        <v>350354</v>
      </c>
      <c r="I332">
        <v>523750</v>
      </c>
      <c r="J332">
        <v>711</v>
      </c>
      <c r="K332">
        <v>694</v>
      </c>
      <c r="L332">
        <v>611</v>
      </c>
      <c r="M332">
        <v>172</v>
      </c>
      <c r="N332">
        <v>156</v>
      </c>
      <c r="O332">
        <v>197</v>
      </c>
      <c r="P332" s="3">
        <v>46142.086000000003</v>
      </c>
      <c r="Q332" s="3">
        <v>118334.87</v>
      </c>
      <c r="R332" s="2">
        <v>-1.567494538</v>
      </c>
      <c r="S332" s="2">
        <v>4.0089849E-3</v>
      </c>
      <c r="T332" s="2">
        <v>0.58021475150000001</v>
      </c>
      <c r="U332">
        <v>2</v>
      </c>
      <c r="V332" s="2">
        <f>Sheet2!$J$12+SUMPRODUCT(Sheet2!$K$12:$M$12,Sheet1!R332:T332)</f>
        <v>323.22796391767895</v>
      </c>
    </row>
    <row r="333" spans="1:22" x14ac:dyDescent="0.3">
      <c r="A333">
        <v>345</v>
      </c>
      <c r="B333" t="s">
        <v>338</v>
      </c>
      <c r="C333" t="s">
        <v>367</v>
      </c>
      <c r="D333" t="str">
        <f t="shared" si="13"/>
        <v>East Nimar</v>
      </c>
      <c r="E333">
        <v>1713134</v>
      </c>
      <c r="F333">
        <v>306979</v>
      </c>
      <c r="G333" s="2">
        <f t="shared" si="14"/>
        <v>5.5806227787568528</v>
      </c>
      <c r="H333">
        <v>866818</v>
      </c>
      <c r="I333">
        <v>752695</v>
      </c>
      <c r="J333">
        <v>1054</v>
      </c>
      <c r="K333">
        <v>1049</v>
      </c>
      <c r="L333">
        <v>1012</v>
      </c>
      <c r="M333">
        <v>582</v>
      </c>
      <c r="N333">
        <v>329</v>
      </c>
      <c r="O333">
        <v>394</v>
      </c>
      <c r="P333" s="3">
        <v>98569.03</v>
      </c>
      <c r="Q333" s="3">
        <v>191934.10500000001</v>
      </c>
      <c r="R333" s="2">
        <v>0.45408384610000002</v>
      </c>
      <c r="S333" s="2">
        <v>0.42737733659999999</v>
      </c>
      <c r="T333" s="2">
        <v>0.42786699579999998</v>
      </c>
      <c r="U333">
        <v>3</v>
      </c>
      <c r="V333" s="2">
        <f>Sheet2!$J$12+SUMPRODUCT(Sheet2!$K$12:$M$12,Sheet1!R333:T333)</f>
        <v>616.645495333491</v>
      </c>
    </row>
    <row r="334" spans="1:22" x14ac:dyDescent="0.3">
      <c r="A334">
        <v>346</v>
      </c>
      <c r="B334" t="s">
        <v>338</v>
      </c>
      <c r="C334" t="s">
        <v>368</v>
      </c>
      <c r="D334" t="str">
        <f t="shared" si="13"/>
        <v>Rajgarh</v>
      </c>
      <c r="E334">
        <v>1254085</v>
      </c>
      <c r="F334">
        <v>216168</v>
      </c>
      <c r="G334" s="2">
        <f t="shared" si="14"/>
        <v>5.8014368454165277</v>
      </c>
      <c r="H334">
        <v>548640</v>
      </c>
      <c r="I334">
        <v>625494</v>
      </c>
      <c r="J334">
        <v>1677</v>
      </c>
      <c r="K334">
        <v>1669</v>
      </c>
      <c r="L334">
        <v>1664</v>
      </c>
      <c r="M334">
        <v>427</v>
      </c>
      <c r="N334">
        <v>174</v>
      </c>
      <c r="O334">
        <v>320</v>
      </c>
      <c r="P334" s="3">
        <v>89283.472999999984</v>
      </c>
      <c r="Q334" s="3">
        <v>125957.36900000001</v>
      </c>
      <c r="R334" s="2">
        <v>0.26131004270000002</v>
      </c>
      <c r="S334" s="2">
        <v>1.8435100369999999</v>
      </c>
      <c r="T334" s="2">
        <v>0.9347999159</v>
      </c>
      <c r="U334">
        <v>3</v>
      </c>
      <c r="V334" s="2">
        <f>Sheet2!$J$12+SUMPRODUCT(Sheet2!$K$12:$M$12,Sheet1!R334:T334)</f>
        <v>701.35542236831645</v>
      </c>
    </row>
    <row r="335" spans="1:22" x14ac:dyDescent="0.3">
      <c r="A335">
        <v>347</v>
      </c>
      <c r="B335" t="s">
        <v>338</v>
      </c>
      <c r="C335" t="s">
        <v>369</v>
      </c>
      <c r="D335" t="str">
        <f t="shared" si="13"/>
        <v>Vidisha</v>
      </c>
      <c r="E335">
        <v>1214857</v>
      </c>
      <c r="F335">
        <v>214612</v>
      </c>
      <c r="G335" s="2">
        <f t="shared" si="14"/>
        <v>5.6607132872346373</v>
      </c>
      <c r="H335">
        <v>608083</v>
      </c>
      <c r="I335">
        <v>451787</v>
      </c>
      <c r="J335">
        <v>1533</v>
      </c>
      <c r="K335">
        <v>1501</v>
      </c>
      <c r="L335">
        <v>1479</v>
      </c>
      <c r="M335">
        <v>427</v>
      </c>
      <c r="N335">
        <v>230</v>
      </c>
      <c r="O335">
        <v>363</v>
      </c>
      <c r="P335" s="3">
        <v>58113</v>
      </c>
      <c r="Q335" s="3">
        <v>148769.28000000003</v>
      </c>
      <c r="R335" s="2">
        <v>-2.5489839999999998E-3</v>
      </c>
      <c r="S335" s="2">
        <v>1.6650857305</v>
      </c>
      <c r="T335" s="2">
        <v>0.86188324419999995</v>
      </c>
      <c r="U335">
        <v>3</v>
      </c>
      <c r="V335" s="2">
        <f>Sheet2!$J$12+SUMPRODUCT(Sheet2!$K$12:$M$12,Sheet1!R335:T335)</f>
        <v>655.50469627615325</v>
      </c>
    </row>
    <row r="336" spans="1:22" x14ac:dyDescent="0.3">
      <c r="A336">
        <v>348</v>
      </c>
      <c r="B336" t="s">
        <v>338</v>
      </c>
      <c r="C336" t="s">
        <v>370</v>
      </c>
      <c r="D336" t="str">
        <f t="shared" si="13"/>
        <v>Bhopal</v>
      </c>
      <c r="E336">
        <v>1843510</v>
      </c>
      <c r="F336">
        <v>350061</v>
      </c>
      <c r="G336" s="2">
        <f t="shared" si="14"/>
        <v>5.2662535958018744</v>
      </c>
      <c r="H336">
        <v>1159823</v>
      </c>
      <c r="I336">
        <v>591454</v>
      </c>
      <c r="J336">
        <v>512</v>
      </c>
      <c r="K336">
        <v>510</v>
      </c>
      <c r="L336">
        <v>511</v>
      </c>
      <c r="M336">
        <v>358</v>
      </c>
      <c r="N336">
        <v>85</v>
      </c>
      <c r="O336">
        <v>152</v>
      </c>
      <c r="P336" s="3">
        <v>224701.92</v>
      </c>
      <c r="Q336" s="3">
        <v>90216.144</v>
      </c>
      <c r="R336" s="2">
        <v>-0.54377625600000001</v>
      </c>
      <c r="S336" s="2">
        <v>-1.2085985800000001</v>
      </c>
      <c r="T336" s="2">
        <v>0.1256088699</v>
      </c>
      <c r="U336">
        <v>2</v>
      </c>
      <c r="V336" s="2">
        <f>Sheet2!$J$12+SUMPRODUCT(Sheet2!$K$12:$M$12,Sheet1!R336:T336)</f>
        <v>357.35248237473195</v>
      </c>
    </row>
    <row r="337" spans="1:22" x14ac:dyDescent="0.3">
      <c r="A337">
        <v>349</v>
      </c>
      <c r="B337" t="s">
        <v>338</v>
      </c>
      <c r="C337" t="s">
        <v>371</v>
      </c>
      <c r="D337" t="str">
        <f t="shared" si="13"/>
        <v>Sehore</v>
      </c>
      <c r="E337">
        <v>1078912</v>
      </c>
      <c r="F337">
        <v>183477</v>
      </c>
      <c r="G337" s="2">
        <f t="shared" si="14"/>
        <v>5.8803664764520898</v>
      </c>
      <c r="H337">
        <v>550972</v>
      </c>
      <c r="I337">
        <v>451442</v>
      </c>
      <c r="J337">
        <v>1019</v>
      </c>
      <c r="K337">
        <v>1018</v>
      </c>
      <c r="L337">
        <v>1014</v>
      </c>
      <c r="M337">
        <v>581</v>
      </c>
      <c r="N337">
        <v>160</v>
      </c>
      <c r="O337">
        <v>264</v>
      </c>
      <c r="P337" s="3">
        <v>87481.8</v>
      </c>
      <c r="Q337" s="3">
        <v>89499.199999999997</v>
      </c>
      <c r="R337" s="2">
        <v>-0.73564735699999995</v>
      </c>
      <c r="S337" s="2">
        <v>0.86659752580000005</v>
      </c>
      <c r="T337" s="2">
        <v>4.9969715099999999E-2</v>
      </c>
      <c r="U337">
        <v>2</v>
      </c>
      <c r="V337" s="2">
        <f>Sheet2!$J$12+SUMPRODUCT(Sheet2!$K$12:$M$12,Sheet1!R337:T337)</f>
        <v>524.26852655922892</v>
      </c>
    </row>
    <row r="338" spans="1:22" x14ac:dyDescent="0.3">
      <c r="A338">
        <v>350</v>
      </c>
      <c r="B338" t="s">
        <v>338</v>
      </c>
      <c r="C338" t="s">
        <v>372</v>
      </c>
      <c r="D338" t="str">
        <f t="shared" si="13"/>
        <v>Raisen</v>
      </c>
      <c r="E338">
        <v>1125154</v>
      </c>
      <c r="F338">
        <v>201389</v>
      </c>
      <c r="G338" s="2">
        <f t="shared" si="14"/>
        <v>5.5869685037415149</v>
      </c>
      <c r="H338">
        <v>658705</v>
      </c>
      <c r="I338">
        <v>411721</v>
      </c>
      <c r="J338">
        <v>1425</v>
      </c>
      <c r="K338">
        <v>1397</v>
      </c>
      <c r="L338">
        <v>1339</v>
      </c>
      <c r="M338">
        <v>511</v>
      </c>
      <c r="N338">
        <v>173</v>
      </c>
      <c r="O338">
        <v>345</v>
      </c>
      <c r="P338" s="3">
        <v>70111.08</v>
      </c>
      <c r="Q338" s="3">
        <v>123040.00799999999</v>
      </c>
      <c r="R338" s="2">
        <v>-0.22235207900000001</v>
      </c>
      <c r="S338" s="2">
        <v>1.4937504029999999</v>
      </c>
      <c r="T338" s="2">
        <v>0.61522640340000001</v>
      </c>
      <c r="U338">
        <v>3</v>
      </c>
      <c r="V338" s="2">
        <f>Sheet2!$J$12+SUMPRODUCT(Sheet2!$K$12:$M$12,Sheet1!R338:T338)</f>
        <v>622.43654588846846</v>
      </c>
    </row>
    <row r="339" spans="1:22" x14ac:dyDescent="0.3">
      <c r="A339">
        <v>351</v>
      </c>
      <c r="B339" t="s">
        <v>338</v>
      </c>
      <c r="C339" t="s">
        <v>373</v>
      </c>
      <c r="D339" t="str">
        <f t="shared" si="13"/>
        <v>Betul</v>
      </c>
      <c r="E339">
        <v>1395175</v>
      </c>
      <c r="F339">
        <v>249103</v>
      </c>
      <c r="G339" s="2">
        <f t="shared" si="14"/>
        <v>5.6007956548094562</v>
      </c>
      <c r="H339">
        <v>770252</v>
      </c>
      <c r="I339">
        <v>615976</v>
      </c>
      <c r="J339">
        <v>1343</v>
      </c>
      <c r="K339">
        <v>1329</v>
      </c>
      <c r="L339">
        <v>1298</v>
      </c>
      <c r="M339">
        <v>449</v>
      </c>
      <c r="N339">
        <v>222</v>
      </c>
      <c r="O339">
        <v>391</v>
      </c>
      <c r="P339" s="3">
        <v>72206.120999999999</v>
      </c>
      <c r="Q339" s="3">
        <v>170962.25900000002</v>
      </c>
      <c r="R339" s="2">
        <v>0.17461359009999999</v>
      </c>
      <c r="S339" s="2">
        <v>1.0927256711</v>
      </c>
      <c r="T339" s="2">
        <v>0.86001434389999998</v>
      </c>
      <c r="U339">
        <v>3</v>
      </c>
      <c r="V339" s="2">
        <f>Sheet2!$J$12+SUMPRODUCT(Sheet2!$K$12:$M$12,Sheet1!R339:T339)</f>
        <v>625.663900179194</v>
      </c>
    </row>
    <row r="340" spans="1:22" x14ac:dyDescent="0.3">
      <c r="A340">
        <v>352</v>
      </c>
      <c r="B340" t="s">
        <v>338</v>
      </c>
      <c r="C340" t="s">
        <v>374</v>
      </c>
      <c r="D340" t="str">
        <f t="shared" si="13"/>
        <v xml:space="preserve">Harda </v>
      </c>
      <c r="E340">
        <v>474416</v>
      </c>
      <c r="F340">
        <v>83820</v>
      </c>
      <c r="G340" s="2">
        <f t="shared" si="14"/>
        <v>5.6599379623001669</v>
      </c>
      <c r="H340">
        <v>257682</v>
      </c>
      <c r="I340">
        <v>213226</v>
      </c>
      <c r="J340">
        <v>513</v>
      </c>
      <c r="K340">
        <v>510</v>
      </c>
      <c r="L340">
        <v>486</v>
      </c>
      <c r="M340">
        <v>199</v>
      </c>
      <c r="N340">
        <v>83</v>
      </c>
      <c r="O340">
        <v>120</v>
      </c>
      <c r="P340" s="3">
        <v>40061.42</v>
      </c>
      <c r="Q340" s="3">
        <v>36300.551999999996</v>
      </c>
      <c r="R340" s="2">
        <v>-2.615632631</v>
      </c>
      <c r="S340" s="2">
        <v>8.4851943999999999E-2</v>
      </c>
      <c r="T340" s="2">
        <v>-7.4815309999999996E-3</v>
      </c>
      <c r="U340">
        <v>2</v>
      </c>
      <c r="V340" s="2">
        <f>Sheet2!$J$12+SUMPRODUCT(Sheet2!$K$12:$M$12,Sheet1!R340:T340)</f>
        <v>224.00432589468801</v>
      </c>
    </row>
    <row r="341" spans="1:22" x14ac:dyDescent="0.3">
      <c r="A341">
        <v>353</v>
      </c>
      <c r="B341" t="s">
        <v>338</v>
      </c>
      <c r="C341" t="s">
        <v>375</v>
      </c>
      <c r="D341" t="str">
        <f t="shared" si="13"/>
        <v>Hoshangabad</v>
      </c>
      <c r="E341">
        <v>1084265</v>
      </c>
      <c r="F341">
        <v>200399</v>
      </c>
      <c r="G341" s="2">
        <f t="shared" si="14"/>
        <v>5.4105309906736059</v>
      </c>
      <c r="H341">
        <v>635839</v>
      </c>
      <c r="I341">
        <v>387120</v>
      </c>
      <c r="J341">
        <v>929</v>
      </c>
      <c r="K341">
        <v>924</v>
      </c>
      <c r="L341">
        <v>883</v>
      </c>
      <c r="M341">
        <v>558</v>
      </c>
      <c r="N341">
        <v>169</v>
      </c>
      <c r="O341">
        <v>291</v>
      </c>
      <c r="P341" s="3">
        <v>114149.37599999999</v>
      </c>
      <c r="Q341" s="3">
        <v>76892.288</v>
      </c>
      <c r="R341" s="2">
        <v>-0.85530851200000002</v>
      </c>
      <c r="S341" s="2">
        <v>0.57640196229999996</v>
      </c>
      <c r="T341" s="2">
        <v>-8.8560291999999999E-2</v>
      </c>
      <c r="U341">
        <v>2</v>
      </c>
      <c r="V341" s="2">
        <f>Sheet2!$J$12+SUMPRODUCT(Sheet2!$K$12:$M$12,Sheet1!R341:T341)</f>
        <v>488.62357077264784</v>
      </c>
    </row>
    <row r="342" spans="1:22" x14ac:dyDescent="0.3">
      <c r="A342">
        <v>354</v>
      </c>
      <c r="B342" t="s">
        <v>338</v>
      </c>
      <c r="C342" t="s">
        <v>376</v>
      </c>
      <c r="D342" t="str">
        <f t="shared" si="13"/>
        <v xml:space="preserve">Katni </v>
      </c>
      <c r="E342">
        <v>1064167</v>
      </c>
      <c r="F342">
        <v>216451</v>
      </c>
      <c r="G342" s="2">
        <f t="shared" si="14"/>
        <v>4.9164337425098523</v>
      </c>
      <c r="H342">
        <v>555204</v>
      </c>
      <c r="I342">
        <v>443695</v>
      </c>
      <c r="J342">
        <v>896</v>
      </c>
      <c r="K342">
        <v>881</v>
      </c>
      <c r="L342">
        <v>847</v>
      </c>
      <c r="M342">
        <v>373</v>
      </c>
      <c r="N342">
        <v>317</v>
      </c>
      <c r="O342">
        <v>289</v>
      </c>
      <c r="P342" s="3">
        <v>60978.973999999995</v>
      </c>
      <c r="Q342" s="3">
        <v>158901.41399999999</v>
      </c>
      <c r="R342" s="2">
        <v>-0.778216872</v>
      </c>
      <c r="S342" s="2">
        <v>0.49402314600000002</v>
      </c>
      <c r="T342" s="2">
        <v>0.35888402250000001</v>
      </c>
      <c r="U342">
        <v>2</v>
      </c>
      <c r="V342" s="2">
        <f>Sheet2!$J$12+SUMPRODUCT(Sheet2!$K$12:$M$12,Sheet1!R342:T342)</f>
        <v>473.39954570202855</v>
      </c>
    </row>
    <row r="343" spans="1:22" x14ac:dyDescent="0.3">
      <c r="A343">
        <v>355</v>
      </c>
      <c r="B343" t="s">
        <v>338</v>
      </c>
      <c r="C343" t="s">
        <v>377</v>
      </c>
      <c r="D343" t="str">
        <f t="shared" si="13"/>
        <v>Jabalpur</v>
      </c>
      <c r="E343">
        <v>2151203</v>
      </c>
      <c r="F343">
        <v>431968</v>
      </c>
      <c r="G343" s="2">
        <f t="shared" si="14"/>
        <v>4.9800054633676565</v>
      </c>
      <c r="H343">
        <v>1396120</v>
      </c>
      <c r="I343">
        <v>799602</v>
      </c>
      <c r="J343">
        <v>1386</v>
      </c>
      <c r="K343">
        <v>1331</v>
      </c>
      <c r="L343">
        <v>1342</v>
      </c>
      <c r="M343">
        <v>530</v>
      </c>
      <c r="N343">
        <v>255</v>
      </c>
      <c r="O343">
        <v>475</v>
      </c>
      <c r="P343" s="3">
        <v>216077.139</v>
      </c>
      <c r="Q343" s="3">
        <v>199650.22199999998</v>
      </c>
      <c r="R343" s="2">
        <v>1.5262525360999999</v>
      </c>
      <c r="S343" s="2">
        <v>0.2747820836</v>
      </c>
      <c r="T343" s="2">
        <v>0.8629034592</v>
      </c>
      <c r="U343">
        <v>3</v>
      </c>
      <c r="V343" s="2">
        <f>Sheet2!$J$12+SUMPRODUCT(Sheet2!$K$12:$M$12,Sheet1!R343:T343)</f>
        <v>718.2392824392183</v>
      </c>
    </row>
    <row r="344" spans="1:22" x14ac:dyDescent="0.3">
      <c r="A344">
        <v>356</v>
      </c>
      <c r="B344" t="s">
        <v>338</v>
      </c>
      <c r="C344" t="s">
        <v>378</v>
      </c>
      <c r="D344" t="str">
        <f t="shared" si="13"/>
        <v>Narsimhapur</v>
      </c>
      <c r="E344">
        <v>957646</v>
      </c>
      <c r="F344">
        <v>183149</v>
      </c>
      <c r="G344" s="2">
        <f t="shared" si="14"/>
        <v>5.2287809379248591</v>
      </c>
      <c r="H344">
        <v>624793</v>
      </c>
      <c r="I344">
        <v>403463</v>
      </c>
      <c r="J344">
        <v>1052</v>
      </c>
      <c r="K344">
        <v>1008</v>
      </c>
      <c r="L344">
        <v>1033</v>
      </c>
      <c r="M344">
        <v>516</v>
      </c>
      <c r="N344">
        <v>152</v>
      </c>
      <c r="O344">
        <v>316</v>
      </c>
      <c r="P344" s="3">
        <v>65923.108999999997</v>
      </c>
      <c r="Q344" s="3">
        <v>111189.11299999998</v>
      </c>
      <c r="R344" s="2">
        <v>-0.79454924100000002</v>
      </c>
      <c r="S344" s="2">
        <v>0.88663746119999998</v>
      </c>
      <c r="T344" s="2">
        <v>0.27962137539999998</v>
      </c>
      <c r="U344">
        <v>2</v>
      </c>
      <c r="V344" s="2">
        <f>Sheet2!$J$12+SUMPRODUCT(Sheet2!$K$12:$M$12,Sheet1!R344:T344)</f>
        <v>509.94943250080365</v>
      </c>
    </row>
    <row r="345" spans="1:22" x14ac:dyDescent="0.3">
      <c r="A345">
        <v>357</v>
      </c>
      <c r="B345" t="s">
        <v>338</v>
      </c>
      <c r="C345" t="s">
        <v>379</v>
      </c>
      <c r="D345" t="str">
        <f t="shared" si="13"/>
        <v xml:space="preserve">Dindori </v>
      </c>
      <c r="E345">
        <v>580730</v>
      </c>
      <c r="F345">
        <v>125459</v>
      </c>
      <c r="G345" s="2">
        <f t="shared" si="14"/>
        <v>4.6288428889119153</v>
      </c>
      <c r="H345">
        <v>261764</v>
      </c>
      <c r="I345">
        <v>330907</v>
      </c>
      <c r="J345">
        <v>902</v>
      </c>
      <c r="K345">
        <v>883</v>
      </c>
      <c r="L345">
        <v>775</v>
      </c>
      <c r="M345">
        <v>101</v>
      </c>
      <c r="N345">
        <v>174</v>
      </c>
      <c r="O345">
        <v>194</v>
      </c>
      <c r="P345" s="3">
        <v>48253.476000000002</v>
      </c>
      <c r="Q345" s="3">
        <v>75664.482000000004</v>
      </c>
      <c r="R345" s="2">
        <v>-1.9077755430000001</v>
      </c>
      <c r="S345" s="2">
        <v>0.57067421169999999</v>
      </c>
      <c r="T345" s="2">
        <v>0.47681486709999998</v>
      </c>
      <c r="U345">
        <v>2</v>
      </c>
      <c r="V345" s="2">
        <f>Sheet2!$J$12+SUMPRODUCT(Sheet2!$K$12:$M$12,Sheet1!R345:T345)</f>
        <v>336.50748734046431</v>
      </c>
    </row>
    <row r="346" spans="1:22" x14ac:dyDescent="0.3">
      <c r="A346">
        <v>358</v>
      </c>
      <c r="B346" t="s">
        <v>338</v>
      </c>
      <c r="C346" t="s">
        <v>380</v>
      </c>
      <c r="D346" t="str">
        <f t="shared" si="13"/>
        <v>Mandla</v>
      </c>
      <c r="E346">
        <v>894236</v>
      </c>
      <c r="F346">
        <v>190035</v>
      </c>
      <c r="G346" s="2">
        <f t="shared" si="14"/>
        <v>4.7056384350251266</v>
      </c>
      <c r="H346">
        <v>446998</v>
      </c>
      <c r="I346">
        <v>464397</v>
      </c>
      <c r="J346">
        <v>1213</v>
      </c>
      <c r="K346">
        <v>1171</v>
      </c>
      <c r="L346">
        <v>1047</v>
      </c>
      <c r="M346">
        <v>205</v>
      </c>
      <c r="N346">
        <v>147</v>
      </c>
      <c r="O346">
        <v>395</v>
      </c>
      <c r="P346" s="3">
        <v>43883.957000000002</v>
      </c>
      <c r="Q346" s="3">
        <v>144491.28200000001</v>
      </c>
      <c r="R346" s="2">
        <v>-0.93180638900000001</v>
      </c>
      <c r="S346" s="2">
        <v>0.9236700578</v>
      </c>
      <c r="T346" s="2">
        <v>1.0349003617000001</v>
      </c>
      <c r="U346">
        <v>3</v>
      </c>
      <c r="V346" s="2">
        <f>Sheet2!$J$12+SUMPRODUCT(Sheet2!$K$12:$M$12,Sheet1!R346:T346)</f>
        <v>467.20690284637556</v>
      </c>
    </row>
    <row r="347" spans="1:22" x14ac:dyDescent="0.3">
      <c r="A347">
        <v>359</v>
      </c>
      <c r="B347" t="s">
        <v>338</v>
      </c>
      <c r="C347" t="s">
        <v>381</v>
      </c>
      <c r="D347" t="str">
        <f t="shared" si="13"/>
        <v>Chhindwara</v>
      </c>
      <c r="E347">
        <v>1849283</v>
      </c>
      <c r="F347">
        <v>354907</v>
      </c>
      <c r="G347" s="2">
        <f t="shared" si="14"/>
        <v>5.2106129211314514</v>
      </c>
      <c r="H347">
        <v>1020599</v>
      </c>
      <c r="I347">
        <v>779533</v>
      </c>
      <c r="J347">
        <v>1906</v>
      </c>
      <c r="K347">
        <v>1883</v>
      </c>
      <c r="L347">
        <v>1882</v>
      </c>
      <c r="M347">
        <v>790</v>
      </c>
      <c r="N347">
        <v>312</v>
      </c>
      <c r="O347">
        <v>513</v>
      </c>
      <c r="P347" s="3">
        <v>89061</v>
      </c>
      <c r="Q347" s="3">
        <v>257564.41199999998</v>
      </c>
      <c r="R347" s="2">
        <v>2.0298974474000002</v>
      </c>
      <c r="S347" s="2">
        <v>2.0661324612</v>
      </c>
      <c r="T347" s="2">
        <v>1.1732028988000001</v>
      </c>
      <c r="U347">
        <v>3</v>
      </c>
      <c r="V347" s="2">
        <f>Sheet2!$J$12+SUMPRODUCT(Sheet2!$K$12:$M$12,Sheet1!R347:T347)</f>
        <v>930.33737696489698</v>
      </c>
    </row>
    <row r="348" spans="1:22" x14ac:dyDescent="0.3">
      <c r="A348">
        <v>360</v>
      </c>
      <c r="B348" t="s">
        <v>338</v>
      </c>
      <c r="C348" t="s">
        <v>382</v>
      </c>
      <c r="D348" t="str">
        <f t="shared" si="13"/>
        <v>Seoni</v>
      </c>
      <c r="E348">
        <v>1166608</v>
      </c>
      <c r="F348">
        <v>231959</v>
      </c>
      <c r="G348" s="2">
        <f t="shared" si="14"/>
        <v>5.0293715699757282</v>
      </c>
      <c r="H348">
        <v>636216</v>
      </c>
      <c r="I348">
        <v>569060</v>
      </c>
      <c r="J348">
        <v>1584</v>
      </c>
      <c r="K348">
        <v>1571</v>
      </c>
      <c r="L348">
        <v>1550</v>
      </c>
      <c r="M348">
        <v>434</v>
      </c>
      <c r="N348">
        <v>295</v>
      </c>
      <c r="O348">
        <v>593</v>
      </c>
      <c r="P348" s="3">
        <v>55638.12</v>
      </c>
      <c r="Q348" s="3">
        <v>176539.51999999999</v>
      </c>
      <c r="R348" s="2">
        <v>0.32085576510000002</v>
      </c>
      <c r="S348" s="2">
        <v>1.7481246610000001</v>
      </c>
      <c r="T348" s="2">
        <v>0.93517680560000005</v>
      </c>
      <c r="U348">
        <v>3</v>
      </c>
      <c r="V348" s="2">
        <f>Sheet2!$J$12+SUMPRODUCT(Sheet2!$K$12:$M$12,Sheet1!R348:T348)</f>
        <v>700.05723909812411</v>
      </c>
    </row>
    <row r="349" spans="1:22" x14ac:dyDescent="0.3">
      <c r="A349">
        <v>361</v>
      </c>
      <c r="B349" t="s">
        <v>338</v>
      </c>
      <c r="C349" t="s">
        <v>383</v>
      </c>
      <c r="D349" t="str">
        <f t="shared" si="13"/>
        <v>Balaghat</v>
      </c>
      <c r="E349">
        <v>1497968</v>
      </c>
      <c r="F349">
        <v>310067</v>
      </c>
      <c r="G349" s="2">
        <f t="shared" si="14"/>
        <v>4.8311106954303424</v>
      </c>
      <c r="H349">
        <v>870688</v>
      </c>
      <c r="I349">
        <v>753581</v>
      </c>
      <c r="J349">
        <v>1285</v>
      </c>
      <c r="K349">
        <v>1274</v>
      </c>
      <c r="L349">
        <v>1169</v>
      </c>
      <c r="M349">
        <v>377</v>
      </c>
      <c r="N349">
        <v>313</v>
      </c>
      <c r="O349">
        <v>550</v>
      </c>
      <c r="P349" s="3">
        <v>32596.41</v>
      </c>
      <c r="Q349" s="3">
        <v>277544.19</v>
      </c>
      <c r="R349" s="2">
        <v>0.58430181189999997</v>
      </c>
      <c r="S349" s="2">
        <v>0.7767894675</v>
      </c>
      <c r="T349" s="2">
        <v>1.4015197081999999</v>
      </c>
      <c r="U349">
        <v>3</v>
      </c>
      <c r="V349" s="2">
        <f>Sheet2!$J$12+SUMPRODUCT(Sheet2!$K$12:$M$12,Sheet1!R349:T349)</f>
        <v>626.69516667538971</v>
      </c>
    </row>
    <row r="350" spans="1:22" x14ac:dyDescent="0.3">
      <c r="A350">
        <v>362</v>
      </c>
      <c r="B350" t="s">
        <v>384</v>
      </c>
      <c r="C350" t="s">
        <v>385</v>
      </c>
      <c r="D350" t="str">
        <f t="shared" si="13"/>
        <v>Mon</v>
      </c>
      <c r="E350">
        <v>260652</v>
      </c>
      <c r="F350">
        <v>34922</v>
      </c>
      <c r="G350" s="2">
        <f t="shared" si="14"/>
        <v>7.4638336865013457</v>
      </c>
      <c r="H350">
        <v>92726</v>
      </c>
      <c r="I350">
        <v>130848</v>
      </c>
      <c r="J350">
        <v>110</v>
      </c>
      <c r="K350">
        <v>106</v>
      </c>
      <c r="L350">
        <v>102</v>
      </c>
      <c r="M350">
        <v>29</v>
      </c>
      <c r="N350">
        <v>58</v>
      </c>
      <c r="O350">
        <v>51</v>
      </c>
      <c r="P350" s="3">
        <v>1697.8010000000002</v>
      </c>
      <c r="Q350" s="3">
        <v>5370.5950000000003</v>
      </c>
      <c r="R350" s="2">
        <v>-3.687323261</v>
      </c>
      <c r="S350" s="2">
        <v>-0.54362148300000002</v>
      </c>
      <c r="T350" s="2">
        <v>-0.19763831900000001</v>
      </c>
      <c r="U350">
        <v>2</v>
      </c>
      <c r="V350" s="2">
        <f>Sheet2!$J$12+SUMPRODUCT(Sheet2!$K$12:$M$12,Sheet1!R350:T350)</f>
        <v>42.383556554708036</v>
      </c>
    </row>
    <row r="351" spans="1:22" x14ac:dyDescent="0.3">
      <c r="A351">
        <v>363</v>
      </c>
      <c r="B351" t="s">
        <v>384</v>
      </c>
      <c r="C351" t="s">
        <v>386</v>
      </c>
      <c r="D351" t="str">
        <f t="shared" si="13"/>
        <v>Tuensang</v>
      </c>
      <c r="E351">
        <v>414818</v>
      </c>
      <c r="F351">
        <v>60780</v>
      </c>
      <c r="G351" s="2">
        <f t="shared" si="14"/>
        <v>6.8249095097071404</v>
      </c>
      <c r="H351">
        <v>180186</v>
      </c>
      <c r="I351">
        <v>184924</v>
      </c>
      <c r="J351">
        <v>251</v>
      </c>
      <c r="K351">
        <v>234</v>
      </c>
      <c r="L351">
        <v>238</v>
      </c>
      <c r="M351">
        <v>56</v>
      </c>
      <c r="N351">
        <v>91</v>
      </c>
      <c r="O351">
        <v>85</v>
      </c>
      <c r="P351" s="3">
        <v>1311.6389999999999</v>
      </c>
      <c r="Q351" s="3">
        <v>31916.548999999999</v>
      </c>
      <c r="R351" s="2">
        <v>-3.2387505760000002</v>
      </c>
      <c r="S351" s="2">
        <v>-0.36953511</v>
      </c>
      <c r="T351" s="2">
        <v>-2.7293867999999999E-2</v>
      </c>
      <c r="U351">
        <v>2</v>
      </c>
      <c r="V351" s="2">
        <f>Sheet2!$J$12+SUMPRODUCT(Sheet2!$K$12:$M$12,Sheet1!R351:T351)</f>
        <v>106.85372776351198</v>
      </c>
    </row>
    <row r="352" spans="1:22" x14ac:dyDescent="0.3">
      <c r="A352">
        <v>364</v>
      </c>
      <c r="B352" t="s">
        <v>384</v>
      </c>
      <c r="C352" t="s">
        <v>387</v>
      </c>
      <c r="D352" t="str">
        <f t="shared" si="13"/>
        <v>Mokokchung</v>
      </c>
      <c r="E352">
        <v>232085</v>
      </c>
      <c r="F352">
        <v>37330</v>
      </c>
      <c r="G352" s="2">
        <f t="shared" si="14"/>
        <v>6.2171175997856949</v>
      </c>
      <c r="H352">
        <v>174982</v>
      </c>
      <c r="I352">
        <v>109260</v>
      </c>
      <c r="J352">
        <v>102</v>
      </c>
      <c r="K352">
        <v>91</v>
      </c>
      <c r="L352">
        <v>97</v>
      </c>
      <c r="M352">
        <v>54</v>
      </c>
      <c r="N352">
        <v>81</v>
      </c>
      <c r="O352">
        <v>76</v>
      </c>
      <c r="P352" s="3">
        <v>5177.4840000000004</v>
      </c>
      <c r="Q352" s="3">
        <v>23974.001999999997</v>
      </c>
      <c r="R352" s="2">
        <v>-3.5811387190000001</v>
      </c>
      <c r="S352" s="2">
        <v>-0.56548528899999995</v>
      </c>
      <c r="T352" s="2">
        <v>-0.188587844</v>
      </c>
      <c r="U352">
        <v>2</v>
      </c>
      <c r="V352" s="2">
        <f>Sheet2!$J$12+SUMPRODUCT(Sheet2!$K$12:$M$12,Sheet1!R352:T352)</f>
        <v>53.149002845217012</v>
      </c>
    </row>
    <row r="353" spans="1:22" x14ac:dyDescent="0.3">
      <c r="A353">
        <v>365</v>
      </c>
      <c r="B353" t="s">
        <v>384</v>
      </c>
      <c r="C353" t="s">
        <v>388</v>
      </c>
      <c r="D353" t="str">
        <f t="shared" si="13"/>
        <v>Zunheboto</v>
      </c>
      <c r="E353">
        <v>153955</v>
      </c>
      <c r="F353">
        <v>26610</v>
      </c>
      <c r="G353" s="2">
        <f t="shared" si="14"/>
        <v>5.7856069146937239</v>
      </c>
      <c r="H353">
        <v>89139</v>
      </c>
      <c r="I353">
        <v>56783</v>
      </c>
      <c r="J353">
        <v>187</v>
      </c>
      <c r="K353">
        <v>180</v>
      </c>
      <c r="L353">
        <v>187</v>
      </c>
      <c r="M353">
        <v>30</v>
      </c>
      <c r="N353">
        <v>96</v>
      </c>
      <c r="O353">
        <v>147</v>
      </c>
      <c r="P353" s="3">
        <v>1953.7920000000001</v>
      </c>
      <c r="Q353" s="3">
        <v>20514.815999999999</v>
      </c>
      <c r="R353" s="2">
        <v>-3.6134648760000001</v>
      </c>
      <c r="S353" s="2">
        <v>-0.32020728700000001</v>
      </c>
      <c r="T353" s="2">
        <v>-0.15108561700000001</v>
      </c>
      <c r="U353">
        <v>2</v>
      </c>
      <c r="V353" s="2">
        <f>Sheet2!$J$12+SUMPRODUCT(Sheet2!$K$12:$M$12,Sheet1!R353:T353)</f>
        <v>69.894559422241002</v>
      </c>
    </row>
    <row r="354" spans="1:22" x14ac:dyDescent="0.3">
      <c r="A354">
        <v>366</v>
      </c>
      <c r="B354" t="s">
        <v>384</v>
      </c>
      <c r="C354" t="s">
        <v>389</v>
      </c>
      <c r="D354" t="str">
        <f t="shared" si="13"/>
        <v>Wokha</v>
      </c>
      <c r="E354">
        <v>161223</v>
      </c>
      <c r="F354">
        <v>25899</v>
      </c>
      <c r="G354" s="2">
        <f t="shared" si="14"/>
        <v>6.2250666048882195</v>
      </c>
      <c r="H354">
        <v>112198</v>
      </c>
      <c r="I354">
        <v>56254</v>
      </c>
      <c r="J354">
        <v>128</v>
      </c>
      <c r="K354">
        <v>114</v>
      </c>
      <c r="L354">
        <v>105</v>
      </c>
      <c r="M354">
        <v>24</v>
      </c>
      <c r="N354">
        <v>29</v>
      </c>
      <c r="O354">
        <v>47</v>
      </c>
      <c r="P354" s="3">
        <v>5379.5159999999996</v>
      </c>
      <c r="Q354" s="3">
        <v>15202.98</v>
      </c>
      <c r="R354" s="2">
        <v>-3.7544699490000002</v>
      </c>
      <c r="S354" s="2">
        <v>-0.50398356099999997</v>
      </c>
      <c r="T354" s="2">
        <v>-9.6767816000000006E-2</v>
      </c>
      <c r="U354">
        <v>2</v>
      </c>
      <c r="V354" s="2">
        <f>Sheet2!$J$12+SUMPRODUCT(Sheet2!$K$12:$M$12,Sheet1!R354:T354)</f>
        <v>33.79348643716304</v>
      </c>
    </row>
    <row r="355" spans="1:22" x14ac:dyDescent="0.3">
      <c r="A355">
        <v>367</v>
      </c>
      <c r="B355" t="s">
        <v>384</v>
      </c>
      <c r="C355" t="s">
        <v>390</v>
      </c>
      <c r="D355" t="str">
        <f t="shared" si="13"/>
        <v xml:space="preserve">Dimapur </v>
      </c>
      <c r="E355">
        <v>309024</v>
      </c>
      <c r="F355">
        <v>58077</v>
      </c>
      <c r="G355" s="2">
        <f t="shared" si="14"/>
        <v>5.3209359987602669</v>
      </c>
      <c r="H355">
        <v>201350</v>
      </c>
      <c r="I355">
        <v>103306</v>
      </c>
      <c r="J355">
        <v>216</v>
      </c>
      <c r="K355">
        <v>201</v>
      </c>
      <c r="L355">
        <v>178</v>
      </c>
      <c r="M355">
        <v>100</v>
      </c>
      <c r="N355">
        <v>91</v>
      </c>
      <c r="O355">
        <v>112</v>
      </c>
      <c r="P355" s="3">
        <v>18487.896000000001</v>
      </c>
      <c r="Q355" s="3">
        <v>17200.763999999999</v>
      </c>
      <c r="R355" s="2">
        <v>-3.3509257319999999</v>
      </c>
      <c r="S355" s="2">
        <v>-0.39735401799999998</v>
      </c>
      <c r="T355" s="2">
        <v>-0.219678348</v>
      </c>
      <c r="U355">
        <v>2</v>
      </c>
      <c r="V355" s="2">
        <f>Sheet2!$J$12+SUMPRODUCT(Sheet2!$K$12:$M$12,Sheet1!R355:T355)</f>
        <v>97.937235562804062</v>
      </c>
    </row>
    <row r="356" spans="1:22" x14ac:dyDescent="0.3">
      <c r="A356">
        <v>368</v>
      </c>
      <c r="B356" t="s">
        <v>384</v>
      </c>
      <c r="C356" t="s">
        <v>391</v>
      </c>
      <c r="D356" t="str">
        <f t="shared" si="13"/>
        <v>Kohima</v>
      </c>
      <c r="E356">
        <v>310084</v>
      </c>
      <c r="F356">
        <v>55565</v>
      </c>
      <c r="G356" s="2">
        <f t="shared" si="14"/>
        <v>5.5805633042382796</v>
      </c>
      <c r="H356">
        <v>196180</v>
      </c>
      <c r="I356">
        <v>135023</v>
      </c>
      <c r="J356">
        <v>180</v>
      </c>
      <c r="K356">
        <v>150</v>
      </c>
      <c r="L356">
        <v>148</v>
      </c>
      <c r="M356">
        <v>62</v>
      </c>
      <c r="N356">
        <v>97</v>
      </c>
      <c r="O356">
        <v>115</v>
      </c>
      <c r="P356" s="3">
        <v>16809.41</v>
      </c>
      <c r="Q356" s="3">
        <v>30635.58</v>
      </c>
      <c r="R356" s="2">
        <v>-3.37116376</v>
      </c>
      <c r="S356" s="2">
        <v>-0.51099284099999998</v>
      </c>
      <c r="T356" s="2">
        <v>-0.137920298</v>
      </c>
      <c r="U356">
        <v>2</v>
      </c>
      <c r="V356" s="2">
        <f>Sheet2!$J$12+SUMPRODUCT(Sheet2!$K$12:$M$12,Sheet1!R356:T356)</f>
        <v>82.008669558996019</v>
      </c>
    </row>
    <row r="357" spans="1:22" x14ac:dyDescent="0.3">
      <c r="A357">
        <v>369</v>
      </c>
      <c r="B357" t="s">
        <v>384</v>
      </c>
      <c r="C357" t="s">
        <v>392</v>
      </c>
      <c r="D357" t="str">
        <f t="shared" si="13"/>
        <v>Phek</v>
      </c>
      <c r="E357">
        <v>148195</v>
      </c>
      <c r="F357">
        <v>28874</v>
      </c>
      <c r="G357" s="2">
        <f t="shared" si="14"/>
        <v>5.1324721202465886</v>
      </c>
      <c r="H357">
        <v>85562</v>
      </c>
      <c r="I357">
        <v>71398</v>
      </c>
      <c r="J357">
        <v>104</v>
      </c>
      <c r="K357">
        <v>103</v>
      </c>
      <c r="L357">
        <v>102</v>
      </c>
      <c r="M357">
        <v>20</v>
      </c>
      <c r="N357">
        <v>56</v>
      </c>
      <c r="O357">
        <v>58</v>
      </c>
      <c r="P357" s="3">
        <v>3325.6079999999997</v>
      </c>
      <c r="Q357" s="3">
        <v>22568.656000000003</v>
      </c>
      <c r="R357" s="2">
        <v>-3.7327689249999998</v>
      </c>
      <c r="S357" s="2">
        <v>-0.51417779699999999</v>
      </c>
      <c r="T357" s="2">
        <v>-0.112852542</v>
      </c>
      <c r="U357">
        <v>2</v>
      </c>
      <c r="V357" s="2">
        <f>Sheet2!$J$12+SUMPRODUCT(Sheet2!$K$12:$M$12,Sheet1!R357:T357)</f>
        <v>36.168466240100997</v>
      </c>
    </row>
    <row r="358" spans="1:22" x14ac:dyDescent="0.3">
      <c r="A358">
        <v>370</v>
      </c>
      <c r="B358" t="s">
        <v>393</v>
      </c>
      <c r="C358" t="s">
        <v>394</v>
      </c>
      <c r="D358" t="str">
        <f t="shared" si="13"/>
        <v>Bargarh</v>
      </c>
      <c r="E358">
        <v>1346336</v>
      </c>
      <c r="F358">
        <v>296514</v>
      </c>
      <c r="G358" s="2">
        <f t="shared" si="14"/>
        <v>4.540547832480085</v>
      </c>
      <c r="H358">
        <v>749820</v>
      </c>
      <c r="I358">
        <v>593530</v>
      </c>
      <c r="J358">
        <v>1180</v>
      </c>
      <c r="K358">
        <v>1180</v>
      </c>
      <c r="L358">
        <v>1154</v>
      </c>
      <c r="M358">
        <v>825</v>
      </c>
      <c r="N358">
        <v>368</v>
      </c>
      <c r="O358">
        <v>531</v>
      </c>
      <c r="P358" s="3">
        <v>74138.532000000007</v>
      </c>
      <c r="Q358" s="3">
        <v>141973.788</v>
      </c>
      <c r="R358" s="2">
        <v>0.3842757812</v>
      </c>
      <c r="S358" s="2">
        <v>1.1589538225</v>
      </c>
      <c r="T358" s="2">
        <v>-0.173139505</v>
      </c>
      <c r="U358">
        <v>2</v>
      </c>
      <c r="V358" s="2">
        <f>Sheet2!$J$12+SUMPRODUCT(Sheet2!$K$12:$M$12,Sheet1!R358:T358)</f>
        <v>697.40231534003408</v>
      </c>
    </row>
    <row r="359" spans="1:22" x14ac:dyDescent="0.3">
      <c r="A359">
        <v>371</v>
      </c>
      <c r="B359" t="s">
        <v>393</v>
      </c>
      <c r="C359" t="s">
        <v>395</v>
      </c>
      <c r="D359" t="str">
        <f t="shared" si="13"/>
        <v>Jharsuguda</v>
      </c>
      <c r="E359">
        <v>509716</v>
      </c>
      <c r="F359">
        <v>106839</v>
      </c>
      <c r="G359" s="2">
        <f t="shared" si="14"/>
        <v>4.770879547730698</v>
      </c>
      <c r="H359">
        <v>312880</v>
      </c>
      <c r="I359">
        <v>189593</v>
      </c>
      <c r="J359">
        <v>346</v>
      </c>
      <c r="K359">
        <v>346</v>
      </c>
      <c r="L359">
        <v>335</v>
      </c>
      <c r="M359">
        <v>269</v>
      </c>
      <c r="N359">
        <v>106</v>
      </c>
      <c r="O359">
        <v>163</v>
      </c>
      <c r="P359" s="3">
        <v>37423.618999999999</v>
      </c>
      <c r="Q359" s="3">
        <v>55223.964999999997</v>
      </c>
      <c r="R359" s="2">
        <v>-2.6282500409999998</v>
      </c>
      <c r="S359" s="2">
        <v>-0.200611127</v>
      </c>
      <c r="T359" s="2">
        <v>-0.152258957</v>
      </c>
      <c r="U359">
        <v>2</v>
      </c>
      <c r="V359" s="2">
        <f>Sheet2!$J$12+SUMPRODUCT(Sheet2!$K$12:$M$12,Sheet1!R359:T359)</f>
        <v>202.22653808518612</v>
      </c>
    </row>
    <row r="360" spans="1:22" x14ac:dyDescent="0.3">
      <c r="A360">
        <v>372</v>
      </c>
      <c r="B360" t="s">
        <v>393</v>
      </c>
      <c r="C360" t="s">
        <v>396</v>
      </c>
      <c r="D360" t="str">
        <f t="shared" si="13"/>
        <v>Sambalpur</v>
      </c>
      <c r="E360">
        <v>935613</v>
      </c>
      <c r="F360">
        <v>202247</v>
      </c>
      <c r="G360" s="2">
        <f t="shared" si="14"/>
        <v>4.6260908690858207</v>
      </c>
      <c r="H360">
        <v>544861</v>
      </c>
      <c r="I360">
        <v>421346</v>
      </c>
      <c r="J360">
        <v>1238</v>
      </c>
      <c r="K360">
        <v>1237</v>
      </c>
      <c r="L360">
        <v>1037</v>
      </c>
      <c r="M360">
        <v>406</v>
      </c>
      <c r="N360">
        <v>348</v>
      </c>
      <c r="O360">
        <v>362</v>
      </c>
      <c r="P360" s="3">
        <v>66470.25</v>
      </c>
      <c r="Q360" s="3">
        <v>89231.274999999994</v>
      </c>
      <c r="R360" s="2">
        <v>-0.65472960099999999</v>
      </c>
      <c r="S360" s="2">
        <v>1.1711448453</v>
      </c>
      <c r="T360" s="2">
        <v>0.13410148729999999</v>
      </c>
      <c r="U360">
        <v>2</v>
      </c>
      <c r="V360" s="2">
        <f>Sheet2!$J$12+SUMPRODUCT(Sheet2!$K$12:$M$12,Sheet1!R360:T360)</f>
        <v>558.53519228776418</v>
      </c>
    </row>
    <row r="361" spans="1:22" x14ac:dyDescent="0.3">
      <c r="A361">
        <v>373</v>
      </c>
      <c r="B361" t="s">
        <v>393</v>
      </c>
      <c r="C361" t="s">
        <v>397</v>
      </c>
      <c r="D361" t="str">
        <f t="shared" si="13"/>
        <v>Debagarh</v>
      </c>
      <c r="E361">
        <v>274108</v>
      </c>
      <c r="F361">
        <v>58324</v>
      </c>
      <c r="G361" s="2">
        <f t="shared" si="14"/>
        <v>4.6997462451135039</v>
      </c>
      <c r="H361">
        <v>139877</v>
      </c>
      <c r="I361">
        <v>126260</v>
      </c>
      <c r="J361">
        <v>711</v>
      </c>
      <c r="K361">
        <v>706</v>
      </c>
      <c r="L361">
        <v>307</v>
      </c>
      <c r="M361">
        <v>170</v>
      </c>
      <c r="N361">
        <v>248</v>
      </c>
      <c r="O361">
        <v>419</v>
      </c>
      <c r="P361" s="3">
        <v>20126.000000000004</v>
      </c>
      <c r="Q361" s="3">
        <v>13746</v>
      </c>
      <c r="R361" s="2">
        <v>-2.7675438030000001</v>
      </c>
      <c r="S361" s="2">
        <v>0.46503350840000002</v>
      </c>
      <c r="T361" s="2">
        <v>-0.214696729</v>
      </c>
      <c r="U361">
        <v>2</v>
      </c>
      <c r="V361" s="2">
        <f>Sheet2!$J$12+SUMPRODUCT(Sheet2!$K$12:$M$12,Sheet1!R361:T361)</f>
        <v>247.65517981694444</v>
      </c>
    </row>
    <row r="362" spans="1:22" x14ac:dyDescent="0.3">
      <c r="A362">
        <v>374</v>
      </c>
      <c r="B362" t="s">
        <v>393</v>
      </c>
      <c r="C362" t="s">
        <v>398</v>
      </c>
      <c r="D362" t="str">
        <f t="shared" si="13"/>
        <v>Sundargarh</v>
      </c>
      <c r="E362">
        <v>1830673</v>
      </c>
      <c r="F362">
        <v>394060</v>
      </c>
      <c r="G362" s="2">
        <f t="shared" si="14"/>
        <v>4.6456707100441559</v>
      </c>
      <c r="H362">
        <v>1015485</v>
      </c>
      <c r="I362">
        <v>738803</v>
      </c>
      <c r="J362">
        <v>1723</v>
      </c>
      <c r="K362">
        <v>1719</v>
      </c>
      <c r="L362">
        <v>1220</v>
      </c>
      <c r="M362">
        <v>471</v>
      </c>
      <c r="N362">
        <v>494</v>
      </c>
      <c r="O362">
        <v>639</v>
      </c>
      <c r="P362" s="3">
        <v>153799.459</v>
      </c>
      <c r="Q362" s="3">
        <v>214768.55400000003</v>
      </c>
      <c r="R362" s="2">
        <v>1.4444807141</v>
      </c>
      <c r="S362" s="2">
        <v>1.1065022287999999</v>
      </c>
      <c r="T362" s="2">
        <v>0.91968293379999999</v>
      </c>
      <c r="U362">
        <v>3</v>
      </c>
      <c r="V362" s="2">
        <f>Sheet2!$J$12+SUMPRODUCT(Sheet2!$K$12:$M$12,Sheet1!R362:T362)</f>
        <v>781.17358496600616</v>
      </c>
    </row>
    <row r="363" spans="1:22" x14ac:dyDescent="0.3">
      <c r="A363">
        <v>375</v>
      </c>
      <c r="B363" t="s">
        <v>393</v>
      </c>
      <c r="C363" t="s">
        <v>399</v>
      </c>
      <c r="D363" t="str">
        <f t="shared" si="13"/>
        <v>Kendujhar</v>
      </c>
      <c r="E363">
        <v>1561990</v>
      </c>
      <c r="F363">
        <v>326784</v>
      </c>
      <c r="G363" s="2">
        <f t="shared" si="14"/>
        <v>4.7798851840971404</v>
      </c>
      <c r="H363">
        <v>780918</v>
      </c>
      <c r="I363">
        <v>621226</v>
      </c>
      <c r="J363">
        <v>2069</v>
      </c>
      <c r="K363">
        <v>2041</v>
      </c>
      <c r="L363">
        <v>1415</v>
      </c>
      <c r="M363">
        <v>684</v>
      </c>
      <c r="N363">
        <v>535</v>
      </c>
      <c r="O363">
        <v>956</v>
      </c>
      <c r="P363" s="3">
        <v>67205.58600000001</v>
      </c>
      <c r="Q363" s="3">
        <v>106601.96400000001</v>
      </c>
      <c r="R363" s="2">
        <v>1.1666784286</v>
      </c>
      <c r="S363" s="2">
        <v>2.3323086437999998</v>
      </c>
      <c r="T363" s="2">
        <v>0.26905271710000001</v>
      </c>
      <c r="U363">
        <v>3</v>
      </c>
      <c r="V363" s="2">
        <f>Sheet2!$J$12+SUMPRODUCT(Sheet2!$K$12:$M$12,Sheet1!R363:T363)</f>
        <v>882.89341139681096</v>
      </c>
    </row>
    <row r="364" spans="1:22" x14ac:dyDescent="0.3">
      <c r="A364">
        <v>376</v>
      </c>
      <c r="B364" t="s">
        <v>393</v>
      </c>
      <c r="C364" t="s">
        <v>400</v>
      </c>
      <c r="D364" t="str">
        <f t="shared" si="13"/>
        <v>Mayurbhanj</v>
      </c>
      <c r="E364">
        <v>2223456</v>
      </c>
      <c r="F364">
        <v>472123</v>
      </c>
      <c r="G364" s="2">
        <f t="shared" si="14"/>
        <v>4.7094846046475176</v>
      </c>
      <c r="H364">
        <v>964860</v>
      </c>
      <c r="I364">
        <v>1027797</v>
      </c>
      <c r="J364">
        <v>3748</v>
      </c>
      <c r="K364">
        <v>3658</v>
      </c>
      <c r="L364">
        <v>2234</v>
      </c>
      <c r="M364">
        <v>768</v>
      </c>
      <c r="N364">
        <v>870</v>
      </c>
      <c r="O364">
        <v>1554</v>
      </c>
      <c r="P364" s="3">
        <v>60565.760000000002</v>
      </c>
      <c r="Q364" s="3">
        <v>126336.39</v>
      </c>
      <c r="R364" s="2">
        <v>3.9083738343999999</v>
      </c>
      <c r="S364" s="2">
        <v>4.6620688957</v>
      </c>
      <c r="T364" s="2">
        <v>1.083279106</v>
      </c>
      <c r="U364">
        <v>3</v>
      </c>
      <c r="V364" s="2">
        <f>Sheet2!$J$12+SUMPRODUCT(Sheet2!$K$12:$M$12,Sheet1!R364:T364)</f>
        <v>1400.1570380803023</v>
      </c>
    </row>
    <row r="365" spans="1:22" x14ac:dyDescent="0.3">
      <c r="A365">
        <v>377</v>
      </c>
      <c r="B365" t="s">
        <v>393</v>
      </c>
      <c r="C365" t="s">
        <v>401</v>
      </c>
      <c r="D365" t="str">
        <f t="shared" si="13"/>
        <v>Baleshwar</v>
      </c>
      <c r="E365">
        <v>2024508</v>
      </c>
      <c r="F365">
        <v>403653</v>
      </c>
      <c r="G365" s="2">
        <f t="shared" si="14"/>
        <v>5.0154662544314048</v>
      </c>
      <c r="H365">
        <v>1219495</v>
      </c>
      <c r="I365">
        <v>645133</v>
      </c>
      <c r="J365">
        <v>2587</v>
      </c>
      <c r="K365">
        <v>2585</v>
      </c>
      <c r="L365">
        <v>2314</v>
      </c>
      <c r="M365">
        <v>835</v>
      </c>
      <c r="N365">
        <v>406</v>
      </c>
      <c r="O365">
        <v>1037</v>
      </c>
      <c r="P365" s="3">
        <v>47807.936000000009</v>
      </c>
      <c r="Q365" s="3">
        <v>75358.271999999997</v>
      </c>
      <c r="R365" s="2">
        <v>2.3364528691999999</v>
      </c>
      <c r="S365" s="2">
        <v>3.3671587068000002</v>
      </c>
      <c r="T365" s="2">
        <v>0.56662588260000002</v>
      </c>
      <c r="U365">
        <v>3</v>
      </c>
      <c r="V365" s="2">
        <f>Sheet2!$J$12+SUMPRODUCT(Sheet2!$K$12:$M$12,Sheet1!R365:T365)</f>
        <v>1109.2061247689812</v>
      </c>
    </row>
    <row r="366" spans="1:22" x14ac:dyDescent="0.3">
      <c r="A366">
        <v>378</v>
      </c>
      <c r="B366" t="s">
        <v>393</v>
      </c>
      <c r="C366" t="s">
        <v>402</v>
      </c>
      <c r="D366" t="str">
        <f t="shared" si="13"/>
        <v>Bhadrak</v>
      </c>
      <c r="E366">
        <v>1333749</v>
      </c>
      <c r="F366">
        <v>238888</v>
      </c>
      <c r="G366" s="2">
        <f t="shared" si="14"/>
        <v>5.583156123371622</v>
      </c>
      <c r="H366">
        <v>842855</v>
      </c>
      <c r="I366">
        <v>385119</v>
      </c>
      <c r="J366">
        <v>1243</v>
      </c>
      <c r="K366">
        <v>1243</v>
      </c>
      <c r="L366">
        <v>973</v>
      </c>
      <c r="M366">
        <v>537</v>
      </c>
      <c r="N366">
        <v>307</v>
      </c>
      <c r="O366">
        <v>421</v>
      </c>
      <c r="P366" s="3">
        <v>20498.268</v>
      </c>
      <c r="Q366" s="3">
        <v>14885.646999999999</v>
      </c>
      <c r="R366" s="2">
        <v>-0.63716013699999996</v>
      </c>
      <c r="S366" s="2">
        <v>1.1407612194000001</v>
      </c>
      <c r="T366" s="2">
        <v>-0.25566388400000001</v>
      </c>
      <c r="U366">
        <v>2</v>
      </c>
      <c r="V366" s="2">
        <f>Sheet2!$J$12+SUMPRODUCT(Sheet2!$K$12:$M$12,Sheet1!R366:T366)</f>
        <v>573.0062984702455</v>
      </c>
    </row>
    <row r="367" spans="1:22" x14ac:dyDescent="0.3">
      <c r="A367">
        <v>379</v>
      </c>
      <c r="B367" t="s">
        <v>393</v>
      </c>
      <c r="C367" t="s">
        <v>403</v>
      </c>
      <c r="D367" t="str">
        <f t="shared" si="13"/>
        <v xml:space="preserve">Kendrapara </v>
      </c>
      <c r="E367">
        <v>1302005</v>
      </c>
      <c r="F367">
        <v>271475</v>
      </c>
      <c r="G367" s="2">
        <f t="shared" si="14"/>
        <v>4.7960401510267978</v>
      </c>
      <c r="H367">
        <v>865643</v>
      </c>
      <c r="I367">
        <v>388296</v>
      </c>
      <c r="J367">
        <v>1407</v>
      </c>
      <c r="K367">
        <v>1399</v>
      </c>
      <c r="L367">
        <v>1189</v>
      </c>
      <c r="M367">
        <v>1078</v>
      </c>
      <c r="N367">
        <v>263</v>
      </c>
      <c r="O367">
        <v>488</v>
      </c>
      <c r="P367" s="3">
        <v>41746.275999999998</v>
      </c>
      <c r="Q367" s="3">
        <v>12261.144000000002</v>
      </c>
      <c r="R367" s="2">
        <v>0.1128775771</v>
      </c>
      <c r="S367" s="2">
        <v>1.8167779873000001</v>
      </c>
      <c r="T367" s="2">
        <v>-0.82423095400000002</v>
      </c>
      <c r="U367">
        <v>4</v>
      </c>
      <c r="V367" s="2">
        <f>Sheet2!$J$12+SUMPRODUCT(Sheet2!$K$12:$M$12,Sheet1!R367:T367)</f>
        <v>748.56918236066031</v>
      </c>
    </row>
    <row r="368" spans="1:22" x14ac:dyDescent="0.3">
      <c r="A368">
        <v>380</v>
      </c>
      <c r="B368" t="s">
        <v>393</v>
      </c>
      <c r="C368" t="s">
        <v>404</v>
      </c>
      <c r="D368" t="str">
        <f t="shared" si="13"/>
        <v>Jagatsinghapur</v>
      </c>
      <c r="E368">
        <v>1057629</v>
      </c>
      <c r="F368">
        <v>221783</v>
      </c>
      <c r="G368" s="2">
        <f t="shared" si="14"/>
        <v>4.7687559461275209</v>
      </c>
      <c r="H368">
        <v>737848</v>
      </c>
      <c r="I368">
        <v>329973</v>
      </c>
      <c r="J368">
        <v>1227</v>
      </c>
      <c r="K368">
        <v>1226</v>
      </c>
      <c r="L368">
        <v>1093</v>
      </c>
      <c r="M368">
        <v>726</v>
      </c>
      <c r="N368">
        <v>289</v>
      </c>
      <c r="O368">
        <v>691</v>
      </c>
      <c r="P368" s="3">
        <v>58906.41</v>
      </c>
      <c r="Q368" s="3">
        <v>17625.54</v>
      </c>
      <c r="R368" s="2">
        <v>-0.54599265200000002</v>
      </c>
      <c r="S368" s="2">
        <v>1.3934699564999999</v>
      </c>
      <c r="T368" s="2">
        <v>-0.56534875200000001</v>
      </c>
      <c r="U368">
        <v>2</v>
      </c>
      <c r="V368" s="2">
        <f>Sheet2!$J$12+SUMPRODUCT(Sheet2!$K$12:$M$12,Sheet1!R368:T368)</f>
        <v>619.05795371161707</v>
      </c>
    </row>
    <row r="369" spans="1:22" x14ac:dyDescent="0.3">
      <c r="A369">
        <v>381</v>
      </c>
      <c r="B369" t="s">
        <v>393</v>
      </c>
      <c r="C369" t="s">
        <v>405</v>
      </c>
      <c r="D369" t="str">
        <f t="shared" si="13"/>
        <v>Cuttack</v>
      </c>
      <c r="E369">
        <v>2341094</v>
      </c>
      <c r="F369">
        <v>466326</v>
      </c>
      <c r="G369" s="2">
        <f t="shared" si="14"/>
        <v>5.0202948152151068</v>
      </c>
      <c r="H369">
        <v>1574742</v>
      </c>
      <c r="I369">
        <v>794034</v>
      </c>
      <c r="J369">
        <v>1856</v>
      </c>
      <c r="K369">
        <v>1852</v>
      </c>
      <c r="L369">
        <v>1751</v>
      </c>
      <c r="M369">
        <v>678</v>
      </c>
      <c r="N369">
        <v>589</v>
      </c>
      <c r="O369">
        <v>1156</v>
      </c>
      <c r="P369" s="3">
        <v>185308.36800000002</v>
      </c>
      <c r="Q369" s="3">
        <v>61305.023999999998</v>
      </c>
      <c r="R369" s="2">
        <v>2.1774458524</v>
      </c>
      <c r="S369" s="2">
        <v>1.4378107078</v>
      </c>
      <c r="T369" s="2">
        <v>-0.243361047</v>
      </c>
      <c r="U369">
        <v>4</v>
      </c>
      <c r="V369" s="2">
        <f>Sheet2!$J$12+SUMPRODUCT(Sheet2!$K$12:$M$12,Sheet1!R369:T369)</f>
        <v>946.41901770927393</v>
      </c>
    </row>
    <row r="370" spans="1:22" x14ac:dyDescent="0.3">
      <c r="A370">
        <v>382</v>
      </c>
      <c r="B370" t="s">
        <v>393</v>
      </c>
      <c r="C370" t="s">
        <v>406</v>
      </c>
      <c r="D370" t="str">
        <f t="shared" si="13"/>
        <v>Jajapur</v>
      </c>
      <c r="E370">
        <v>1624341</v>
      </c>
      <c r="F370">
        <v>327129</v>
      </c>
      <c r="G370" s="2">
        <f t="shared" si="14"/>
        <v>4.9654448245187677</v>
      </c>
      <c r="H370">
        <v>1004464</v>
      </c>
      <c r="I370">
        <v>446525</v>
      </c>
      <c r="J370">
        <v>1575</v>
      </c>
      <c r="K370">
        <v>1571</v>
      </c>
      <c r="L370">
        <v>1457</v>
      </c>
      <c r="M370">
        <v>633</v>
      </c>
      <c r="N370">
        <v>347</v>
      </c>
      <c r="O370">
        <v>969</v>
      </c>
      <c r="P370" s="3">
        <v>68692.152000000002</v>
      </c>
      <c r="Q370" s="3">
        <v>31782.936000000002</v>
      </c>
      <c r="R370" s="2">
        <v>0.40881949309999999</v>
      </c>
      <c r="S370" s="2">
        <v>1.6320177954999999</v>
      </c>
      <c r="T370" s="2">
        <v>-0.13394565899999999</v>
      </c>
      <c r="U370">
        <v>3</v>
      </c>
      <c r="V370" s="2">
        <f>Sheet2!$J$12+SUMPRODUCT(Sheet2!$K$12:$M$12,Sheet1!R370:T370)</f>
        <v>741.69208798256852</v>
      </c>
    </row>
    <row r="371" spans="1:22" x14ac:dyDescent="0.3">
      <c r="A371">
        <v>383</v>
      </c>
      <c r="B371" t="s">
        <v>393</v>
      </c>
      <c r="C371" t="s">
        <v>407</v>
      </c>
      <c r="D371" t="str">
        <f t="shared" si="13"/>
        <v>Dhenkanal</v>
      </c>
      <c r="E371">
        <v>1066878</v>
      </c>
      <c r="F371">
        <v>222023</v>
      </c>
      <c r="G371" s="2">
        <f t="shared" si="14"/>
        <v>4.805258914616954</v>
      </c>
      <c r="H371">
        <v>639363</v>
      </c>
      <c r="I371">
        <v>356513</v>
      </c>
      <c r="J371">
        <v>1076</v>
      </c>
      <c r="K371">
        <v>1069</v>
      </c>
      <c r="L371">
        <v>885</v>
      </c>
      <c r="M371">
        <v>484</v>
      </c>
      <c r="N371">
        <v>314</v>
      </c>
      <c r="O371">
        <v>414</v>
      </c>
      <c r="P371" s="3">
        <v>60271.86</v>
      </c>
      <c r="Q371" s="3">
        <v>15517.754999999999</v>
      </c>
      <c r="R371" s="2">
        <v>-0.97957971200000005</v>
      </c>
      <c r="S371" s="2">
        <v>0.90236643370000003</v>
      </c>
      <c r="T371" s="2">
        <v>-0.401466145</v>
      </c>
      <c r="U371">
        <v>2</v>
      </c>
      <c r="V371" s="2">
        <f>Sheet2!$J$12+SUMPRODUCT(Sheet2!$K$12:$M$12,Sheet1!R371:T371)</f>
        <v>514.86132759647126</v>
      </c>
    </row>
    <row r="372" spans="1:22" x14ac:dyDescent="0.3">
      <c r="A372">
        <v>384</v>
      </c>
      <c r="B372" t="s">
        <v>393</v>
      </c>
      <c r="C372" t="s">
        <v>408</v>
      </c>
      <c r="D372" t="str">
        <f t="shared" si="13"/>
        <v>Nayagarh</v>
      </c>
      <c r="E372">
        <v>864516</v>
      </c>
      <c r="F372">
        <v>178231</v>
      </c>
      <c r="G372" s="2">
        <f t="shared" si="14"/>
        <v>4.8505366630945232</v>
      </c>
      <c r="H372">
        <v>529840</v>
      </c>
      <c r="I372">
        <v>288053</v>
      </c>
      <c r="J372">
        <v>1531</v>
      </c>
      <c r="K372">
        <v>1527</v>
      </c>
      <c r="L372">
        <v>988</v>
      </c>
      <c r="M372">
        <v>318</v>
      </c>
      <c r="N372">
        <v>453</v>
      </c>
      <c r="O372">
        <v>746</v>
      </c>
      <c r="P372" s="3">
        <v>55530.434999999998</v>
      </c>
      <c r="Q372" s="3">
        <v>31315.523999999998</v>
      </c>
      <c r="R372" s="2">
        <v>-0.81605337099999997</v>
      </c>
      <c r="S372" s="2">
        <v>1.6326766505999999</v>
      </c>
      <c r="T372" s="2">
        <v>-6.2550560000000002E-3</v>
      </c>
      <c r="U372">
        <v>2</v>
      </c>
      <c r="V372" s="2">
        <f>Sheet2!$J$12+SUMPRODUCT(Sheet2!$K$12:$M$12,Sheet1!R372:T372)</f>
        <v>585.7996824373746</v>
      </c>
    </row>
    <row r="373" spans="1:22" x14ac:dyDescent="0.3">
      <c r="A373">
        <v>385</v>
      </c>
      <c r="B373" t="s">
        <v>393</v>
      </c>
      <c r="C373" t="s">
        <v>409</v>
      </c>
      <c r="D373" t="str">
        <f t="shared" si="13"/>
        <v>Khordha</v>
      </c>
      <c r="E373">
        <v>1877395</v>
      </c>
      <c r="F373">
        <v>374338</v>
      </c>
      <c r="G373" s="2">
        <f t="shared" si="14"/>
        <v>5.0152402374324812</v>
      </c>
      <c r="H373">
        <v>1310867</v>
      </c>
      <c r="I373">
        <v>575063</v>
      </c>
      <c r="J373">
        <v>1358</v>
      </c>
      <c r="K373">
        <v>1357</v>
      </c>
      <c r="L373">
        <v>1233</v>
      </c>
      <c r="M373">
        <v>499</v>
      </c>
      <c r="N373">
        <v>352</v>
      </c>
      <c r="O373">
        <v>844</v>
      </c>
      <c r="P373" s="3">
        <v>172835.4</v>
      </c>
      <c r="Q373" s="3">
        <v>40752.767999999996</v>
      </c>
      <c r="R373" s="2">
        <v>0.60631864410000003</v>
      </c>
      <c r="S373" s="2">
        <v>0.62179368749999997</v>
      </c>
      <c r="T373" s="2">
        <v>-0.12003198399999999</v>
      </c>
      <c r="U373">
        <v>2</v>
      </c>
      <c r="V373" s="2">
        <f>Sheet2!$J$12+SUMPRODUCT(Sheet2!$K$12:$M$12,Sheet1!R373:T373)</f>
        <v>674.15488840028047</v>
      </c>
    </row>
    <row r="374" spans="1:22" x14ac:dyDescent="0.3">
      <c r="A374">
        <v>386</v>
      </c>
      <c r="B374" t="s">
        <v>393</v>
      </c>
      <c r="C374" t="s">
        <v>410</v>
      </c>
      <c r="D374" t="str">
        <f t="shared" si="13"/>
        <v>Puri</v>
      </c>
      <c r="E374">
        <v>1502682</v>
      </c>
      <c r="F374">
        <v>287463</v>
      </c>
      <c r="G374" s="2">
        <f t="shared" si="14"/>
        <v>5.2273927427181937</v>
      </c>
      <c r="H374">
        <v>1024523</v>
      </c>
      <c r="I374">
        <v>450540</v>
      </c>
      <c r="J374">
        <v>1591</v>
      </c>
      <c r="K374">
        <v>1589</v>
      </c>
      <c r="L374">
        <v>1511</v>
      </c>
      <c r="M374">
        <v>534</v>
      </c>
      <c r="N374">
        <v>371</v>
      </c>
      <c r="O374">
        <v>781</v>
      </c>
      <c r="P374" s="3">
        <v>81170.925000000003</v>
      </c>
      <c r="Q374" s="3">
        <v>37781.376000000004</v>
      </c>
      <c r="R374" s="2">
        <v>0.34003047269999997</v>
      </c>
      <c r="S374" s="2">
        <v>1.6473314941999999</v>
      </c>
      <c r="T374" s="2">
        <v>-3.7565301000000002E-2</v>
      </c>
      <c r="U374">
        <v>3</v>
      </c>
      <c r="V374" s="2">
        <f>Sheet2!$J$12+SUMPRODUCT(Sheet2!$K$12:$M$12,Sheet1!R374:T374)</f>
        <v>730.87338918539467</v>
      </c>
    </row>
    <row r="375" spans="1:22" x14ac:dyDescent="0.3">
      <c r="A375">
        <v>387</v>
      </c>
      <c r="B375" t="s">
        <v>393</v>
      </c>
      <c r="C375" t="s">
        <v>411</v>
      </c>
      <c r="D375" t="str">
        <f t="shared" si="13"/>
        <v>Ganjam</v>
      </c>
      <c r="E375">
        <v>3160635</v>
      </c>
      <c r="F375">
        <v>644919</v>
      </c>
      <c r="G375" s="2">
        <f t="shared" si="14"/>
        <v>4.9008247547366413</v>
      </c>
      <c r="H375">
        <v>1631722</v>
      </c>
      <c r="I375">
        <v>1305932</v>
      </c>
      <c r="J375">
        <v>2812</v>
      </c>
      <c r="K375">
        <v>2738</v>
      </c>
      <c r="L375">
        <v>2177</v>
      </c>
      <c r="M375">
        <v>922</v>
      </c>
      <c r="N375">
        <v>933</v>
      </c>
      <c r="O375">
        <v>1163</v>
      </c>
      <c r="P375" s="3">
        <v>339283.11</v>
      </c>
      <c r="Q375" s="3">
        <v>70517.665999999997</v>
      </c>
      <c r="R375" s="2">
        <v>4.7215349349000002</v>
      </c>
      <c r="S375" s="2">
        <v>2.3405073721999998</v>
      </c>
      <c r="T375" s="2">
        <v>-0.40394434499999998</v>
      </c>
      <c r="U375">
        <v>4</v>
      </c>
      <c r="V375" s="2">
        <f>Sheet2!$J$12+SUMPRODUCT(Sheet2!$K$12:$M$12,Sheet1!R375:T375)</f>
        <v>1347.9212960966079</v>
      </c>
    </row>
    <row r="376" spans="1:22" x14ac:dyDescent="0.3">
      <c r="A376">
        <v>388</v>
      </c>
      <c r="B376" t="s">
        <v>393</v>
      </c>
      <c r="C376" t="s">
        <v>412</v>
      </c>
      <c r="D376" t="str">
        <f t="shared" si="13"/>
        <v>Gajapati</v>
      </c>
      <c r="E376">
        <v>518837</v>
      </c>
      <c r="F376">
        <v>111405</v>
      </c>
      <c r="G376" s="2">
        <f t="shared" si="14"/>
        <v>4.6572146672052419</v>
      </c>
      <c r="H376">
        <v>175850</v>
      </c>
      <c r="I376">
        <v>275534</v>
      </c>
      <c r="J376">
        <v>1512</v>
      </c>
      <c r="K376">
        <v>1423</v>
      </c>
      <c r="L376">
        <v>739</v>
      </c>
      <c r="M376">
        <v>174</v>
      </c>
      <c r="N376">
        <v>259</v>
      </c>
      <c r="O376">
        <v>419</v>
      </c>
      <c r="P376" s="3">
        <v>30383.011999999999</v>
      </c>
      <c r="Q376" s="3">
        <v>17958.732</v>
      </c>
      <c r="R376" s="2">
        <v>-1.696136181</v>
      </c>
      <c r="S376" s="2">
        <v>1.5120967810999999</v>
      </c>
      <c r="T376" s="2">
        <v>0.40556397389999999</v>
      </c>
      <c r="U376">
        <v>3</v>
      </c>
      <c r="V376" s="2">
        <f>Sheet2!$J$12+SUMPRODUCT(Sheet2!$K$12:$M$12,Sheet1!R376:T376)</f>
        <v>450.48227798330953</v>
      </c>
    </row>
    <row r="377" spans="1:22" x14ac:dyDescent="0.3">
      <c r="A377">
        <v>389</v>
      </c>
      <c r="B377" t="s">
        <v>393</v>
      </c>
      <c r="C377" t="s">
        <v>413</v>
      </c>
      <c r="D377" t="str">
        <f t="shared" si="13"/>
        <v>Kandhamal</v>
      </c>
      <c r="E377">
        <v>648201</v>
      </c>
      <c r="F377">
        <v>145676</v>
      </c>
      <c r="G377" s="2">
        <f t="shared" si="14"/>
        <v>4.4496073478129547</v>
      </c>
      <c r="H377">
        <v>279705</v>
      </c>
      <c r="I377">
        <v>306209</v>
      </c>
      <c r="J377">
        <v>2379</v>
      </c>
      <c r="K377">
        <v>2262</v>
      </c>
      <c r="L377">
        <v>638</v>
      </c>
      <c r="M377">
        <v>515</v>
      </c>
      <c r="N377">
        <v>381</v>
      </c>
      <c r="O377">
        <v>432</v>
      </c>
      <c r="P377" s="3">
        <v>31313.763999999999</v>
      </c>
      <c r="Q377" s="3">
        <v>29411.526000000002</v>
      </c>
      <c r="R377" s="2">
        <v>-0.53680547499999998</v>
      </c>
      <c r="S377" s="2">
        <v>2.7275590687000002</v>
      </c>
      <c r="T377" s="2">
        <v>0.53793739230000004</v>
      </c>
      <c r="U377">
        <v>3</v>
      </c>
      <c r="V377" s="2">
        <f>Sheet2!$J$12+SUMPRODUCT(Sheet2!$K$12:$M$12,Sheet1!R377:T377)</f>
        <v>698.21922115290761</v>
      </c>
    </row>
    <row r="378" spans="1:22" x14ac:dyDescent="0.3">
      <c r="A378">
        <v>390</v>
      </c>
      <c r="B378" t="s">
        <v>393</v>
      </c>
      <c r="C378" t="s">
        <v>414</v>
      </c>
      <c r="D378" t="str">
        <f t="shared" si="13"/>
        <v>Baudh</v>
      </c>
      <c r="E378">
        <v>373372</v>
      </c>
      <c r="F378">
        <v>83245</v>
      </c>
      <c r="G378" s="2">
        <f t="shared" si="14"/>
        <v>4.4852183314313168</v>
      </c>
      <c r="H378">
        <v>180321</v>
      </c>
      <c r="I378">
        <v>170761</v>
      </c>
      <c r="J378">
        <v>1115</v>
      </c>
      <c r="K378">
        <v>1106</v>
      </c>
      <c r="L378">
        <v>522</v>
      </c>
      <c r="M378">
        <v>123</v>
      </c>
      <c r="N378">
        <v>190</v>
      </c>
      <c r="O378">
        <v>280</v>
      </c>
      <c r="P378" s="3">
        <v>8554.7000000000007</v>
      </c>
      <c r="Q378" s="3">
        <v>6945.3999999999987</v>
      </c>
      <c r="R378" s="2">
        <v>-2.3864369700000001</v>
      </c>
      <c r="S378" s="2">
        <v>0.99484191960000001</v>
      </c>
      <c r="T378" s="2">
        <v>0.25845100589999997</v>
      </c>
      <c r="U378">
        <v>2</v>
      </c>
      <c r="V378" s="2">
        <f>Sheet2!$J$12+SUMPRODUCT(Sheet2!$K$12:$M$12,Sheet1!R378:T378)</f>
        <v>324.2797098087475</v>
      </c>
    </row>
    <row r="379" spans="1:22" x14ac:dyDescent="0.3">
      <c r="A379">
        <v>391</v>
      </c>
      <c r="B379" t="s">
        <v>393</v>
      </c>
      <c r="C379" t="s">
        <v>415</v>
      </c>
      <c r="D379" t="str">
        <f t="shared" si="13"/>
        <v>Sonapur</v>
      </c>
      <c r="E379">
        <v>541835</v>
      </c>
      <c r="F379">
        <v>115533</v>
      </c>
      <c r="G379" s="2">
        <f t="shared" si="14"/>
        <v>4.6898721577384812</v>
      </c>
      <c r="H379">
        <v>291931</v>
      </c>
      <c r="I379">
        <v>236980</v>
      </c>
      <c r="J379">
        <v>829</v>
      </c>
      <c r="K379">
        <v>823</v>
      </c>
      <c r="L379">
        <v>613</v>
      </c>
      <c r="M379">
        <v>162</v>
      </c>
      <c r="N379">
        <v>142</v>
      </c>
      <c r="O379">
        <v>296</v>
      </c>
      <c r="P379" s="3">
        <v>22740.418000000001</v>
      </c>
      <c r="Q379" s="3">
        <v>24036.504000000001</v>
      </c>
      <c r="R379" s="2">
        <v>-2.2858775570000001</v>
      </c>
      <c r="S379" s="2">
        <v>0.53491972539999999</v>
      </c>
      <c r="T379" s="2">
        <v>0.15257234189999999</v>
      </c>
      <c r="U379">
        <v>2</v>
      </c>
      <c r="V379" s="2">
        <f>Sheet2!$J$12+SUMPRODUCT(Sheet2!$K$12:$M$12,Sheet1!R379:T379)</f>
        <v>299.17818642686927</v>
      </c>
    </row>
    <row r="380" spans="1:22" x14ac:dyDescent="0.3">
      <c r="A380">
        <v>392</v>
      </c>
      <c r="B380" t="s">
        <v>393</v>
      </c>
      <c r="C380" t="s">
        <v>416</v>
      </c>
      <c r="D380" t="str">
        <f t="shared" si="13"/>
        <v>Balangir</v>
      </c>
      <c r="E380">
        <v>1337194</v>
      </c>
      <c r="F380">
        <v>303385</v>
      </c>
      <c r="G380" s="2">
        <f t="shared" si="14"/>
        <v>4.4075811262916753</v>
      </c>
      <c r="H380">
        <v>638048</v>
      </c>
      <c r="I380">
        <v>559750</v>
      </c>
      <c r="J380">
        <v>1764</v>
      </c>
      <c r="K380">
        <v>1762</v>
      </c>
      <c r="L380">
        <v>1290</v>
      </c>
      <c r="M380">
        <v>378</v>
      </c>
      <c r="N380">
        <v>423</v>
      </c>
      <c r="O380">
        <v>714</v>
      </c>
      <c r="P380" s="3">
        <v>99201.714999999997</v>
      </c>
      <c r="Q380" s="3">
        <v>160404.12900000002</v>
      </c>
      <c r="R380" s="2">
        <v>0.54986739220000003</v>
      </c>
      <c r="S380" s="2">
        <v>1.638510178</v>
      </c>
      <c r="T380" s="2">
        <v>0.87200820199999995</v>
      </c>
      <c r="U380">
        <v>3</v>
      </c>
      <c r="V380" s="2">
        <f>Sheet2!$J$12+SUMPRODUCT(Sheet2!$K$12:$M$12,Sheet1!R380:T380)</f>
        <v>720.82073672408899</v>
      </c>
    </row>
    <row r="381" spans="1:22" x14ac:dyDescent="0.3">
      <c r="A381">
        <v>393</v>
      </c>
      <c r="B381" t="s">
        <v>393</v>
      </c>
      <c r="C381" t="s">
        <v>417</v>
      </c>
      <c r="D381" t="str">
        <f t="shared" si="13"/>
        <v>Nuapada</v>
      </c>
      <c r="E381">
        <v>530690</v>
      </c>
      <c r="F381">
        <v>122601</v>
      </c>
      <c r="G381" s="2">
        <f t="shared" si="14"/>
        <v>4.3285943834063341</v>
      </c>
      <c r="H381">
        <v>187412</v>
      </c>
      <c r="I381">
        <v>244360</v>
      </c>
      <c r="J381">
        <v>648</v>
      </c>
      <c r="K381">
        <v>646</v>
      </c>
      <c r="L381">
        <v>367</v>
      </c>
      <c r="M381">
        <v>484</v>
      </c>
      <c r="N381">
        <v>150</v>
      </c>
      <c r="O381">
        <v>392</v>
      </c>
      <c r="P381" s="3">
        <v>28662.374000000003</v>
      </c>
      <c r="Q381" s="3">
        <v>93509.373999999982</v>
      </c>
      <c r="R381" s="2">
        <v>-2.0540507259999998</v>
      </c>
      <c r="S381" s="2">
        <v>0.3969278919</v>
      </c>
      <c r="T381" s="2">
        <v>-5.1923967000000001E-2</v>
      </c>
      <c r="U381">
        <v>2</v>
      </c>
      <c r="V381" s="2">
        <f>Sheet2!$J$12+SUMPRODUCT(Sheet2!$K$12:$M$12,Sheet1!R381:T381)</f>
        <v>323.18066897235246</v>
      </c>
    </row>
    <row r="382" spans="1:22" x14ac:dyDescent="0.3">
      <c r="A382">
        <v>394</v>
      </c>
      <c r="B382" t="s">
        <v>393</v>
      </c>
      <c r="C382" t="s">
        <v>418</v>
      </c>
      <c r="D382" t="str">
        <f t="shared" si="13"/>
        <v>Kalahandi</v>
      </c>
      <c r="E382">
        <v>1335494</v>
      </c>
      <c r="F382">
        <v>320624</v>
      </c>
      <c r="G382" s="2">
        <f t="shared" si="14"/>
        <v>4.1652964219771444</v>
      </c>
      <c r="H382">
        <v>513383</v>
      </c>
      <c r="I382">
        <v>620950</v>
      </c>
      <c r="J382">
        <v>2099</v>
      </c>
      <c r="K382">
        <v>2012</v>
      </c>
      <c r="L382">
        <v>907</v>
      </c>
      <c r="M382">
        <v>312</v>
      </c>
      <c r="N382">
        <v>449</v>
      </c>
      <c r="O382">
        <v>828</v>
      </c>
      <c r="P382" s="3">
        <v>95157.903000000006</v>
      </c>
      <c r="Q382" s="3">
        <v>204605.73</v>
      </c>
      <c r="R382" s="2">
        <v>0.67935983980000003</v>
      </c>
      <c r="S382" s="2">
        <v>1.7020294976000001</v>
      </c>
      <c r="T382" s="2">
        <v>1.4461041958</v>
      </c>
      <c r="U382">
        <v>3</v>
      </c>
      <c r="V382" s="2">
        <f>Sheet2!$J$12+SUMPRODUCT(Sheet2!$K$12:$M$12,Sheet1!R382:T382)</f>
        <v>720.35929286051851</v>
      </c>
    </row>
    <row r="383" spans="1:22" x14ac:dyDescent="0.3">
      <c r="A383">
        <v>395</v>
      </c>
      <c r="B383" t="s">
        <v>393</v>
      </c>
      <c r="C383" t="s">
        <v>419</v>
      </c>
      <c r="D383" t="str">
        <f t="shared" si="13"/>
        <v>Rayagada</v>
      </c>
      <c r="E383">
        <v>831109</v>
      </c>
      <c r="F383">
        <v>190381</v>
      </c>
      <c r="G383" s="2">
        <f t="shared" si="14"/>
        <v>4.3655039105793119</v>
      </c>
      <c r="H383">
        <v>247829</v>
      </c>
      <c r="I383">
        <v>399184</v>
      </c>
      <c r="J383">
        <v>2467</v>
      </c>
      <c r="K383">
        <v>2371</v>
      </c>
      <c r="L383">
        <v>733</v>
      </c>
      <c r="M383">
        <v>356</v>
      </c>
      <c r="N383">
        <v>381</v>
      </c>
      <c r="O383">
        <v>782</v>
      </c>
      <c r="P383" s="3">
        <v>39059.879999999997</v>
      </c>
      <c r="Q383" s="3">
        <v>49348.823999999993</v>
      </c>
      <c r="R383" s="2">
        <v>-0.319653778</v>
      </c>
      <c r="S383" s="2">
        <v>2.654216849</v>
      </c>
      <c r="T383" s="2">
        <v>0.95741222940000004</v>
      </c>
      <c r="U383">
        <v>3</v>
      </c>
      <c r="V383" s="2">
        <f>Sheet2!$J$12+SUMPRODUCT(Sheet2!$K$12:$M$12,Sheet1!R383:T383)</f>
        <v>702.16119734196536</v>
      </c>
    </row>
    <row r="384" spans="1:22" x14ac:dyDescent="0.3">
      <c r="A384">
        <v>396</v>
      </c>
      <c r="B384" t="s">
        <v>393</v>
      </c>
      <c r="C384" t="s">
        <v>420</v>
      </c>
      <c r="D384" t="str">
        <f t="shared" si="13"/>
        <v>Nabarangapur</v>
      </c>
      <c r="E384">
        <v>1025766</v>
      </c>
      <c r="F384">
        <v>227026</v>
      </c>
      <c r="G384" s="2">
        <f t="shared" si="14"/>
        <v>4.518275439817466</v>
      </c>
      <c r="H384">
        <v>284538</v>
      </c>
      <c r="I384">
        <v>507395</v>
      </c>
      <c r="J384">
        <v>876</v>
      </c>
      <c r="K384">
        <v>870</v>
      </c>
      <c r="L384">
        <v>435</v>
      </c>
      <c r="M384">
        <v>210</v>
      </c>
      <c r="N384">
        <v>196</v>
      </c>
      <c r="O384">
        <v>394</v>
      </c>
      <c r="P384" s="3">
        <v>29570.58</v>
      </c>
      <c r="Q384" s="3">
        <v>91213.865999999995</v>
      </c>
      <c r="R384" s="2">
        <v>-1.551514142</v>
      </c>
      <c r="S384" s="2">
        <v>0.1793292326</v>
      </c>
      <c r="T384" s="2">
        <v>0.49624847080000001</v>
      </c>
      <c r="U384">
        <v>2</v>
      </c>
      <c r="V384" s="2">
        <f>Sheet2!$J$12+SUMPRODUCT(Sheet2!$K$12:$M$12,Sheet1!R384:T384)</f>
        <v>344.29446935537243</v>
      </c>
    </row>
    <row r="385" spans="1:22" x14ac:dyDescent="0.3">
      <c r="A385">
        <v>397</v>
      </c>
      <c r="B385" t="s">
        <v>393</v>
      </c>
      <c r="C385" t="s">
        <v>421</v>
      </c>
      <c r="D385" t="str">
        <f t="shared" si="13"/>
        <v>Koraput</v>
      </c>
      <c r="E385">
        <v>1180637</v>
      </c>
      <c r="F385">
        <v>284876</v>
      </c>
      <c r="G385" s="2">
        <f t="shared" si="14"/>
        <v>4.1443891377301005</v>
      </c>
      <c r="H385">
        <v>350044</v>
      </c>
      <c r="I385">
        <v>570435</v>
      </c>
      <c r="J385">
        <v>1922</v>
      </c>
      <c r="K385">
        <v>1867</v>
      </c>
      <c r="L385">
        <v>683</v>
      </c>
      <c r="M385">
        <v>1058</v>
      </c>
      <c r="N385">
        <v>260</v>
      </c>
      <c r="O385">
        <v>417</v>
      </c>
      <c r="P385" s="3">
        <v>72002.613000000012</v>
      </c>
      <c r="Q385" s="3">
        <v>74297.516999999993</v>
      </c>
      <c r="R385" s="2">
        <v>0.34455142719999998</v>
      </c>
      <c r="S385" s="2">
        <v>2.1157354472000001</v>
      </c>
      <c r="T385" s="2">
        <v>-2.8636696999999999E-2</v>
      </c>
      <c r="U385">
        <v>3</v>
      </c>
      <c r="V385" s="2">
        <f>Sheet2!$J$12+SUMPRODUCT(Sheet2!$K$12:$M$12,Sheet1!R385:T385)</f>
        <v>773.44188236657419</v>
      </c>
    </row>
    <row r="386" spans="1:22" x14ac:dyDescent="0.3">
      <c r="A386">
        <v>398</v>
      </c>
      <c r="B386" t="s">
        <v>393</v>
      </c>
      <c r="C386" t="s">
        <v>422</v>
      </c>
      <c r="D386" t="str">
        <f t="shared" ref="D386:D449" si="15">IFERROR(MID(C386,LEN("District A"),IFERROR(FIND("*",C386)-LEN("District A"),FIND("(",C386)-LEN("District  A"))),RIGHT(C386,LEN(C386)-LEN("District ")))</f>
        <v>Malkangiri</v>
      </c>
      <c r="E386">
        <v>504198</v>
      </c>
      <c r="F386">
        <v>109483</v>
      </c>
      <c r="G386" s="2">
        <f t="shared" si="14"/>
        <v>4.6052629175305757</v>
      </c>
      <c r="H386">
        <v>126498</v>
      </c>
      <c r="I386">
        <v>247624</v>
      </c>
      <c r="J386">
        <v>979</v>
      </c>
      <c r="K386">
        <v>886</v>
      </c>
      <c r="L386">
        <v>100</v>
      </c>
      <c r="M386">
        <v>102</v>
      </c>
      <c r="N386">
        <v>85</v>
      </c>
      <c r="O386">
        <v>197</v>
      </c>
      <c r="P386" s="3">
        <v>14114.019000000002</v>
      </c>
      <c r="Q386" s="3">
        <v>42451.468000000001</v>
      </c>
      <c r="R386" s="2">
        <v>-2.5959019790000002</v>
      </c>
      <c r="S386" s="2">
        <v>0.33271993150000001</v>
      </c>
      <c r="T386" s="2">
        <v>0.58075635270000003</v>
      </c>
      <c r="U386">
        <v>2</v>
      </c>
      <c r="V386" s="2">
        <f>Sheet2!$J$12+SUMPRODUCT(Sheet2!$K$12:$M$12,Sheet1!R386:T386)</f>
        <v>226.13356844009269</v>
      </c>
    </row>
    <row r="387" spans="1:22" x14ac:dyDescent="0.3">
      <c r="A387">
        <v>403</v>
      </c>
      <c r="B387" t="s">
        <v>423</v>
      </c>
      <c r="C387" t="s">
        <v>424</v>
      </c>
      <c r="D387" t="str">
        <f t="shared" si="15"/>
        <v>Gurdaspur</v>
      </c>
      <c r="E387">
        <v>2104011</v>
      </c>
      <c r="F387">
        <v>366025</v>
      </c>
      <c r="G387" s="2">
        <f t="shared" si="14"/>
        <v>5.7482712929444713</v>
      </c>
      <c r="H387">
        <v>1345447</v>
      </c>
      <c r="I387">
        <v>700557</v>
      </c>
      <c r="J387">
        <v>1532</v>
      </c>
      <c r="K387">
        <v>1531</v>
      </c>
      <c r="L387">
        <v>1532</v>
      </c>
      <c r="M387">
        <v>1111</v>
      </c>
      <c r="N387">
        <v>1153</v>
      </c>
      <c r="O387">
        <v>1474</v>
      </c>
      <c r="P387" s="3">
        <v>300844.57</v>
      </c>
      <c r="Q387" s="3">
        <v>38090.520000000004</v>
      </c>
      <c r="R387" s="2">
        <v>2.4227828466000001</v>
      </c>
      <c r="S387" s="2">
        <v>1.5541873562999999</v>
      </c>
      <c r="T387" s="2">
        <v>-2.3715476579999999</v>
      </c>
      <c r="U387">
        <v>4</v>
      </c>
      <c r="V387" s="2">
        <f>Sheet2!$J$12+SUMPRODUCT(Sheet2!$K$12:$M$12,Sheet1!R387:T387)</f>
        <v>1069.3797559566328</v>
      </c>
    </row>
    <row r="388" spans="1:22" x14ac:dyDescent="0.3">
      <c r="A388">
        <v>404</v>
      </c>
      <c r="B388" t="s">
        <v>423</v>
      </c>
      <c r="C388" t="s">
        <v>425</v>
      </c>
      <c r="D388" t="str">
        <f t="shared" si="15"/>
        <v>Amritsar</v>
      </c>
      <c r="E388">
        <v>3096077</v>
      </c>
      <c r="F388">
        <v>541339</v>
      </c>
      <c r="G388" s="2">
        <f t="shared" si="14"/>
        <v>5.7192941945804758</v>
      </c>
      <c r="H388">
        <v>1793999</v>
      </c>
      <c r="I388">
        <v>1112200</v>
      </c>
      <c r="J388">
        <v>1185</v>
      </c>
      <c r="K388">
        <v>1151</v>
      </c>
      <c r="L388">
        <v>1185</v>
      </c>
      <c r="M388">
        <v>1123</v>
      </c>
      <c r="N388">
        <v>992</v>
      </c>
      <c r="O388">
        <v>1102</v>
      </c>
      <c r="P388" s="3">
        <v>440383.89</v>
      </c>
      <c r="Q388" s="3">
        <v>57302.964000000007</v>
      </c>
      <c r="R388" s="2">
        <v>3.2064013588</v>
      </c>
      <c r="S388" s="2">
        <v>-0.20615016999999999</v>
      </c>
      <c r="T388" s="2">
        <v>-2.2176837319999998</v>
      </c>
      <c r="U388">
        <v>4</v>
      </c>
      <c r="V388" s="2">
        <f>Sheet2!$J$12+SUMPRODUCT(Sheet2!$K$12:$M$12,Sheet1!R388:T388)</f>
        <v>1000.873648306934</v>
      </c>
    </row>
    <row r="389" spans="1:22" x14ac:dyDescent="0.3">
      <c r="A389">
        <v>405</v>
      </c>
      <c r="B389" t="s">
        <v>423</v>
      </c>
      <c r="C389" t="s">
        <v>426</v>
      </c>
      <c r="D389" t="str">
        <f t="shared" si="15"/>
        <v>Kapurthala</v>
      </c>
      <c r="E389">
        <v>754521</v>
      </c>
      <c r="F389">
        <v>136664</v>
      </c>
      <c r="G389" s="2">
        <f t="shared" si="14"/>
        <v>5.5209930925481476</v>
      </c>
      <c r="H389">
        <v>487554</v>
      </c>
      <c r="I389">
        <v>262741</v>
      </c>
      <c r="J389">
        <v>618</v>
      </c>
      <c r="K389">
        <v>618</v>
      </c>
      <c r="L389">
        <v>618</v>
      </c>
      <c r="M389">
        <v>604</v>
      </c>
      <c r="N389">
        <v>298</v>
      </c>
      <c r="O389">
        <v>525</v>
      </c>
      <c r="P389" s="3">
        <v>126505.30700000002</v>
      </c>
      <c r="Q389" s="3">
        <v>5940.4840000000004</v>
      </c>
      <c r="R389" s="2">
        <v>-1.5944010159999999</v>
      </c>
      <c r="S389" s="2">
        <v>0.35494937250000003</v>
      </c>
      <c r="T389" s="2">
        <v>-1.058943035</v>
      </c>
      <c r="U389">
        <v>2</v>
      </c>
      <c r="V389" s="2">
        <f>Sheet2!$J$12+SUMPRODUCT(Sheet2!$K$12:$M$12,Sheet1!R389:T389)</f>
        <v>414.94729975863004</v>
      </c>
    </row>
    <row r="390" spans="1:22" x14ac:dyDescent="0.3">
      <c r="A390">
        <v>406</v>
      </c>
      <c r="B390" t="s">
        <v>423</v>
      </c>
      <c r="C390" t="s">
        <v>427</v>
      </c>
      <c r="D390" t="str">
        <f t="shared" si="15"/>
        <v>Jalandhar</v>
      </c>
      <c r="E390">
        <v>1962700</v>
      </c>
      <c r="F390">
        <v>364030</v>
      </c>
      <c r="G390" s="2">
        <f t="shared" si="14"/>
        <v>5.3915886053347251</v>
      </c>
      <c r="H390">
        <v>1352044</v>
      </c>
      <c r="I390">
        <v>676835</v>
      </c>
      <c r="J390">
        <v>934</v>
      </c>
      <c r="K390">
        <v>934</v>
      </c>
      <c r="L390">
        <v>934</v>
      </c>
      <c r="M390">
        <v>903</v>
      </c>
      <c r="N390">
        <v>703</v>
      </c>
      <c r="O390">
        <v>934</v>
      </c>
      <c r="P390" s="3">
        <v>329617.098</v>
      </c>
      <c r="Q390" s="3">
        <v>19200.995999999999</v>
      </c>
      <c r="R390" s="2">
        <v>1.1060452146999999</v>
      </c>
      <c r="S390" s="2">
        <v>7.9852515999999998E-3</v>
      </c>
      <c r="T390" s="2">
        <v>-1.8632813130000001</v>
      </c>
      <c r="U390">
        <v>4</v>
      </c>
      <c r="V390" s="2">
        <f>Sheet2!$J$12+SUMPRODUCT(Sheet2!$K$12:$M$12,Sheet1!R390:T390)</f>
        <v>747.58698013436515</v>
      </c>
    </row>
    <row r="391" spans="1:22" x14ac:dyDescent="0.3">
      <c r="A391">
        <v>407</v>
      </c>
      <c r="B391" t="s">
        <v>423</v>
      </c>
      <c r="C391" t="s">
        <v>428</v>
      </c>
      <c r="D391" t="str">
        <f t="shared" si="15"/>
        <v>Hoshiarpur</v>
      </c>
      <c r="E391">
        <v>1480736</v>
      </c>
      <c r="F391">
        <v>279904</v>
      </c>
      <c r="G391" s="2">
        <f t="shared" ref="G391:G454" si="16">E391/F391</f>
        <v>5.2901566251286152</v>
      </c>
      <c r="H391">
        <v>1050378</v>
      </c>
      <c r="I391">
        <v>513351</v>
      </c>
      <c r="J391">
        <v>1386</v>
      </c>
      <c r="K391">
        <v>1361</v>
      </c>
      <c r="L391">
        <v>1386</v>
      </c>
      <c r="M391">
        <v>1092</v>
      </c>
      <c r="N391">
        <v>827</v>
      </c>
      <c r="O391">
        <v>1292</v>
      </c>
      <c r="P391" s="3">
        <v>255268.79200000002</v>
      </c>
      <c r="Q391" s="3">
        <v>16110.544</v>
      </c>
      <c r="R391" s="2">
        <v>1.2617410279000001</v>
      </c>
      <c r="S391" s="2">
        <v>1.5858308279</v>
      </c>
      <c r="T391" s="2">
        <v>-2.0534842790000001</v>
      </c>
      <c r="U391">
        <v>4</v>
      </c>
      <c r="V391" s="2">
        <f>Sheet2!$J$12+SUMPRODUCT(Sheet2!$K$12:$M$12,Sheet1!R391:T391)</f>
        <v>916.80720784931691</v>
      </c>
    </row>
    <row r="392" spans="1:22" x14ac:dyDescent="0.3">
      <c r="A392">
        <v>408</v>
      </c>
      <c r="B392" t="s">
        <v>423</v>
      </c>
      <c r="C392" t="s">
        <v>429</v>
      </c>
      <c r="D392" t="str">
        <f t="shared" si="15"/>
        <v xml:space="preserve">Nawanshahr </v>
      </c>
      <c r="E392">
        <v>587468</v>
      </c>
      <c r="F392">
        <v>107763</v>
      </c>
      <c r="G392" s="2">
        <f t="shared" si="16"/>
        <v>5.4514814917921735</v>
      </c>
      <c r="H392">
        <v>394429</v>
      </c>
      <c r="I392">
        <v>263698</v>
      </c>
      <c r="J392">
        <v>465</v>
      </c>
      <c r="K392">
        <v>465</v>
      </c>
      <c r="L392">
        <v>465</v>
      </c>
      <c r="M392">
        <v>416</v>
      </c>
      <c r="N392">
        <v>399</v>
      </c>
      <c r="O392">
        <v>325</v>
      </c>
      <c r="P392" s="3">
        <v>103097.98</v>
      </c>
      <c r="Q392" s="3">
        <v>3562.5479999999998</v>
      </c>
      <c r="R392" s="2">
        <v>-2.0455721819999999</v>
      </c>
      <c r="S392" s="2">
        <v>0.1044812415</v>
      </c>
      <c r="T392" s="2">
        <v>-1.1140394220000001</v>
      </c>
      <c r="U392">
        <v>2</v>
      </c>
      <c r="V392" s="2">
        <f>Sheet2!$J$12+SUMPRODUCT(Sheet2!$K$12:$M$12,Sheet1!R392:T392)</f>
        <v>338.79908700240702</v>
      </c>
    </row>
    <row r="393" spans="1:22" x14ac:dyDescent="0.3">
      <c r="A393">
        <v>409</v>
      </c>
      <c r="B393" t="s">
        <v>423</v>
      </c>
      <c r="C393" t="s">
        <v>430</v>
      </c>
      <c r="D393" t="str">
        <f t="shared" si="15"/>
        <v>Rupnagar</v>
      </c>
      <c r="E393">
        <v>1116108</v>
      </c>
      <c r="F393">
        <v>205954</v>
      </c>
      <c r="G393" s="2">
        <f t="shared" si="16"/>
        <v>5.4192101148800216</v>
      </c>
      <c r="H393">
        <v>760067</v>
      </c>
      <c r="I393">
        <v>437343</v>
      </c>
      <c r="J393">
        <v>864</v>
      </c>
      <c r="K393">
        <v>864</v>
      </c>
      <c r="L393">
        <v>864</v>
      </c>
      <c r="M393">
        <v>773</v>
      </c>
      <c r="N393">
        <v>652</v>
      </c>
      <c r="O393">
        <v>772</v>
      </c>
      <c r="P393" s="3">
        <v>180036.486</v>
      </c>
      <c r="Q393" s="3">
        <v>16533.963</v>
      </c>
      <c r="R393" s="2">
        <v>-0.30071466600000002</v>
      </c>
      <c r="S393" s="2">
        <v>0.70179172489999997</v>
      </c>
      <c r="T393" s="2">
        <v>-1.668326593</v>
      </c>
      <c r="U393">
        <v>4</v>
      </c>
      <c r="V393" s="2">
        <f>Sheet2!$J$12+SUMPRODUCT(Sheet2!$K$12:$M$12,Sheet1!R393:T393)</f>
        <v>629.34970846640442</v>
      </c>
    </row>
    <row r="394" spans="1:22" x14ac:dyDescent="0.3">
      <c r="A394">
        <v>411</v>
      </c>
      <c r="B394" t="s">
        <v>423</v>
      </c>
      <c r="C394" t="s">
        <v>431</v>
      </c>
      <c r="D394" t="str">
        <f t="shared" si="15"/>
        <v>Ludhiana</v>
      </c>
      <c r="E394">
        <v>3032831</v>
      </c>
      <c r="F394">
        <v>558650</v>
      </c>
      <c r="G394" s="2">
        <f t="shared" si="16"/>
        <v>5.4288570661415916</v>
      </c>
      <c r="H394">
        <v>2036278</v>
      </c>
      <c r="I394">
        <v>1149638</v>
      </c>
      <c r="J394">
        <v>897</v>
      </c>
      <c r="K394">
        <v>897</v>
      </c>
      <c r="L394">
        <v>897</v>
      </c>
      <c r="M394">
        <v>772</v>
      </c>
      <c r="N394">
        <v>824</v>
      </c>
      <c r="O394">
        <v>896</v>
      </c>
      <c r="P394" s="3">
        <v>508684.435</v>
      </c>
      <c r="Q394" s="3">
        <v>24587.325000000001</v>
      </c>
      <c r="R394" s="2">
        <v>2.5910805483999999</v>
      </c>
      <c r="S394" s="2">
        <v>-1.3413965299999999</v>
      </c>
      <c r="T394" s="2">
        <v>-1.876484998</v>
      </c>
      <c r="U394">
        <v>4</v>
      </c>
      <c r="V394" s="2">
        <f>Sheet2!$J$12+SUMPRODUCT(Sheet2!$K$12:$M$12,Sheet1!R394:T394)</f>
        <v>809.17512773095996</v>
      </c>
    </row>
    <row r="395" spans="1:22" x14ac:dyDescent="0.3">
      <c r="A395">
        <v>412</v>
      </c>
      <c r="B395" t="s">
        <v>423</v>
      </c>
      <c r="C395" t="s">
        <v>432</v>
      </c>
      <c r="D395" t="str">
        <f t="shared" si="15"/>
        <v xml:space="preserve">Moga </v>
      </c>
      <c r="E395">
        <v>894854</v>
      </c>
      <c r="F395">
        <v>153744</v>
      </c>
      <c r="G395" s="2">
        <f t="shared" si="16"/>
        <v>5.8204157560620251</v>
      </c>
      <c r="H395">
        <v>494525</v>
      </c>
      <c r="I395">
        <v>358763</v>
      </c>
      <c r="J395">
        <v>321</v>
      </c>
      <c r="K395">
        <v>321</v>
      </c>
      <c r="L395">
        <v>321</v>
      </c>
      <c r="M395">
        <v>284</v>
      </c>
      <c r="N395">
        <v>230</v>
      </c>
      <c r="O395">
        <v>321</v>
      </c>
      <c r="P395" s="3">
        <v>134153.03699999998</v>
      </c>
      <c r="Q395" s="3">
        <v>11678.843999999999</v>
      </c>
      <c r="R395" s="2">
        <v>-2.124222617</v>
      </c>
      <c r="S395" s="2">
        <v>-0.60942298699999997</v>
      </c>
      <c r="T395" s="2">
        <v>-0.67374861799999997</v>
      </c>
      <c r="U395">
        <v>2</v>
      </c>
      <c r="V395" s="2">
        <f>Sheet2!$J$12+SUMPRODUCT(Sheet2!$K$12:$M$12,Sheet1!R395:T395)</f>
        <v>247.54278729306498</v>
      </c>
    </row>
    <row r="396" spans="1:22" x14ac:dyDescent="0.3">
      <c r="A396">
        <v>413</v>
      </c>
      <c r="B396" t="s">
        <v>423</v>
      </c>
      <c r="C396" t="s">
        <v>433</v>
      </c>
      <c r="D396" t="str">
        <f t="shared" si="15"/>
        <v>Firozpur</v>
      </c>
      <c r="E396">
        <v>1746107</v>
      </c>
      <c r="F396">
        <v>301112</v>
      </c>
      <c r="G396" s="2">
        <f t="shared" si="16"/>
        <v>5.7988622173809077</v>
      </c>
      <c r="H396">
        <v>903273</v>
      </c>
      <c r="I396">
        <v>648676</v>
      </c>
      <c r="J396">
        <v>968</v>
      </c>
      <c r="K396">
        <v>953</v>
      </c>
      <c r="L396">
        <v>968</v>
      </c>
      <c r="M396">
        <v>855</v>
      </c>
      <c r="N396">
        <v>836</v>
      </c>
      <c r="O396">
        <v>968</v>
      </c>
      <c r="P396" s="3">
        <v>202553.39199999999</v>
      </c>
      <c r="Q396" s="3">
        <v>27968.855</v>
      </c>
      <c r="R396" s="2">
        <v>0.63590550450000005</v>
      </c>
      <c r="S396" s="2">
        <v>0.63670388680000001</v>
      </c>
      <c r="T396" s="2">
        <v>-1.8954173059999999</v>
      </c>
      <c r="U396">
        <v>4</v>
      </c>
      <c r="V396" s="2">
        <f>Sheet2!$J$12+SUMPRODUCT(Sheet2!$K$12:$M$12,Sheet1!R396:T396)</f>
        <v>747.71467578551835</v>
      </c>
    </row>
    <row r="397" spans="1:22" x14ac:dyDescent="0.3">
      <c r="A397">
        <v>415</v>
      </c>
      <c r="B397" t="s">
        <v>423</v>
      </c>
      <c r="C397" t="s">
        <v>434</v>
      </c>
      <c r="D397" t="str">
        <f t="shared" si="15"/>
        <v>Faridkot</v>
      </c>
      <c r="E397">
        <v>550892</v>
      </c>
      <c r="F397">
        <v>97690</v>
      </c>
      <c r="G397" s="2">
        <f t="shared" si="16"/>
        <v>5.6391851776026209</v>
      </c>
      <c r="H397">
        <v>295618</v>
      </c>
      <c r="I397">
        <v>209754</v>
      </c>
      <c r="J397">
        <v>163</v>
      </c>
      <c r="K397">
        <v>163</v>
      </c>
      <c r="L397">
        <v>163</v>
      </c>
      <c r="M397">
        <v>153</v>
      </c>
      <c r="N397">
        <v>161</v>
      </c>
      <c r="O397">
        <v>163</v>
      </c>
      <c r="P397" s="3">
        <v>81626.350000000006</v>
      </c>
      <c r="Q397" s="3">
        <v>7970.5730000000003</v>
      </c>
      <c r="R397" s="2">
        <v>-2.9617197260000001</v>
      </c>
      <c r="S397" s="2">
        <v>-0.68077301499999998</v>
      </c>
      <c r="T397" s="2">
        <v>-0.51931371000000004</v>
      </c>
      <c r="U397">
        <v>2</v>
      </c>
      <c r="V397" s="2">
        <f>Sheet2!$J$12+SUMPRODUCT(Sheet2!$K$12:$M$12,Sheet1!R397:T397)</f>
        <v>131.86756189493002</v>
      </c>
    </row>
    <row r="398" spans="1:22" x14ac:dyDescent="0.3">
      <c r="A398">
        <v>417</v>
      </c>
      <c r="B398" t="s">
        <v>423</v>
      </c>
      <c r="C398" t="s">
        <v>435</v>
      </c>
      <c r="D398" t="str">
        <f t="shared" si="15"/>
        <v xml:space="preserve">Mansa </v>
      </c>
      <c r="E398">
        <v>688758</v>
      </c>
      <c r="F398">
        <v>121075</v>
      </c>
      <c r="G398" s="2">
        <f t="shared" si="16"/>
        <v>5.6886888292380755</v>
      </c>
      <c r="H398">
        <v>310632</v>
      </c>
      <c r="I398">
        <v>281491</v>
      </c>
      <c r="J398">
        <v>238</v>
      </c>
      <c r="K398">
        <v>237</v>
      </c>
      <c r="L398">
        <v>238</v>
      </c>
      <c r="M398">
        <v>234</v>
      </c>
      <c r="N398">
        <v>235</v>
      </c>
      <c r="O398">
        <v>237</v>
      </c>
      <c r="P398" s="3">
        <v>87855.291999999987</v>
      </c>
      <c r="Q398" s="3">
        <v>24003.532000000003</v>
      </c>
      <c r="R398" s="2">
        <v>-2.5519907750000002</v>
      </c>
      <c r="S398" s="2">
        <v>-0.54249185899999997</v>
      </c>
      <c r="T398" s="2">
        <v>-0.60262625700000005</v>
      </c>
      <c r="U398">
        <v>2</v>
      </c>
      <c r="V398" s="2">
        <f>Sheet2!$J$12+SUMPRODUCT(Sheet2!$K$12:$M$12,Sheet1!R398:T398)</f>
        <v>198.10675197352401</v>
      </c>
    </row>
    <row r="399" spans="1:22" x14ac:dyDescent="0.3">
      <c r="A399">
        <v>418</v>
      </c>
      <c r="B399" t="s">
        <v>423</v>
      </c>
      <c r="C399" t="s">
        <v>436</v>
      </c>
      <c r="D399" t="str">
        <f t="shared" si="15"/>
        <v>Sangrur</v>
      </c>
      <c r="E399">
        <v>2000173</v>
      </c>
      <c r="F399">
        <v>348922</v>
      </c>
      <c r="G399" s="2">
        <f t="shared" si="16"/>
        <v>5.7324359025799465</v>
      </c>
      <c r="H399">
        <v>1041310</v>
      </c>
      <c r="I399">
        <v>814098</v>
      </c>
      <c r="J399">
        <v>697</v>
      </c>
      <c r="K399">
        <v>697</v>
      </c>
      <c r="L399">
        <v>697</v>
      </c>
      <c r="M399">
        <v>660</v>
      </c>
      <c r="N399">
        <v>672</v>
      </c>
      <c r="O399">
        <v>674</v>
      </c>
      <c r="P399" s="3">
        <v>294326.95</v>
      </c>
      <c r="Q399" s="3">
        <v>45707.243999999992</v>
      </c>
      <c r="R399" s="2">
        <v>0.5510706661</v>
      </c>
      <c r="S399" s="2">
        <v>-0.525885728</v>
      </c>
      <c r="T399" s="2">
        <v>-1.4724774410000001</v>
      </c>
      <c r="U399">
        <v>4</v>
      </c>
      <c r="V399" s="2">
        <f>Sheet2!$J$12+SUMPRODUCT(Sheet2!$K$12:$M$12,Sheet1!R399:T399)</f>
        <v>615.79312123065051</v>
      </c>
    </row>
    <row r="400" spans="1:22" x14ac:dyDescent="0.3">
      <c r="A400">
        <v>419</v>
      </c>
      <c r="B400" t="s">
        <v>423</v>
      </c>
      <c r="C400" t="s">
        <v>437</v>
      </c>
      <c r="D400" t="str">
        <f t="shared" si="15"/>
        <v>Patiala</v>
      </c>
      <c r="E400">
        <v>1844934</v>
      </c>
      <c r="F400">
        <v>327859</v>
      </c>
      <c r="G400" s="2">
        <f t="shared" si="16"/>
        <v>5.6272177978948266</v>
      </c>
      <c r="H400">
        <v>1119824</v>
      </c>
      <c r="I400">
        <v>681951</v>
      </c>
      <c r="J400">
        <v>1054</v>
      </c>
      <c r="K400">
        <v>1053</v>
      </c>
      <c r="L400">
        <v>1054</v>
      </c>
      <c r="M400">
        <v>859</v>
      </c>
      <c r="N400">
        <v>685</v>
      </c>
      <c r="O400">
        <v>1053</v>
      </c>
      <c r="P400" s="3">
        <v>270851.38399999996</v>
      </c>
      <c r="Q400" s="3">
        <v>37468.304000000004</v>
      </c>
      <c r="R400" s="2">
        <v>0.96689391209999997</v>
      </c>
      <c r="S400" s="2">
        <v>0.45270090340000002</v>
      </c>
      <c r="T400" s="2">
        <v>-1.555466024</v>
      </c>
      <c r="U400">
        <v>4</v>
      </c>
      <c r="V400" s="2">
        <f>Sheet2!$J$12+SUMPRODUCT(Sheet2!$K$12:$M$12,Sheet1!R400:T400)</f>
        <v>758.75665916407388</v>
      </c>
    </row>
    <row r="401" spans="1:22" x14ac:dyDescent="0.3">
      <c r="A401">
        <v>420</v>
      </c>
      <c r="B401" t="s">
        <v>438</v>
      </c>
      <c r="C401" t="s">
        <v>439</v>
      </c>
      <c r="D401" t="str">
        <f t="shared" si="15"/>
        <v>Ganganagar</v>
      </c>
      <c r="E401">
        <v>1789423</v>
      </c>
      <c r="F401">
        <v>303107</v>
      </c>
      <c r="G401" s="2">
        <f t="shared" si="16"/>
        <v>5.9036016984101325</v>
      </c>
      <c r="H401">
        <v>965445</v>
      </c>
      <c r="I401">
        <v>719792</v>
      </c>
      <c r="J401">
        <v>2830</v>
      </c>
      <c r="K401">
        <v>2221</v>
      </c>
      <c r="L401">
        <v>1817</v>
      </c>
      <c r="M401">
        <v>1330</v>
      </c>
      <c r="N401">
        <v>1500</v>
      </c>
      <c r="O401">
        <v>1812</v>
      </c>
      <c r="P401" s="3">
        <v>123305.41499999999</v>
      </c>
      <c r="Q401" s="3">
        <v>15891.39</v>
      </c>
      <c r="R401" s="2">
        <v>3.0315715561999999</v>
      </c>
      <c r="S401" s="2">
        <v>3.9690652478000001</v>
      </c>
      <c r="T401" s="2">
        <v>-2.4955569030000002</v>
      </c>
      <c r="U401">
        <v>4</v>
      </c>
      <c r="V401" s="2">
        <f>Sheet2!$J$12+SUMPRODUCT(Sheet2!$K$12:$M$12,Sheet1!R401:T401)</f>
        <v>1367.5972211561989</v>
      </c>
    </row>
    <row r="402" spans="1:22" x14ac:dyDescent="0.3">
      <c r="A402">
        <v>421</v>
      </c>
      <c r="B402" t="s">
        <v>438</v>
      </c>
      <c r="C402" t="s">
        <v>440</v>
      </c>
      <c r="D402" t="str">
        <f t="shared" si="15"/>
        <v xml:space="preserve">Hanumangarh </v>
      </c>
      <c r="E402">
        <v>1518005</v>
      </c>
      <c r="F402">
        <v>247838</v>
      </c>
      <c r="G402" s="2">
        <f t="shared" si="16"/>
        <v>6.1249889040421568</v>
      </c>
      <c r="H402">
        <v>795660</v>
      </c>
      <c r="I402">
        <v>628311</v>
      </c>
      <c r="J402">
        <v>1773</v>
      </c>
      <c r="K402">
        <v>1481</v>
      </c>
      <c r="L402">
        <v>1221</v>
      </c>
      <c r="M402">
        <v>681</v>
      </c>
      <c r="N402">
        <v>765</v>
      </c>
      <c r="O402">
        <v>1070</v>
      </c>
      <c r="P402" s="3">
        <v>101531.796</v>
      </c>
      <c r="Q402" s="3">
        <v>20356.007999999998</v>
      </c>
      <c r="R402" s="2">
        <v>0.6268881382</v>
      </c>
      <c r="S402" s="2">
        <v>1.8255072810999999</v>
      </c>
      <c r="T402" s="2">
        <v>-0.99222452999999999</v>
      </c>
      <c r="U402">
        <v>4</v>
      </c>
      <c r="V402" s="2">
        <f>Sheet2!$J$12+SUMPRODUCT(Sheet2!$K$12:$M$12,Sheet1!R402:T402)</f>
        <v>819.22121352418765</v>
      </c>
    </row>
    <row r="403" spans="1:22" x14ac:dyDescent="0.3">
      <c r="A403">
        <v>422</v>
      </c>
      <c r="B403" t="s">
        <v>438</v>
      </c>
      <c r="C403" t="s">
        <v>441</v>
      </c>
      <c r="D403" t="str">
        <f t="shared" si="15"/>
        <v>Bikaner</v>
      </c>
      <c r="E403">
        <v>1674271</v>
      </c>
      <c r="F403">
        <v>248960</v>
      </c>
      <c r="G403" s="2">
        <f t="shared" si="16"/>
        <v>6.7250602506426738</v>
      </c>
      <c r="H403">
        <v>766862</v>
      </c>
      <c r="I403">
        <v>661457</v>
      </c>
      <c r="J403">
        <v>712</v>
      </c>
      <c r="K403">
        <v>552</v>
      </c>
      <c r="L403">
        <v>485</v>
      </c>
      <c r="M403">
        <v>289</v>
      </c>
      <c r="N403">
        <v>427</v>
      </c>
      <c r="O403">
        <v>446</v>
      </c>
      <c r="P403" s="3">
        <v>147662.576</v>
      </c>
      <c r="Q403" s="3">
        <v>9662.4840000000004</v>
      </c>
      <c r="R403" s="2">
        <v>-0.95351110500000003</v>
      </c>
      <c r="S403" s="2">
        <v>-0.51152917399999998</v>
      </c>
      <c r="T403" s="2">
        <v>-0.68950650599999996</v>
      </c>
      <c r="U403">
        <v>2</v>
      </c>
      <c r="V403" s="2">
        <f>Sheet2!$J$12+SUMPRODUCT(Sheet2!$K$12:$M$12,Sheet1!R403:T403)</f>
        <v>401.34636297611502</v>
      </c>
    </row>
    <row r="404" spans="1:22" x14ac:dyDescent="0.3">
      <c r="A404">
        <v>423</v>
      </c>
      <c r="B404" t="s">
        <v>438</v>
      </c>
      <c r="C404" t="s">
        <v>442</v>
      </c>
      <c r="D404" t="str">
        <f t="shared" si="15"/>
        <v>Churu</v>
      </c>
      <c r="E404">
        <v>1923878</v>
      </c>
      <c r="F404">
        <v>290619</v>
      </c>
      <c r="G404" s="2">
        <f t="shared" si="16"/>
        <v>6.6199319383798034</v>
      </c>
      <c r="H404">
        <v>1028880</v>
      </c>
      <c r="I404">
        <v>853899</v>
      </c>
      <c r="J404">
        <v>946</v>
      </c>
      <c r="K404">
        <v>897</v>
      </c>
      <c r="L404">
        <v>877</v>
      </c>
      <c r="M404">
        <v>628</v>
      </c>
      <c r="N404">
        <v>591</v>
      </c>
      <c r="O404">
        <v>573</v>
      </c>
      <c r="P404" s="3">
        <v>226742.67</v>
      </c>
      <c r="Q404" s="3">
        <v>20024.028000000002</v>
      </c>
      <c r="R404" s="2">
        <v>0.43342587649999997</v>
      </c>
      <c r="S404" s="2">
        <v>2.5338280599999999E-2</v>
      </c>
      <c r="T404" s="2">
        <v>-1.2090123699999999</v>
      </c>
      <c r="U404">
        <v>4</v>
      </c>
      <c r="V404" s="2">
        <f>Sheet2!$J$12+SUMPRODUCT(Sheet2!$K$12:$M$12,Sheet1!R404:T404)</f>
        <v>640.95833152163311</v>
      </c>
    </row>
    <row r="405" spans="1:22" x14ac:dyDescent="0.3">
      <c r="A405">
        <v>424</v>
      </c>
      <c r="B405" t="s">
        <v>438</v>
      </c>
      <c r="C405" t="s">
        <v>443</v>
      </c>
      <c r="D405" t="str">
        <f t="shared" si="15"/>
        <v>Jhunjhunun</v>
      </c>
      <c r="E405">
        <v>1913689</v>
      </c>
      <c r="F405">
        <v>299391</v>
      </c>
      <c r="G405" s="2">
        <f t="shared" si="16"/>
        <v>6.3919389694412994</v>
      </c>
      <c r="H405">
        <v>1152872</v>
      </c>
      <c r="I405">
        <v>760910</v>
      </c>
      <c r="J405">
        <v>855</v>
      </c>
      <c r="K405">
        <v>855</v>
      </c>
      <c r="L405">
        <v>848</v>
      </c>
      <c r="M405">
        <v>672</v>
      </c>
      <c r="N405">
        <v>563</v>
      </c>
      <c r="O405">
        <v>579</v>
      </c>
      <c r="P405" s="3">
        <v>276918.66899999999</v>
      </c>
      <c r="Q405" s="3">
        <v>11880.999</v>
      </c>
      <c r="R405" s="2">
        <v>0.44889751080000001</v>
      </c>
      <c r="S405" s="2">
        <v>-0.17111438300000001</v>
      </c>
      <c r="T405" s="2">
        <v>-1.3643845999999999</v>
      </c>
      <c r="U405">
        <v>4</v>
      </c>
      <c r="V405" s="2">
        <f>Sheet2!$J$12+SUMPRODUCT(Sheet2!$K$12:$M$12,Sheet1!R405:T405)</f>
        <v>631.10179826432807</v>
      </c>
    </row>
    <row r="406" spans="1:22" x14ac:dyDescent="0.3">
      <c r="A406">
        <v>425</v>
      </c>
      <c r="B406" t="s">
        <v>438</v>
      </c>
      <c r="C406" t="s">
        <v>444</v>
      </c>
      <c r="D406" t="str">
        <f t="shared" si="15"/>
        <v>Alwar</v>
      </c>
      <c r="E406">
        <v>2992592</v>
      </c>
      <c r="F406">
        <v>461973</v>
      </c>
      <c r="G406" s="2">
        <f t="shared" si="16"/>
        <v>6.4778504371467598</v>
      </c>
      <c r="H406">
        <v>1488281</v>
      </c>
      <c r="I406">
        <v>1458686</v>
      </c>
      <c r="J406">
        <v>1954</v>
      </c>
      <c r="K406">
        <v>1950</v>
      </c>
      <c r="L406">
        <v>1843</v>
      </c>
      <c r="M406">
        <v>1019</v>
      </c>
      <c r="N406">
        <v>589</v>
      </c>
      <c r="O406">
        <v>1244</v>
      </c>
      <c r="P406" s="3">
        <v>380391</v>
      </c>
      <c r="Q406" s="3">
        <v>23976.16</v>
      </c>
      <c r="R406" s="2">
        <v>3.4695757814000001</v>
      </c>
      <c r="S406" s="2">
        <v>1.1492895629</v>
      </c>
      <c r="T406" s="2">
        <v>-0.90710098100000003</v>
      </c>
      <c r="U406">
        <v>4</v>
      </c>
      <c r="V406" s="2">
        <f>Sheet2!$J$12+SUMPRODUCT(Sheet2!$K$12:$M$12,Sheet1!R406:T406)</f>
        <v>1105.2753367677474</v>
      </c>
    </row>
    <row r="407" spans="1:22" x14ac:dyDescent="0.3">
      <c r="A407">
        <v>426</v>
      </c>
      <c r="B407" t="s">
        <v>438</v>
      </c>
      <c r="C407" t="s">
        <v>445</v>
      </c>
      <c r="D407" t="str">
        <f t="shared" si="15"/>
        <v>Bharatpur</v>
      </c>
      <c r="E407">
        <v>2101142</v>
      </c>
      <c r="F407">
        <v>313897</v>
      </c>
      <c r="G407" s="2">
        <f t="shared" si="16"/>
        <v>6.693730746072756</v>
      </c>
      <c r="H407">
        <v>1063582</v>
      </c>
      <c r="I407">
        <v>852913</v>
      </c>
      <c r="J407">
        <v>1366</v>
      </c>
      <c r="K407">
        <v>1364</v>
      </c>
      <c r="L407">
        <v>1238</v>
      </c>
      <c r="M407">
        <v>730</v>
      </c>
      <c r="N407">
        <v>296</v>
      </c>
      <c r="O407">
        <v>824</v>
      </c>
      <c r="P407" s="3">
        <v>256493.84200000003</v>
      </c>
      <c r="Q407" s="3">
        <v>20481.695</v>
      </c>
      <c r="R407" s="2">
        <v>0.94565965750000003</v>
      </c>
      <c r="S407" s="2">
        <v>0.62988030640000003</v>
      </c>
      <c r="T407" s="2">
        <v>-0.488200841</v>
      </c>
      <c r="U407">
        <v>4</v>
      </c>
      <c r="V407" s="2">
        <f>Sheet2!$J$12+SUMPRODUCT(Sheet2!$K$12:$M$12,Sheet1!R407:T407)</f>
        <v>730.94349233656794</v>
      </c>
    </row>
    <row r="408" spans="1:22" x14ac:dyDescent="0.3">
      <c r="A408">
        <v>427</v>
      </c>
      <c r="B408" t="s">
        <v>438</v>
      </c>
      <c r="C408" t="s">
        <v>446</v>
      </c>
      <c r="D408" t="str">
        <f t="shared" si="15"/>
        <v>Dhaulpur</v>
      </c>
      <c r="E408">
        <v>983258</v>
      </c>
      <c r="F408">
        <v>142256</v>
      </c>
      <c r="G408" s="2">
        <f t="shared" si="16"/>
        <v>6.9118912383308961</v>
      </c>
      <c r="H408">
        <v>458782</v>
      </c>
      <c r="I408">
        <v>429314</v>
      </c>
      <c r="J408">
        <v>786</v>
      </c>
      <c r="K408">
        <v>785</v>
      </c>
      <c r="L408">
        <v>521</v>
      </c>
      <c r="M408">
        <v>289</v>
      </c>
      <c r="N408">
        <v>154</v>
      </c>
      <c r="O408">
        <v>443</v>
      </c>
      <c r="P408" s="3">
        <v>109002.94299999998</v>
      </c>
      <c r="Q408" s="3">
        <v>8857.3820000000014</v>
      </c>
      <c r="R408" s="2">
        <v>-1.751676995</v>
      </c>
      <c r="S408" s="2">
        <v>0.10663070199999999</v>
      </c>
      <c r="T408" s="2">
        <v>-0.158825314</v>
      </c>
      <c r="U408">
        <v>2</v>
      </c>
      <c r="V408" s="2">
        <f>Sheet2!$J$12+SUMPRODUCT(Sheet2!$K$12:$M$12,Sheet1!R408:T408)</f>
        <v>338.33984756189307</v>
      </c>
    </row>
    <row r="409" spans="1:22" x14ac:dyDescent="0.3">
      <c r="A409">
        <v>428</v>
      </c>
      <c r="B409" t="s">
        <v>438</v>
      </c>
      <c r="C409" t="s">
        <v>447</v>
      </c>
      <c r="D409" t="str">
        <f t="shared" si="15"/>
        <v xml:space="preserve">Karauli </v>
      </c>
      <c r="E409">
        <v>1209665</v>
      </c>
      <c r="F409">
        <v>180512</v>
      </c>
      <c r="G409" s="2">
        <f t="shared" si="16"/>
        <v>6.7012996365892574</v>
      </c>
      <c r="H409">
        <v>608672</v>
      </c>
      <c r="I409">
        <v>483110</v>
      </c>
      <c r="J409">
        <v>755</v>
      </c>
      <c r="K409">
        <v>753</v>
      </c>
      <c r="L409">
        <v>555</v>
      </c>
      <c r="M409">
        <v>348</v>
      </c>
      <c r="N409">
        <v>260</v>
      </c>
      <c r="O409">
        <v>449</v>
      </c>
      <c r="P409" s="3">
        <v>140485.53400000001</v>
      </c>
      <c r="Q409" s="3">
        <v>37633.315999999999</v>
      </c>
      <c r="R409" s="2">
        <v>-1.260056464</v>
      </c>
      <c r="S409" s="2">
        <v>-5.1099155E-2</v>
      </c>
      <c r="T409" s="2">
        <v>-0.29657016400000002</v>
      </c>
      <c r="U409">
        <v>2</v>
      </c>
      <c r="V409" s="2">
        <f>Sheet2!$J$12+SUMPRODUCT(Sheet2!$K$12:$M$12,Sheet1!R409:T409)</f>
        <v>390.01088924460601</v>
      </c>
    </row>
    <row r="410" spans="1:22" x14ac:dyDescent="0.3">
      <c r="A410">
        <v>429</v>
      </c>
      <c r="B410" t="s">
        <v>438</v>
      </c>
      <c r="C410" t="s">
        <v>448</v>
      </c>
      <c r="D410" t="str">
        <f t="shared" si="15"/>
        <v>Sawai Madhopur</v>
      </c>
      <c r="E410">
        <v>1117057</v>
      </c>
      <c r="F410">
        <v>176738</v>
      </c>
      <c r="G410" s="2">
        <f t="shared" si="16"/>
        <v>6.3204121354773735</v>
      </c>
      <c r="H410">
        <v>515913</v>
      </c>
      <c r="I410">
        <v>469164</v>
      </c>
      <c r="J410">
        <v>718</v>
      </c>
      <c r="K410">
        <v>717</v>
      </c>
      <c r="L410">
        <v>563</v>
      </c>
      <c r="M410">
        <v>383</v>
      </c>
      <c r="N410">
        <v>215</v>
      </c>
      <c r="O410">
        <v>311</v>
      </c>
      <c r="P410" s="3">
        <v>117217.728</v>
      </c>
      <c r="Q410" s="3">
        <v>50901.887999999999</v>
      </c>
      <c r="R410" s="2">
        <v>-1.3696517969999999</v>
      </c>
      <c r="S410" s="2">
        <v>1.8986184400000002E-2</v>
      </c>
      <c r="T410" s="2">
        <v>-0.21424631299999999</v>
      </c>
      <c r="U410">
        <v>2</v>
      </c>
      <c r="V410" s="2">
        <f>Sheet2!$J$12+SUMPRODUCT(Sheet2!$K$12:$M$12,Sheet1!R410:T410)</f>
        <v>379.65660476118643</v>
      </c>
    </row>
    <row r="411" spans="1:22" x14ac:dyDescent="0.3">
      <c r="A411">
        <v>430</v>
      </c>
      <c r="B411" t="s">
        <v>438</v>
      </c>
      <c r="C411" t="s">
        <v>449</v>
      </c>
      <c r="D411" t="str">
        <f t="shared" si="15"/>
        <v xml:space="preserve">Dausa </v>
      </c>
      <c r="E411">
        <v>1317063</v>
      </c>
      <c r="F411">
        <v>193498</v>
      </c>
      <c r="G411" s="2">
        <f t="shared" si="16"/>
        <v>6.8065974842117232</v>
      </c>
      <c r="H411">
        <v>650576</v>
      </c>
      <c r="I411">
        <v>542534</v>
      </c>
      <c r="J411">
        <v>1025</v>
      </c>
      <c r="K411">
        <v>1025</v>
      </c>
      <c r="L411">
        <v>919</v>
      </c>
      <c r="M411">
        <v>372</v>
      </c>
      <c r="N411">
        <v>205</v>
      </c>
      <c r="O411">
        <v>517</v>
      </c>
      <c r="P411" s="3">
        <v>150162.20699999999</v>
      </c>
      <c r="Q411" s="3">
        <v>19231.641</v>
      </c>
      <c r="R411" s="2">
        <v>-0.83599558100000004</v>
      </c>
      <c r="S411" s="2">
        <v>0.43764570489999999</v>
      </c>
      <c r="T411" s="2">
        <v>-0.13346713399999999</v>
      </c>
      <c r="U411">
        <v>2</v>
      </c>
      <c r="V411" s="2">
        <f>Sheet2!$J$12+SUMPRODUCT(Sheet2!$K$12:$M$12,Sheet1!R411:T411)</f>
        <v>480.19184259983842</v>
      </c>
    </row>
    <row r="412" spans="1:22" x14ac:dyDescent="0.3">
      <c r="A412">
        <v>431</v>
      </c>
      <c r="B412" t="s">
        <v>438</v>
      </c>
      <c r="C412" t="s">
        <v>450</v>
      </c>
      <c r="D412" t="str">
        <f t="shared" si="15"/>
        <v>Jaipur</v>
      </c>
      <c r="E412">
        <v>5251071</v>
      </c>
      <c r="F412">
        <v>815766</v>
      </c>
      <c r="G412" s="2">
        <f t="shared" si="16"/>
        <v>6.4369819286413019</v>
      </c>
      <c r="H412">
        <v>3027923</v>
      </c>
      <c r="I412">
        <v>1864055</v>
      </c>
      <c r="J412">
        <v>2077</v>
      </c>
      <c r="K412">
        <v>2076</v>
      </c>
      <c r="L412">
        <v>1962</v>
      </c>
      <c r="M412">
        <v>940</v>
      </c>
      <c r="N412">
        <v>845</v>
      </c>
      <c r="O412">
        <v>1172</v>
      </c>
      <c r="P412" s="3">
        <v>653144.96</v>
      </c>
      <c r="Q412" s="3">
        <v>45531.74</v>
      </c>
      <c r="R412" s="2">
        <v>6.3865774596999998</v>
      </c>
      <c r="S412" s="2">
        <v>-0.66922059199999995</v>
      </c>
      <c r="T412" s="2">
        <v>-0.94627656500000001</v>
      </c>
      <c r="U412">
        <v>4</v>
      </c>
      <c r="V412" s="2">
        <f>Sheet2!$J$12+SUMPRODUCT(Sheet2!$K$12:$M$12,Sheet1!R412:T412)</f>
        <v>1301.9993813052547</v>
      </c>
    </row>
    <row r="413" spans="1:22" x14ac:dyDescent="0.3">
      <c r="A413">
        <v>432</v>
      </c>
      <c r="B413" t="s">
        <v>438</v>
      </c>
      <c r="C413" t="s">
        <v>451</v>
      </c>
      <c r="D413" t="str">
        <f t="shared" si="15"/>
        <v>Sikar</v>
      </c>
      <c r="E413">
        <v>2287788</v>
      </c>
      <c r="F413">
        <v>333300</v>
      </c>
      <c r="G413" s="2">
        <f t="shared" si="16"/>
        <v>6.864050405040504</v>
      </c>
      <c r="H413">
        <v>1317144</v>
      </c>
      <c r="I413">
        <v>887915</v>
      </c>
      <c r="J413">
        <v>986</v>
      </c>
      <c r="K413">
        <v>985</v>
      </c>
      <c r="L413">
        <v>965</v>
      </c>
      <c r="M413">
        <v>776</v>
      </c>
      <c r="N413">
        <v>630</v>
      </c>
      <c r="O413">
        <v>581</v>
      </c>
      <c r="P413" s="3">
        <v>299750.25599999999</v>
      </c>
      <c r="Q413" s="3">
        <v>11189.771999999999</v>
      </c>
      <c r="R413" s="2">
        <v>1.1006847463</v>
      </c>
      <c r="S413" s="2">
        <v>-8.0343330000000004E-2</v>
      </c>
      <c r="T413" s="2">
        <v>-1.4957951899999999</v>
      </c>
      <c r="U413">
        <v>4</v>
      </c>
      <c r="V413" s="2">
        <f>Sheet2!$J$12+SUMPRODUCT(Sheet2!$K$12:$M$12,Sheet1!R413:T413)</f>
        <v>724.74691427908851</v>
      </c>
    </row>
    <row r="414" spans="1:22" x14ac:dyDescent="0.3">
      <c r="A414">
        <v>433</v>
      </c>
      <c r="B414" t="s">
        <v>438</v>
      </c>
      <c r="C414" t="s">
        <v>452</v>
      </c>
      <c r="D414" t="str">
        <f t="shared" si="15"/>
        <v>Nagaur</v>
      </c>
      <c r="E414">
        <v>2775058</v>
      </c>
      <c r="F414">
        <v>421118</v>
      </c>
      <c r="G414" s="2">
        <f t="shared" si="16"/>
        <v>6.5897396929126755</v>
      </c>
      <c r="H414">
        <v>1287921</v>
      </c>
      <c r="I414">
        <v>1129514</v>
      </c>
      <c r="J414">
        <v>1480</v>
      </c>
      <c r="K414">
        <v>1461</v>
      </c>
      <c r="L414">
        <v>1417</v>
      </c>
      <c r="M414">
        <v>907</v>
      </c>
      <c r="N414">
        <v>995</v>
      </c>
      <c r="O414">
        <v>827</v>
      </c>
      <c r="P414" s="3">
        <v>360994.85200000001</v>
      </c>
      <c r="Q414" s="3">
        <v>21943.667999999998</v>
      </c>
      <c r="R414" s="2">
        <v>2.6360042012</v>
      </c>
      <c r="S414" s="2">
        <v>0.70616963880000005</v>
      </c>
      <c r="T414" s="2">
        <v>-1.8858191339999999</v>
      </c>
      <c r="U414">
        <v>4</v>
      </c>
      <c r="V414" s="2">
        <f>Sheet2!$J$12+SUMPRODUCT(Sheet2!$K$12:$M$12,Sheet1!R414:T414)</f>
        <v>1000.2276828810288</v>
      </c>
    </row>
    <row r="415" spans="1:22" x14ac:dyDescent="0.3">
      <c r="A415">
        <v>434</v>
      </c>
      <c r="B415" t="s">
        <v>438</v>
      </c>
      <c r="C415" t="s">
        <v>453</v>
      </c>
      <c r="D415" t="str">
        <f t="shared" si="15"/>
        <v>Jodhpur</v>
      </c>
      <c r="E415">
        <v>2886505</v>
      </c>
      <c r="F415">
        <v>456877</v>
      </c>
      <c r="G415" s="2">
        <f t="shared" si="16"/>
        <v>6.3179039435121487</v>
      </c>
      <c r="H415">
        <v>1319879</v>
      </c>
      <c r="I415">
        <v>1105009</v>
      </c>
      <c r="J415">
        <v>1058</v>
      </c>
      <c r="K415">
        <v>1047</v>
      </c>
      <c r="L415">
        <v>911</v>
      </c>
      <c r="M415">
        <v>658</v>
      </c>
      <c r="N415">
        <v>685</v>
      </c>
      <c r="O415">
        <v>653</v>
      </c>
      <c r="P415" s="3">
        <v>338411.68200000003</v>
      </c>
      <c r="Q415" s="3">
        <v>35693.622000000003</v>
      </c>
      <c r="R415" s="2">
        <v>1.7039600275</v>
      </c>
      <c r="S415" s="2">
        <v>-0.52284303200000004</v>
      </c>
      <c r="T415" s="2">
        <v>-1.1740557</v>
      </c>
      <c r="U415">
        <v>4</v>
      </c>
      <c r="V415" s="2">
        <f>Sheet2!$J$12+SUMPRODUCT(Sheet2!$K$12:$M$12,Sheet1!R415:T415)</f>
        <v>746.68900465728052</v>
      </c>
    </row>
    <row r="416" spans="1:22" x14ac:dyDescent="0.3">
      <c r="A416">
        <v>435</v>
      </c>
      <c r="B416" t="s">
        <v>438</v>
      </c>
      <c r="C416" t="s">
        <v>454</v>
      </c>
      <c r="D416" t="str">
        <f t="shared" si="15"/>
        <v>Jaisalmer</v>
      </c>
      <c r="E416">
        <v>508247</v>
      </c>
      <c r="F416">
        <v>85385</v>
      </c>
      <c r="G416" s="2">
        <f t="shared" si="16"/>
        <v>5.9524155296597767</v>
      </c>
      <c r="H416">
        <v>201960</v>
      </c>
      <c r="I416">
        <v>211687</v>
      </c>
      <c r="J416">
        <v>600</v>
      </c>
      <c r="K416">
        <v>544</v>
      </c>
      <c r="L416">
        <v>183</v>
      </c>
      <c r="M416">
        <v>309</v>
      </c>
      <c r="N416">
        <v>312</v>
      </c>
      <c r="O416">
        <v>289</v>
      </c>
      <c r="P416" s="3">
        <v>36322.464</v>
      </c>
      <c r="Q416" s="3">
        <v>8782.1920000000009</v>
      </c>
      <c r="R416" s="2">
        <v>-2.5457622729999998</v>
      </c>
      <c r="S416" s="2">
        <v>0.19208586659999999</v>
      </c>
      <c r="T416" s="2">
        <v>-0.62117639300000005</v>
      </c>
      <c r="U416">
        <v>2</v>
      </c>
      <c r="V416" s="2">
        <f>Sheet2!$J$12+SUMPRODUCT(Sheet2!$K$12:$M$12,Sheet1!R416:T416)</f>
        <v>266.01600824490367</v>
      </c>
    </row>
    <row r="417" spans="1:22" x14ac:dyDescent="0.3">
      <c r="A417">
        <v>436</v>
      </c>
      <c r="B417" t="s">
        <v>438</v>
      </c>
      <c r="C417" t="s">
        <v>455</v>
      </c>
      <c r="D417" t="str">
        <f t="shared" si="15"/>
        <v>Barmer</v>
      </c>
      <c r="E417">
        <v>1964835</v>
      </c>
      <c r="F417">
        <v>309739</v>
      </c>
      <c r="G417" s="2">
        <f t="shared" si="16"/>
        <v>6.3435182524641718</v>
      </c>
      <c r="H417">
        <v>902027</v>
      </c>
      <c r="I417">
        <v>919729</v>
      </c>
      <c r="J417">
        <v>1933</v>
      </c>
      <c r="K417">
        <v>1828</v>
      </c>
      <c r="L417">
        <v>948</v>
      </c>
      <c r="M417">
        <v>955</v>
      </c>
      <c r="N417">
        <v>1036</v>
      </c>
      <c r="O417">
        <v>851</v>
      </c>
      <c r="P417" s="3">
        <v>88024.037000000011</v>
      </c>
      <c r="Q417" s="3">
        <v>43545.46</v>
      </c>
      <c r="R417" s="2">
        <v>1.6540949463000001</v>
      </c>
      <c r="S417" s="2">
        <v>2.0210349898</v>
      </c>
      <c r="T417" s="2">
        <v>-1.3832451960000001</v>
      </c>
      <c r="U417">
        <v>4</v>
      </c>
      <c r="V417" s="2">
        <f>Sheet2!$J$12+SUMPRODUCT(Sheet2!$K$12:$M$12,Sheet1!R417:T417)</f>
        <v>978.65229261603736</v>
      </c>
    </row>
    <row r="418" spans="1:22" x14ac:dyDescent="0.3">
      <c r="A418">
        <v>437</v>
      </c>
      <c r="B418" t="s">
        <v>438</v>
      </c>
      <c r="C418" t="s">
        <v>456</v>
      </c>
      <c r="D418" t="str">
        <f t="shared" si="15"/>
        <v>Jalor</v>
      </c>
      <c r="E418">
        <v>1448940</v>
      </c>
      <c r="F418">
        <v>238489</v>
      </c>
      <c r="G418" s="2">
        <f t="shared" si="16"/>
        <v>6.0755003375417731</v>
      </c>
      <c r="H418">
        <v>528975</v>
      </c>
      <c r="I418">
        <v>727209</v>
      </c>
      <c r="J418">
        <v>697</v>
      </c>
      <c r="K418">
        <v>691</v>
      </c>
      <c r="L418">
        <v>627</v>
      </c>
      <c r="M418">
        <v>470</v>
      </c>
      <c r="N418">
        <v>489</v>
      </c>
      <c r="O418">
        <v>443</v>
      </c>
      <c r="P418" s="3">
        <v>97228.47600000001</v>
      </c>
      <c r="Q418" s="3">
        <v>110208.6</v>
      </c>
      <c r="R418" s="2">
        <v>-0.54984703800000001</v>
      </c>
      <c r="S418" s="2">
        <v>9.7898289000000003E-3</v>
      </c>
      <c r="T418" s="2">
        <v>-0.44792545499999997</v>
      </c>
      <c r="U418">
        <v>2</v>
      </c>
      <c r="V418" s="2">
        <f>Sheet2!$J$12+SUMPRODUCT(Sheet2!$K$12:$M$12,Sheet1!R418:T418)</f>
        <v>488.92729766454642</v>
      </c>
    </row>
    <row r="419" spans="1:22" x14ac:dyDescent="0.3">
      <c r="A419">
        <v>438</v>
      </c>
      <c r="B419" t="s">
        <v>438</v>
      </c>
      <c r="C419" t="s">
        <v>457</v>
      </c>
      <c r="D419" t="str">
        <f t="shared" si="15"/>
        <v>Sirohi</v>
      </c>
      <c r="E419">
        <v>851107</v>
      </c>
      <c r="F419">
        <v>159307</v>
      </c>
      <c r="G419" s="2">
        <f t="shared" si="16"/>
        <v>5.342558707401432</v>
      </c>
      <c r="H419">
        <v>367938</v>
      </c>
      <c r="I419">
        <v>343905</v>
      </c>
      <c r="J419">
        <v>455</v>
      </c>
      <c r="K419">
        <v>452</v>
      </c>
      <c r="L419">
        <v>399</v>
      </c>
      <c r="M419">
        <v>306</v>
      </c>
      <c r="N419">
        <v>222</v>
      </c>
      <c r="O419">
        <v>285</v>
      </c>
      <c r="P419" s="3">
        <v>96477.794999999998</v>
      </c>
      <c r="Q419" s="3">
        <v>59747.67</v>
      </c>
      <c r="R419" s="2">
        <v>-1.9706557069999999</v>
      </c>
      <c r="S419" s="2">
        <v>-0.26500980400000002</v>
      </c>
      <c r="T419" s="2">
        <v>-0.30069064000000001</v>
      </c>
      <c r="U419">
        <v>2</v>
      </c>
      <c r="V419" s="2">
        <f>Sheet2!$J$12+SUMPRODUCT(Sheet2!$K$12:$M$12,Sheet1!R419:T419)</f>
        <v>283.21359989509108</v>
      </c>
    </row>
    <row r="420" spans="1:22" x14ac:dyDescent="0.3">
      <c r="A420">
        <v>439</v>
      </c>
      <c r="B420" t="s">
        <v>438</v>
      </c>
      <c r="C420" t="s">
        <v>458</v>
      </c>
      <c r="D420" t="str">
        <f t="shared" si="15"/>
        <v>Pali</v>
      </c>
      <c r="E420">
        <v>1820251</v>
      </c>
      <c r="F420">
        <v>339660</v>
      </c>
      <c r="G420" s="2">
        <f t="shared" si="16"/>
        <v>5.3590384502149204</v>
      </c>
      <c r="H420">
        <v>806297</v>
      </c>
      <c r="I420">
        <v>724883</v>
      </c>
      <c r="J420">
        <v>936</v>
      </c>
      <c r="K420">
        <v>936</v>
      </c>
      <c r="L420">
        <v>883</v>
      </c>
      <c r="M420">
        <v>753</v>
      </c>
      <c r="N420">
        <v>636</v>
      </c>
      <c r="O420">
        <v>615</v>
      </c>
      <c r="P420" s="3">
        <v>250589.52</v>
      </c>
      <c r="Q420" s="3">
        <v>83883.78</v>
      </c>
      <c r="R420" s="2">
        <v>0.67490315190000005</v>
      </c>
      <c r="S420" s="2">
        <v>0.19723041059999999</v>
      </c>
      <c r="T420" s="2">
        <v>-1.1386393319999999</v>
      </c>
      <c r="U420">
        <v>4</v>
      </c>
      <c r="V420" s="2">
        <f>Sheet2!$J$12+SUMPRODUCT(Sheet2!$K$12:$M$12,Sheet1!R420:T420)</f>
        <v>683.55705358493412</v>
      </c>
    </row>
    <row r="421" spans="1:22" x14ac:dyDescent="0.3">
      <c r="A421">
        <v>440</v>
      </c>
      <c r="B421" t="s">
        <v>438</v>
      </c>
      <c r="C421" t="s">
        <v>459</v>
      </c>
      <c r="D421" t="str">
        <f t="shared" si="15"/>
        <v>Ajmer</v>
      </c>
      <c r="E421">
        <v>2181670</v>
      </c>
      <c r="F421">
        <v>376731</v>
      </c>
      <c r="G421" s="2">
        <f t="shared" si="16"/>
        <v>5.7910551560662649</v>
      </c>
      <c r="H421">
        <v>1168856</v>
      </c>
      <c r="I421">
        <v>856809</v>
      </c>
      <c r="J421">
        <v>1025</v>
      </c>
      <c r="K421">
        <v>1025</v>
      </c>
      <c r="L421">
        <v>966</v>
      </c>
      <c r="M421">
        <v>786</v>
      </c>
      <c r="N421">
        <v>446</v>
      </c>
      <c r="O421">
        <v>632</v>
      </c>
      <c r="P421" s="3">
        <v>304516.61599999998</v>
      </c>
      <c r="Q421" s="3">
        <v>32034.544999999998</v>
      </c>
      <c r="R421" s="2">
        <v>1.0118521174999999</v>
      </c>
      <c r="S421" s="2">
        <v>-8.7198697000000006E-2</v>
      </c>
      <c r="T421" s="2">
        <v>-1.0455259669999999</v>
      </c>
      <c r="U421">
        <v>4</v>
      </c>
      <c r="V421" s="2">
        <f>Sheet2!$J$12+SUMPRODUCT(Sheet2!$K$12:$M$12,Sheet1!R421:T421)</f>
        <v>695.78544477181356</v>
      </c>
    </row>
    <row r="422" spans="1:22" x14ac:dyDescent="0.3">
      <c r="A422">
        <v>441</v>
      </c>
      <c r="B422" t="s">
        <v>438</v>
      </c>
      <c r="C422" t="s">
        <v>460</v>
      </c>
      <c r="D422" t="str">
        <f t="shared" si="15"/>
        <v>Tonk</v>
      </c>
      <c r="E422">
        <v>1211671</v>
      </c>
      <c r="F422">
        <v>192579</v>
      </c>
      <c r="G422" s="2">
        <f t="shared" si="16"/>
        <v>6.2918127106278465</v>
      </c>
      <c r="H422">
        <v>513474</v>
      </c>
      <c r="I422">
        <v>532682</v>
      </c>
      <c r="J422">
        <v>1032</v>
      </c>
      <c r="K422">
        <v>1029</v>
      </c>
      <c r="L422">
        <v>818</v>
      </c>
      <c r="M422">
        <v>434</v>
      </c>
      <c r="N422">
        <v>208</v>
      </c>
      <c r="O422">
        <v>420</v>
      </c>
      <c r="P422" s="3">
        <v>84868.992000000013</v>
      </c>
      <c r="Q422" s="3">
        <v>72492.263999999996</v>
      </c>
      <c r="R422" s="2">
        <v>-0.87771180800000004</v>
      </c>
      <c r="S422" s="2">
        <v>0.61601240489999998</v>
      </c>
      <c r="T422" s="2">
        <v>0.12631750829999999</v>
      </c>
      <c r="U422">
        <v>2</v>
      </c>
      <c r="V422" s="2">
        <f>Sheet2!$J$12+SUMPRODUCT(Sheet2!$K$12:$M$12,Sheet1!R422:T422)</f>
        <v>481.14480450508972</v>
      </c>
    </row>
    <row r="423" spans="1:22" x14ac:dyDescent="0.3">
      <c r="A423">
        <v>442</v>
      </c>
      <c r="B423" t="s">
        <v>438</v>
      </c>
      <c r="C423" t="s">
        <v>461</v>
      </c>
      <c r="D423" t="str">
        <f t="shared" si="15"/>
        <v>Bundi</v>
      </c>
      <c r="E423">
        <v>962620</v>
      </c>
      <c r="F423">
        <v>169479</v>
      </c>
      <c r="G423" s="2">
        <f t="shared" si="16"/>
        <v>5.6798777429652052</v>
      </c>
      <c r="H423">
        <v>437773</v>
      </c>
      <c r="I423">
        <v>456937</v>
      </c>
      <c r="J423">
        <v>839</v>
      </c>
      <c r="K423">
        <v>834</v>
      </c>
      <c r="L423">
        <v>733</v>
      </c>
      <c r="M423">
        <v>287</v>
      </c>
      <c r="N423">
        <v>208</v>
      </c>
      <c r="O423">
        <v>370</v>
      </c>
      <c r="P423" s="3">
        <v>91973.11</v>
      </c>
      <c r="Q423" s="3">
        <v>69359.538</v>
      </c>
      <c r="R423" s="2">
        <v>-1.3787708009999999</v>
      </c>
      <c r="S423" s="2">
        <v>0.31511414650000003</v>
      </c>
      <c r="T423" s="2">
        <v>0.1098978538</v>
      </c>
      <c r="U423">
        <v>2</v>
      </c>
      <c r="V423" s="2">
        <f>Sheet2!$J$12+SUMPRODUCT(Sheet2!$K$12:$M$12,Sheet1!R423:T423)</f>
        <v>392.79182068621185</v>
      </c>
    </row>
    <row r="424" spans="1:22" x14ac:dyDescent="0.3">
      <c r="A424">
        <v>443</v>
      </c>
      <c r="B424" t="s">
        <v>438</v>
      </c>
      <c r="C424" t="s">
        <v>462</v>
      </c>
      <c r="D424" t="str">
        <f t="shared" si="15"/>
        <v>Bhilwara</v>
      </c>
      <c r="E424">
        <v>2013789</v>
      </c>
      <c r="F424">
        <v>384540</v>
      </c>
      <c r="G424" s="2">
        <f t="shared" si="16"/>
        <v>5.2368778280542987</v>
      </c>
      <c r="H424">
        <v>839353</v>
      </c>
      <c r="I424">
        <v>939848</v>
      </c>
      <c r="J424">
        <v>1693</v>
      </c>
      <c r="K424">
        <v>1692</v>
      </c>
      <c r="L424">
        <v>1553</v>
      </c>
      <c r="M424">
        <v>904</v>
      </c>
      <c r="N424">
        <v>651</v>
      </c>
      <c r="O424">
        <v>696</v>
      </c>
      <c r="P424" s="3">
        <v>248650.67199999999</v>
      </c>
      <c r="Q424" s="3">
        <v>114851.08799999999</v>
      </c>
      <c r="R424" s="2">
        <v>2.0744446331000002</v>
      </c>
      <c r="S424" s="2">
        <v>1.5241452109</v>
      </c>
      <c r="T424" s="2">
        <v>-0.60030055199999999</v>
      </c>
      <c r="U424">
        <v>4</v>
      </c>
      <c r="V424" s="2">
        <f>Sheet2!$J$12+SUMPRODUCT(Sheet2!$K$12:$M$12,Sheet1!R424:T424)</f>
        <v>955.31101289659591</v>
      </c>
    </row>
    <row r="425" spans="1:22" x14ac:dyDescent="0.3">
      <c r="A425">
        <v>444</v>
      </c>
      <c r="B425" t="s">
        <v>438</v>
      </c>
      <c r="C425" t="s">
        <v>463</v>
      </c>
      <c r="D425" t="str">
        <f t="shared" si="15"/>
        <v xml:space="preserve">Rajsamand </v>
      </c>
      <c r="E425">
        <v>987024</v>
      </c>
      <c r="F425">
        <v>193744</v>
      </c>
      <c r="G425" s="2">
        <f t="shared" si="16"/>
        <v>5.0944751837476261</v>
      </c>
      <c r="H425">
        <v>449046</v>
      </c>
      <c r="I425">
        <v>401858</v>
      </c>
      <c r="J425">
        <v>973</v>
      </c>
      <c r="K425">
        <v>973</v>
      </c>
      <c r="L425">
        <v>947</v>
      </c>
      <c r="M425">
        <v>571</v>
      </c>
      <c r="N425">
        <v>515</v>
      </c>
      <c r="O425">
        <v>487</v>
      </c>
      <c r="P425" s="3">
        <v>169125.57199999999</v>
      </c>
      <c r="Q425" s="3">
        <v>27155.936000000002</v>
      </c>
      <c r="R425" s="2">
        <v>-0.66946925999999995</v>
      </c>
      <c r="S425" s="2">
        <v>0.85273027739999996</v>
      </c>
      <c r="T425" s="2">
        <v>-1.025459551</v>
      </c>
      <c r="U425">
        <v>4</v>
      </c>
      <c r="V425" s="2">
        <f>Sheet2!$J$12+SUMPRODUCT(Sheet2!$K$12:$M$12,Sheet1!R425:T425)</f>
        <v>572.70599805254142</v>
      </c>
    </row>
    <row r="426" spans="1:22" x14ac:dyDescent="0.3">
      <c r="A426">
        <v>445</v>
      </c>
      <c r="B426" t="s">
        <v>438</v>
      </c>
      <c r="C426" t="s">
        <v>464</v>
      </c>
      <c r="D426" t="str">
        <f t="shared" si="15"/>
        <v>Udaipur</v>
      </c>
      <c r="E426">
        <v>2633312</v>
      </c>
      <c r="F426">
        <v>507829</v>
      </c>
      <c r="G426" s="2">
        <f t="shared" si="16"/>
        <v>5.1854305287803575</v>
      </c>
      <c r="H426">
        <v>1255399</v>
      </c>
      <c r="I426">
        <v>1100880</v>
      </c>
      <c r="J426">
        <v>2339</v>
      </c>
      <c r="K426">
        <v>2331</v>
      </c>
      <c r="L426">
        <v>1647</v>
      </c>
      <c r="M426">
        <v>853</v>
      </c>
      <c r="N426">
        <v>937</v>
      </c>
      <c r="O426">
        <v>995</v>
      </c>
      <c r="P426" s="3">
        <v>243049.408</v>
      </c>
      <c r="Q426" s="3">
        <v>238964.54399999999</v>
      </c>
      <c r="R426" s="2">
        <v>3.7673153086000002</v>
      </c>
      <c r="S426" s="2">
        <v>1.9756182011000001</v>
      </c>
      <c r="T426" s="2">
        <v>0.25904000970000002</v>
      </c>
      <c r="U426">
        <v>3</v>
      </c>
      <c r="V426" s="2">
        <f>Sheet2!$J$12+SUMPRODUCT(Sheet2!$K$12:$M$12,Sheet1!R426:T426)</f>
        <v>1171.6715262919015</v>
      </c>
    </row>
    <row r="427" spans="1:22" x14ac:dyDescent="0.3">
      <c r="A427">
        <v>446</v>
      </c>
      <c r="B427" t="s">
        <v>438</v>
      </c>
      <c r="C427" t="s">
        <v>465</v>
      </c>
      <c r="D427" t="str">
        <f t="shared" si="15"/>
        <v>Dungarpur</v>
      </c>
      <c r="E427">
        <v>1107643</v>
      </c>
      <c r="F427">
        <v>202701</v>
      </c>
      <c r="G427" s="2">
        <f t="shared" si="16"/>
        <v>5.4644180344448223</v>
      </c>
      <c r="H427">
        <v>425440</v>
      </c>
      <c r="I427">
        <v>531376</v>
      </c>
      <c r="J427">
        <v>854</v>
      </c>
      <c r="K427">
        <v>853</v>
      </c>
      <c r="L427">
        <v>723</v>
      </c>
      <c r="M427">
        <v>391</v>
      </c>
      <c r="N427">
        <v>383</v>
      </c>
      <c r="O427">
        <v>471</v>
      </c>
      <c r="P427" s="3">
        <v>52820.977999999996</v>
      </c>
      <c r="Q427" s="3">
        <v>143167.28400000001</v>
      </c>
      <c r="R427" s="2">
        <v>-0.85605013399999996</v>
      </c>
      <c r="S427" s="2">
        <v>0.4572565609</v>
      </c>
      <c r="T427" s="2">
        <v>0.13058421440000001</v>
      </c>
      <c r="U427">
        <v>2</v>
      </c>
      <c r="V427" s="2">
        <f>Sheet2!$J$12+SUMPRODUCT(Sheet2!$K$12:$M$12,Sheet1!R427:T427)</f>
        <v>469.29514872849984</v>
      </c>
    </row>
    <row r="428" spans="1:22" x14ac:dyDescent="0.3">
      <c r="A428">
        <v>447</v>
      </c>
      <c r="B428" t="s">
        <v>438</v>
      </c>
      <c r="C428" t="s">
        <v>466</v>
      </c>
      <c r="D428" t="str">
        <f t="shared" si="15"/>
        <v>Banswara</v>
      </c>
      <c r="E428">
        <v>1501589</v>
      </c>
      <c r="F428">
        <v>261613</v>
      </c>
      <c r="G428" s="2">
        <f t="shared" si="16"/>
        <v>5.7397338817260612</v>
      </c>
      <c r="H428">
        <v>529481</v>
      </c>
      <c r="I428">
        <v>709412</v>
      </c>
      <c r="J428">
        <v>1476</v>
      </c>
      <c r="K428">
        <v>1473</v>
      </c>
      <c r="L428">
        <v>853</v>
      </c>
      <c r="M428">
        <v>424</v>
      </c>
      <c r="N428">
        <v>486</v>
      </c>
      <c r="O428">
        <v>679</v>
      </c>
      <c r="P428" s="3">
        <v>63596.745000000003</v>
      </c>
      <c r="Q428" s="3">
        <v>177966.2</v>
      </c>
      <c r="R428" s="2">
        <v>0.26017862279999998</v>
      </c>
      <c r="S428" s="2">
        <v>1.1121758866</v>
      </c>
      <c r="T428" s="2">
        <v>0.64931374580000001</v>
      </c>
      <c r="U428">
        <v>3</v>
      </c>
      <c r="V428" s="2">
        <f>Sheet2!$J$12+SUMPRODUCT(Sheet2!$K$12:$M$12,Sheet1!R428:T428)</f>
        <v>646.10949247076746</v>
      </c>
    </row>
    <row r="429" spans="1:22" x14ac:dyDescent="0.3">
      <c r="A429">
        <v>448</v>
      </c>
      <c r="B429" t="s">
        <v>438</v>
      </c>
      <c r="C429" t="s">
        <v>467</v>
      </c>
      <c r="D429" t="str">
        <f t="shared" si="15"/>
        <v>Chittaurgarh</v>
      </c>
      <c r="E429">
        <v>1803524</v>
      </c>
      <c r="F429">
        <v>356833</v>
      </c>
      <c r="G429" s="2">
        <f t="shared" si="16"/>
        <v>5.0542522692688179</v>
      </c>
      <c r="H429">
        <v>807105</v>
      </c>
      <c r="I429">
        <v>930339</v>
      </c>
      <c r="J429">
        <v>2201</v>
      </c>
      <c r="K429">
        <v>2200</v>
      </c>
      <c r="L429">
        <v>1948</v>
      </c>
      <c r="M429">
        <v>712</v>
      </c>
      <c r="N429">
        <v>798</v>
      </c>
      <c r="O429">
        <v>862</v>
      </c>
      <c r="P429" s="3">
        <v>192918.18</v>
      </c>
      <c r="Q429" s="3">
        <v>159320.07</v>
      </c>
      <c r="R429" s="2">
        <v>2.4903588407999999</v>
      </c>
      <c r="S429" s="2">
        <v>2.5189550668999998</v>
      </c>
      <c r="T429" s="2">
        <v>3.4499985300000001E-2</v>
      </c>
      <c r="U429">
        <v>3</v>
      </c>
      <c r="V429" s="2">
        <f>Sheet2!$J$12+SUMPRODUCT(Sheet2!$K$12:$M$12,Sheet1!R429:T429)</f>
        <v>1072.0324692236347</v>
      </c>
    </row>
    <row r="430" spans="1:22" x14ac:dyDescent="0.3">
      <c r="A430">
        <v>449</v>
      </c>
      <c r="B430" t="s">
        <v>438</v>
      </c>
      <c r="C430" t="s">
        <v>468</v>
      </c>
      <c r="D430" t="str">
        <f t="shared" si="15"/>
        <v>Kota</v>
      </c>
      <c r="E430">
        <v>1568525</v>
      </c>
      <c r="F430">
        <v>280883</v>
      </c>
      <c r="G430" s="2">
        <f t="shared" si="16"/>
        <v>5.5842646226364714</v>
      </c>
      <c r="H430">
        <v>968781</v>
      </c>
      <c r="I430">
        <v>541362</v>
      </c>
      <c r="J430">
        <v>812</v>
      </c>
      <c r="K430">
        <v>810</v>
      </c>
      <c r="L430">
        <v>736</v>
      </c>
      <c r="M430">
        <v>383</v>
      </c>
      <c r="N430">
        <v>182</v>
      </c>
      <c r="O430">
        <v>416</v>
      </c>
      <c r="P430" s="3">
        <v>189844.81</v>
      </c>
      <c r="Q430" s="3">
        <v>73206.343999999997</v>
      </c>
      <c r="R430" s="2">
        <v>-0.52636503499999998</v>
      </c>
      <c r="S430" s="2">
        <v>-0.31964872900000002</v>
      </c>
      <c r="T430" s="2">
        <v>3.5377180500000001E-2</v>
      </c>
      <c r="U430">
        <v>2</v>
      </c>
      <c r="V430" s="2">
        <f>Sheet2!$J$12+SUMPRODUCT(Sheet2!$K$12:$M$12,Sheet1!R430:T430)</f>
        <v>443.36803570739153</v>
      </c>
    </row>
    <row r="431" spans="1:22" x14ac:dyDescent="0.3">
      <c r="A431">
        <v>450</v>
      </c>
      <c r="B431" t="s">
        <v>438</v>
      </c>
      <c r="C431" t="s">
        <v>469</v>
      </c>
      <c r="D431" t="str">
        <f t="shared" si="15"/>
        <v xml:space="preserve">Baran </v>
      </c>
      <c r="E431">
        <v>1021653</v>
      </c>
      <c r="F431">
        <v>170824</v>
      </c>
      <c r="G431" s="2">
        <f t="shared" si="16"/>
        <v>5.9807345572050767</v>
      </c>
      <c r="H431">
        <v>495121</v>
      </c>
      <c r="I431">
        <v>436375</v>
      </c>
      <c r="J431">
        <v>1089</v>
      </c>
      <c r="K431">
        <v>1080</v>
      </c>
      <c r="L431">
        <v>932</v>
      </c>
      <c r="M431">
        <v>437</v>
      </c>
      <c r="N431">
        <v>211</v>
      </c>
      <c r="O431">
        <v>405</v>
      </c>
      <c r="P431" s="3">
        <v>79530.063999999998</v>
      </c>
      <c r="Q431" s="3">
        <v>84500.692999999985</v>
      </c>
      <c r="R431" s="2">
        <v>-0.91498468300000002</v>
      </c>
      <c r="S431" s="2">
        <v>0.87375412279999998</v>
      </c>
      <c r="T431" s="2">
        <v>0.18663489250000001</v>
      </c>
      <c r="U431">
        <v>2</v>
      </c>
      <c r="V431" s="2">
        <f>Sheet2!$J$12+SUMPRODUCT(Sheet2!$K$12:$M$12,Sheet1!R431:T431)</f>
        <v>497.52640090437035</v>
      </c>
    </row>
    <row r="432" spans="1:22" x14ac:dyDescent="0.3">
      <c r="A432">
        <v>451</v>
      </c>
      <c r="B432" t="s">
        <v>438</v>
      </c>
      <c r="C432" t="s">
        <v>470</v>
      </c>
      <c r="D432" t="str">
        <f t="shared" si="15"/>
        <v>Jhalawar</v>
      </c>
      <c r="E432">
        <v>1180323</v>
      </c>
      <c r="F432">
        <v>201489</v>
      </c>
      <c r="G432" s="2">
        <f t="shared" si="16"/>
        <v>5.8580021738159402</v>
      </c>
      <c r="H432">
        <v>556592</v>
      </c>
      <c r="I432">
        <v>554781</v>
      </c>
      <c r="J432">
        <v>1477</v>
      </c>
      <c r="K432">
        <v>1474</v>
      </c>
      <c r="L432">
        <v>1185</v>
      </c>
      <c r="M432">
        <v>483</v>
      </c>
      <c r="N432">
        <v>253</v>
      </c>
      <c r="O432">
        <v>393</v>
      </c>
      <c r="P432" s="3">
        <v>94979.535000000003</v>
      </c>
      <c r="Q432" s="3">
        <v>102270.075</v>
      </c>
      <c r="R432" s="2">
        <v>-0.152582314</v>
      </c>
      <c r="S432" s="2">
        <v>1.4149873261000001</v>
      </c>
      <c r="T432" s="2">
        <v>0.45984526060000003</v>
      </c>
      <c r="U432">
        <v>3</v>
      </c>
      <c r="V432" s="2">
        <f>Sheet2!$J$12+SUMPRODUCT(Sheet2!$K$12:$M$12,Sheet1!R432:T432)</f>
        <v>629.91724342617727</v>
      </c>
    </row>
    <row r="433" spans="1:22" x14ac:dyDescent="0.3">
      <c r="A433">
        <v>452</v>
      </c>
      <c r="B433" t="s">
        <v>471</v>
      </c>
      <c r="C433" t="s">
        <v>137</v>
      </c>
      <c r="D433" t="str">
        <f t="shared" si="15"/>
        <v>North</v>
      </c>
      <c r="E433">
        <v>41030</v>
      </c>
      <c r="F433">
        <v>10921</v>
      </c>
      <c r="G433" s="2">
        <f t="shared" si="16"/>
        <v>3.75698196135885</v>
      </c>
      <c r="H433">
        <v>23572</v>
      </c>
      <c r="I433">
        <v>23542</v>
      </c>
      <c r="J433">
        <v>53</v>
      </c>
      <c r="K433">
        <v>50</v>
      </c>
      <c r="L433">
        <v>46</v>
      </c>
      <c r="M433">
        <v>35</v>
      </c>
      <c r="N433">
        <v>19</v>
      </c>
      <c r="O433">
        <v>29</v>
      </c>
      <c r="P433" s="3">
        <v>1699.8019999999999</v>
      </c>
      <c r="Q433" s="3">
        <v>4392.4789999999994</v>
      </c>
      <c r="R433" s="2">
        <v>-3.9871816679999998</v>
      </c>
      <c r="S433" s="2">
        <v>-0.52869399399999994</v>
      </c>
      <c r="T433" s="2">
        <v>-0.218551457</v>
      </c>
      <c r="U433">
        <v>2</v>
      </c>
      <c r="V433" s="2">
        <f>Sheet2!$J$12+SUMPRODUCT(Sheet2!$K$12:$M$12,Sheet1!R433:T433)</f>
        <v>7.5699918603789911</v>
      </c>
    </row>
    <row r="434" spans="1:22" x14ac:dyDescent="0.3">
      <c r="A434">
        <v>453</v>
      </c>
      <c r="B434" t="s">
        <v>471</v>
      </c>
      <c r="C434" t="s">
        <v>472</v>
      </c>
      <c r="D434" t="str">
        <f t="shared" si="15"/>
        <v>West</v>
      </c>
      <c r="E434">
        <v>123256</v>
      </c>
      <c r="F434">
        <v>23244</v>
      </c>
      <c r="G434" s="2">
        <f t="shared" si="16"/>
        <v>5.3027017725004306</v>
      </c>
      <c r="H434">
        <v>60628</v>
      </c>
      <c r="I434">
        <v>53279</v>
      </c>
      <c r="J434">
        <v>121</v>
      </c>
      <c r="K434">
        <v>121</v>
      </c>
      <c r="L434">
        <v>115</v>
      </c>
      <c r="M434">
        <v>71</v>
      </c>
      <c r="N434">
        <v>84</v>
      </c>
      <c r="O434">
        <v>89</v>
      </c>
      <c r="P434" s="3">
        <v>6792.3669999999993</v>
      </c>
      <c r="Q434" s="3">
        <v>11892.518</v>
      </c>
      <c r="R434" s="2">
        <v>-3.71134969</v>
      </c>
      <c r="S434" s="2">
        <v>-0.40391643599999999</v>
      </c>
      <c r="T434" s="2">
        <v>-0.28395458299999998</v>
      </c>
      <c r="U434">
        <v>2</v>
      </c>
      <c r="V434" s="2">
        <f>Sheet2!$J$12+SUMPRODUCT(Sheet2!$K$12:$M$12,Sheet1!R434:T434)</f>
        <v>55.387634370591059</v>
      </c>
    </row>
    <row r="435" spans="1:22" x14ac:dyDescent="0.3">
      <c r="A435">
        <v>454</v>
      </c>
      <c r="B435" t="s">
        <v>471</v>
      </c>
      <c r="C435" t="s">
        <v>473</v>
      </c>
      <c r="D435" t="str">
        <f t="shared" si="15"/>
        <v>South</v>
      </c>
      <c r="E435">
        <v>131525</v>
      </c>
      <c r="F435">
        <v>25477</v>
      </c>
      <c r="G435" s="2">
        <f t="shared" si="16"/>
        <v>5.1624995093613846</v>
      </c>
      <c r="H435">
        <v>74614</v>
      </c>
      <c r="I435">
        <v>69693</v>
      </c>
      <c r="J435">
        <v>145</v>
      </c>
      <c r="K435">
        <v>145</v>
      </c>
      <c r="L435">
        <v>142</v>
      </c>
      <c r="M435">
        <v>83</v>
      </c>
      <c r="N435">
        <v>98</v>
      </c>
      <c r="O435">
        <v>106</v>
      </c>
      <c r="P435" s="3">
        <v>7876.4840000000004</v>
      </c>
      <c r="Q435" s="3">
        <v>12991.083999999999</v>
      </c>
      <c r="R435" s="2">
        <v>-3.6304711150000002</v>
      </c>
      <c r="S435" s="2">
        <v>-0.35831168899999999</v>
      </c>
      <c r="T435" s="2">
        <v>-0.30077085999999997</v>
      </c>
      <c r="U435">
        <v>2</v>
      </c>
      <c r="V435" s="2">
        <f>Sheet2!$J$12+SUMPRODUCT(Sheet2!$K$12:$M$12,Sheet1!R435:T435)</f>
        <v>70.132840928901032</v>
      </c>
    </row>
    <row r="436" spans="1:22" x14ac:dyDescent="0.3">
      <c r="A436">
        <v>455</v>
      </c>
      <c r="B436" t="s">
        <v>471</v>
      </c>
      <c r="C436" t="s">
        <v>474</v>
      </c>
      <c r="D436" t="str">
        <f t="shared" si="15"/>
        <v>East</v>
      </c>
      <c r="E436">
        <v>245040</v>
      </c>
      <c r="F436">
        <v>54581</v>
      </c>
      <c r="G436" s="2">
        <f t="shared" si="16"/>
        <v>4.4894743592092485</v>
      </c>
      <c r="H436">
        <v>159521</v>
      </c>
      <c r="I436">
        <v>116529</v>
      </c>
      <c r="J436">
        <v>131</v>
      </c>
      <c r="K436">
        <v>128</v>
      </c>
      <c r="L436">
        <v>125</v>
      </c>
      <c r="M436">
        <v>97</v>
      </c>
      <c r="N436">
        <v>74</v>
      </c>
      <c r="O436">
        <v>88</v>
      </c>
      <c r="P436" s="3">
        <v>23095.995999999999</v>
      </c>
      <c r="Q436" s="3">
        <v>19135.319000000003</v>
      </c>
      <c r="R436" s="2">
        <v>-3.4664820170000001</v>
      </c>
      <c r="S436" s="2">
        <v>-0.52694289999999999</v>
      </c>
      <c r="T436" s="2">
        <v>-0.246695046</v>
      </c>
      <c r="U436">
        <v>2</v>
      </c>
      <c r="V436" s="2">
        <f>Sheet2!$J$12+SUMPRODUCT(Sheet2!$K$12:$M$12,Sheet1!R436:T436)</f>
        <v>73.014877020059089</v>
      </c>
    </row>
    <row r="437" spans="1:22" x14ac:dyDescent="0.3">
      <c r="A437">
        <v>456</v>
      </c>
      <c r="B437" t="s">
        <v>475</v>
      </c>
      <c r="C437" t="s">
        <v>476</v>
      </c>
      <c r="D437" t="str">
        <f t="shared" si="15"/>
        <v>Thiruvallur</v>
      </c>
      <c r="E437">
        <v>2754756</v>
      </c>
      <c r="F437">
        <v>633033</v>
      </c>
      <c r="G437" s="2">
        <f t="shared" si="16"/>
        <v>4.3516783485221149</v>
      </c>
      <c r="H437">
        <v>1865707</v>
      </c>
      <c r="I437">
        <v>1037097</v>
      </c>
      <c r="J437">
        <v>620</v>
      </c>
      <c r="K437">
        <v>619</v>
      </c>
      <c r="L437">
        <v>617</v>
      </c>
      <c r="M437">
        <v>552</v>
      </c>
      <c r="N437">
        <v>467</v>
      </c>
      <c r="O437">
        <v>609</v>
      </c>
      <c r="P437" s="3">
        <v>393812.9</v>
      </c>
      <c r="Q437" s="3">
        <v>61798.331999999995</v>
      </c>
      <c r="R437" s="2">
        <v>1.5561879741</v>
      </c>
      <c r="S437" s="2">
        <v>-1.9191169530000001</v>
      </c>
      <c r="T437" s="2">
        <v>-0.85558849000000003</v>
      </c>
      <c r="U437">
        <v>1</v>
      </c>
      <c r="V437" s="2">
        <f>Sheet2!$J$12+SUMPRODUCT(Sheet2!$K$12:$M$12,Sheet1!R437:T437)</f>
        <v>589.91109856999151</v>
      </c>
    </row>
    <row r="438" spans="1:22" x14ac:dyDescent="0.3">
      <c r="A438">
        <v>458</v>
      </c>
      <c r="B438" t="s">
        <v>475</v>
      </c>
      <c r="C438" t="s">
        <v>477</v>
      </c>
      <c r="D438" t="str">
        <f t="shared" si="15"/>
        <v>Kancheepuram</v>
      </c>
      <c r="E438">
        <v>2877468</v>
      </c>
      <c r="F438">
        <v>653241</v>
      </c>
      <c r="G438" s="2">
        <f t="shared" si="16"/>
        <v>4.4049102857903897</v>
      </c>
      <c r="H438">
        <v>1952198</v>
      </c>
      <c r="I438">
        <v>1144929</v>
      </c>
      <c r="J438">
        <v>1035</v>
      </c>
      <c r="K438">
        <v>1035</v>
      </c>
      <c r="L438">
        <v>1030</v>
      </c>
      <c r="M438">
        <v>841</v>
      </c>
      <c r="N438">
        <v>769</v>
      </c>
      <c r="O438">
        <v>938</v>
      </c>
      <c r="P438" s="3">
        <v>372756.51</v>
      </c>
      <c r="Q438" s="3">
        <v>66762.36</v>
      </c>
      <c r="R438" s="2">
        <v>2.7053533615999998</v>
      </c>
      <c r="S438" s="2">
        <v>-0.82653310800000002</v>
      </c>
      <c r="T438" s="2">
        <v>-1.412100423</v>
      </c>
      <c r="U438">
        <v>4</v>
      </c>
      <c r="V438" s="2">
        <f>Sheet2!$J$12+SUMPRODUCT(Sheet2!$K$12:$M$12,Sheet1!R438:T438)</f>
        <v>851.88736613030096</v>
      </c>
    </row>
    <row r="439" spans="1:22" x14ac:dyDescent="0.3">
      <c r="A439">
        <v>459</v>
      </c>
      <c r="B439" t="s">
        <v>475</v>
      </c>
      <c r="C439" t="s">
        <v>478</v>
      </c>
      <c r="D439" t="str">
        <f t="shared" si="15"/>
        <v>Vellore</v>
      </c>
      <c r="E439">
        <v>3477317</v>
      </c>
      <c r="F439">
        <v>756365</v>
      </c>
      <c r="G439" s="2">
        <f t="shared" si="16"/>
        <v>4.5974060142920417</v>
      </c>
      <c r="H439">
        <v>2203552</v>
      </c>
      <c r="I439">
        <v>1427180</v>
      </c>
      <c r="J439">
        <v>789</v>
      </c>
      <c r="K439">
        <v>783</v>
      </c>
      <c r="L439">
        <v>758</v>
      </c>
      <c r="M439">
        <v>715</v>
      </c>
      <c r="N439">
        <v>673</v>
      </c>
      <c r="O439">
        <v>718</v>
      </c>
      <c r="P439" s="3">
        <v>422151.114</v>
      </c>
      <c r="Q439" s="3">
        <v>84284.90400000001</v>
      </c>
      <c r="R439" s="2">
        <v>2.9768439256999999</v>
      </c>
      <c r="S439" s="2">
        <v>-2.0088972169999999</v>
      </c>
      <c r="T439" s="2">
        <v>-1.0936489739999999</v>
      </c>
      <c r="U439">
        <v>1</v>
      </c>
      <c r="V439" s="2">
        <f>Sheet2!$J$12+SUMPRODUCT(Sheet2!$K$12:$M$12,Sheet1!R439:T439)</f>
        <v>766.14606180164549</v>
      </c>
    </row>
    <row r="440" spans="1:22" x14ac:dyDescent="0.3">
      <c r="A440">
        <v>460</v>
      </c>
      <c r="B440" t="s">
        <v>475</v>
      </c>
      <c r="C440" t="s">
        <v>479</v>
      </c>
      <c r="D440" t="str">
        <f t="shared" si="15"/>
        <v>Dharmapuri</v>
      </c>
      <c r="E440">
        <v>2856300</v>
      </c>
      <c r="F440">
        <v>638305</v>
      </c>
      <c r="G440" s="2">
        <f t="shared" si="16"/>
        <v>4.4748200311763187</v>
      </c>
      <c r="H440">
        <v>1516221</v>
      </c>
      <c r="I440">
        <v>1413250</v>
      </c>
      <c r="J440">
        <v>1067</v>
      </c>
      <c r="K440">
        <v>1064</v>
      </c>
      <c r="L440">
        <v>1061</v>
      </c>
      <c r="M440">
        <v>1057</v>
      </c>
      <c r="N440">
        <v>898</v>
      </c>
      <c r="O440">
        <v>968</v>
      </c>
      <c r="P440" s="3">
        <v>304347.33200000005</v>
      </c>
      <c r="Q440" s="3">
        <v>176167.85399999999</v>
      </c>
      <c r="R440" s="2">
        <v>3.2242880570999999</v>
      </c>
      <c r="S440" s="2">
        <v>-0.36713473800000002</v>
      </c>
      <c r="T440" s="2">
        <v>-1.2576671370000001</v>
      </c>
      <c r="U440">
        <v>4</v>
      </c>
      <c r="V440" s="2">
        <f>Sheet2!$J$12+SUMPRODUCT(Sheet2!$K$12:$M$12,Sheet1!R440:T440)</f>
        <v>951.44691734555954</v>
      </c>
    </row>
    <row r="441" spans="1:22" x14ac:dyDescent="0.3">
      <c r="A441">
        <v>461</v>
      </c>
      <c r="B441" t="s">
        <v>475</v>
      </c>
      <c r="C441" t="s">
        <v>480</v>
      </c>
      <c r="D441" t="str">
        <f t="shared" si="15"/>
        <v>Tiruvannamalai</v>
      </c>
      <c r="E441">
        <v>2186125</v>
      </c>
      <c r="F441">
        <v>489055</v>
      </c>
      <c r="G441" s="2">
        <f t="shared" si="16"/>
        <v>4.4701004999437695</v>
      </c>
      <c r="H441">
        <v>1297151</v>
      </c>
      <c r="I441">
        <v>1064783</v>
      </c>
      <c r="J441">
        <v>1046</v>
      </c>
      <c r="K441">
        <v>1037</v>
      </c>
      <c r="L441">
        <v>1031</v>
      </c>
      <c r="M441">
        <v>876</v>
      </c>
      <c r="N441">
        <v>912</v>
      </c>
      <c r="O441">
        <v>967</v>
      </c>
      <c r="P441" s="3">
        <v>237339.32400000002</v>
      </c>
      <c r="Q441" s="3">
        <v>54993.258000000002</v>
      </c>
      <c r="R441" s="2">
        <v>1.8095116764000001</v>
      </c>
      <c r="S441" s="2">
        <v>0.1465893358</v>
      </c>
      <c r="T441" s="2">
        <v>-1.7683116130000001</v>
      </c>
      <c r="U441">
        <v>4</v>
      </c>
      <c r="V441" s="2">
        <f>Sheet2!$J$12+SUMPRODUCT(Sheet2!$K$12:$M$12,Sheet1!R441:T441)</f>
        <v>843.18665560323586</v>
      </c>
    </row>
    <row r="442" spans="1:22" x14ac:dyDescent="0.3">
      <c r="A442">
        <v>462</v>
      </c>
      <c r="B442" t="s">
        <v>475</v>
      </c>
      <c r="C442" t="s">
        <v>481</v>
      </c>
      <c r="D442" t="str">
        <f t="shared" si="15"/>
        <v>Viluppuram</v>
      </c>
      <c r="E442">
        <v>2960373</v>
      </c>
      <c r="F442">
        <v>635210</v>
      </c>
      <c r="G442" s="2">
        <f t="shared" si="16"/>
        <v>4.6604634687741058</v>
      </c>
      <c r="H442">
        <v>1650528</v>
      </c>
      <c r="I442">
        <v>1445177</v>
      </c>
      <c r="J442">
        <v>1430</v>
      </c>
      <c r="K442">
        <v>1428</v>
      </c>
      <c r="L442">
        <v>1407</v>
      </c>
      <c r="M442">
        <v>1274</v>
      </c>
      <c r="N442">
        <v>1197</v>
      </c>
      <c r="O442">
        <v>1315</v>
      </c>
      <c r="P442" s="3">
        <v>236065.73199999999</v>
      </c>
      <c r="Q442" s="3">
        <v>58225.328000000001</v>
      </c>
      <c r="R442" s="2">
        <v>3.7101294611000002</v>
      </c>
      <c r="S442" s="2">
        <v>0.75162515460000001</v>
      </c>
      <c r="T442" s="2">
        <v>-2.3690948550000002</v>
      </c>
      <c r="U442">
        <v>4</v>
      </c>
      <c r="V442" s="2">
        <f>Sheet2!$J$12+SUMPRODUCT(Sheet2!$K$12:$M$12,Sheet1!R442:T442)</f>
        <v>1155.4359423414292</v>
      </c>
    </row>
    <row r="443" spans="1:22" x14ac:dyDescent="0.3">
      <c r="A443">
        <v>463</v>
      </c>
      <c r="B443" t="s">
        <v>475</v>
      </c>
      <c r="C443" t="s">
        <v>482</v>
      </c>
      <c r="D443" t="str">
        <f t="shared" si="15"/>
        <v>Salem</v>
      </c>
      <c r="E443">
        <v>3016346</v>
      </c>
      <c r="F443">
        <v>736562</v>
      </c>
      <c r="G443" s="2">
        <f t="shared" si="16"/>
        <v>4.095169177883192</v>
      </c>
      <c r="H443">
        <v>1734442</v>
      </c>
      <c r="I443">
        <v>1454645</v>
      </c>
      <c r="J443">
        <v>557</v>
      </c>
      <c r="K443">
        <v>553</v>
      </c>
      <c r="L443">
        <v>542</v>
      </c>
      <c r="M443">
        <v>508</v>
      </c>
      <c r="N443">
        <v>428</v>
      </c>
      <c r="O443">
        <v>492</v>
      </c>
      <c r="P443" s="3">
        <v>436882.04799999995</v>
      </c>
      <c r="Q443" s="3">
        <v>110657.62400000001</v>
      </c>
      <c r="R443" s="2">
        <v>2.0979063746</v>
      </c>
      <c r="S443" s="2">
        <v>-2.4972585629999999</v>
      </c>
      <c r="T443" s="2">
        <v>-0.47765191699999998</v>
      </c>
      <c r="U443">
        <v>1</v>
      </c>
      <c r="V443" s="2">
        <f>Sheet2!$J$12+SUMPRODUCT(Sheet2!$K$12:$M$12,Sheet1!R443:T443)</f>
        <v>589.82770302109202</v>
      </c>
    </row>
    <row r="444" spans="1:22" x14ac:dyDescent="0.3">
      <c r="A444">
        <v>464</v>
      </c>
      <c r="B444" t="s">
        <v>475</v>
      </c>
      <c r="C444" t="s">
        <v>483</v>
      </c>
      <c r="D444" t="str">
        <f t="shared" si="15"/>
        <v>Namakkal</v>
      </c>
      <c r="E444">
        <v>1493462</v>
      </c>
      <c r="F444">
        <v>394378</v>
      </c>
      <c r="G444" s="2">
        <f t="shared" si="16"/>
        <v>3.7868795926750476</v>
      </c>
      <c r="H444">
        <v>903802</v>
      </c>
      <c r="I444">
        <v>842640</v>
      </c>
      <c r="J444">
        <v>371</v>
      </c>
      <c r="K444">
        <v>368</v>
      </c>
      <c r="L444">
        <v>367</v>
      </c>
      <c r="M444">
        <v>367</v>
      </c>
      <c r="N444">
        <v>348</v>
      </c>
      <c r="O444">
        <v>357</v>
      </c>
      <c r="P444" s="3">
        <v>237917.63199999998</v>
      </c>
      <c r="Q444" s="3">
        <v>65097.984000000004</v>
      </c>
      <c r="R444" s="2">
        <v>-0.51726283399999995</v>
      </c>
      <c r="S444" s="2">
        <v>-1.3550102749999999</v>
      </c>
      <c r="T444" s="2">
        <v>-0.62246601400000001</v>
      </c>
      <c r="U444">
        <v>2</v>
      </c>
      <c r="V444" s="2">
        <f>Sheet2!$J$12+SUMPRODUCT(Sheet2!$K$12:$M$12,Sheet1!R444:T444)</f>
        <v>376.27193474948604</v>
      </c>
    </row>
    <row r="445" spans="1:22" x14ac:dyDescent="0.3">
      <c r="A445">
        <v>465</v>
      </c>
      <c r="B445" t="s">
        <v>475</v>
      </c>
      <c r="C445" t="s">
        <v>484</v>
      </c>
      <c r="D445" t="str">
        <f t="shared" si="15"/>
        <v>Erode</v>
      </c>
      <c r="E445">
        <v>2581500</v>
      </c>
      <c r="F445">
        <v>698405</v>
      </c>
      <c r="G445" s="2">
        <f t="shared" si="16"/>
        <v>3.6962793794431597</v>
      </c>
      <c r="H445">
        <v>1521955</v>
      </c>
      <c r="I445">
        <v>1434405</v>
      </c>
      <c r="J445">
        <v>434</v>
      </c>
      <c r="K445">
        <v>434</v>
      </c>
      <c r="L445">
        <v>434</v>
      </c>
      <c r="M445">
        <v>433</v>
      </c>
      <c r="N445">
        <v>398</v>
      </c>
      <c r="O445">
        <v>428</v>
      </c>
      <c r="P445" s="3">
        <v>437492.95200000005</v>
      </c>
      <c r="Q445" s="3">
        <v>156149.21400000001</v>
      </c>
      <c r="R445" s="2">
        <v>1.7239037800000001</v>
      </c>
      <c r="S445" s="2">
        <v>-2.6088330609999999</v>
      </c>
      <c r="T445" s="2">
        <v>-0.22999889200000001</v>
      </c>
      <c r="U445">
        <v>1</v>
      </c>
      <c r="V445" s="2">
        <f>Sheet2!$J$12+SUMPRODUCT(Sheet2!$K$12:$M$12,Sheet1!R445:T445)</f>
        <v>524.06170539126208</v>
      </c>
    </row>
    <row r="446" spans="1:22" x14ac:dyDescent="0.3">
      <c r="A446">
        <v>466</v>
      </c>
      <c r="B446" t="s">
        <v>475</v>
      </c>
      <c r="C446" t="s">
        <v>485</v>
      </c>
      <c r="D446" t="str">
        <f t="shared" si="15"/>
        <v>The Nilgiris</v>
      </c>
      <c r="E446">
        <v>762141</v>
      </c>
      <c r="F446">
        <v>182682</v>
      </c>
      <c r="G446" s="2">
        <f t="shared" si="16"/>
        <v>4.1719545439616379</v>
      </c>
      <c r="H446">
        <v>541099</v>
      </c>
      <c r="I446">
        <v>343385</v>
      </c>
      <c r="J446">
        <v>41</v>
      </c>
      <c r="K446">
        <v>41</v>
      </c>
      <c r="L446">
        <v>41</v>
      </c>
      <c r="M446">
        <v>40</v>
      </c>
      <c r="N446">
        <v>37</v>
      </c>
      <c r="O446">
        <v>37</v>
      </c>
      <c r="P446" s="3">
        <v>125448.804</v>
      </c>
      <c r="Q446" s="3">
        <v>46283.817999999999</v>
      </c>
      <c r="R446" s="2">
        <v>-2.729716866</v>
      </c>
      <c r="S446" s="2">
        <v>-1.450964344</v>
      </c>
      <c r="T446" s="2">
        <v>-1.8135121000000001E-2</v>
      </c>
      <c r="U446">
        <v>2</v>
      </c>
      <c r="V446" s="2">
        <f>Sheet2!$J$12+SUMPRODUCT(Sheet2!$K$12:$M$12,Sheet1!R446:T446)</f>
        <v>71.472017473885046</v>
      </c>
    </row>
    <row r="447" spans="1:22" x14ac:dyDescent="0.3">
      <c r="A447">
        <v>467</v>
      </c>
      <c r="B447" t="s">
        <v>475</v>
      </c>
      <c r="C447" t="s">
        <v>486</v>
      </c>
      <c r="D447" t="str">
        <f t="shared" si="15"/>
        <v>Coimbatore</v>
      </c>
      <c r="E447">
        <v>4271856</v>
      </c>
      <c r="F447">
        <v>1095354</v>
      </c>
      <c r="G447" s="2">
        <f t="shared" si="16"/>
        <v>3.8999775415071292</v>
      </c>
      <c r="H447">
        <v>2945278</v>
      </c>
      <c r="I447">
        <v>1977612</v>
      </c>
      <c r="J447">
        <v>401</v>
      </c>
      <c r="K447">
        <v>401</v>
      </c>
      <c r="L447">
        <v>400</v>
      </c>
      <c r="M447">
        <v>391</v>
      </c>
      <c r="N447">
        <v>365</v>
      </c>
      <c r="O447">
        <v>387</v>
      </c>
      <c r="P447" s="3">
        <v>725140.62</v>
      </c>
      <c r="Q447" s="3">
        <v>209441.16</v>
      </c>
      <c r="R447" s="2">
        <v>4.3392664135999999</v>
      </c>
      <c r="S447" s="2">
        <v>-4.8373740879999998</v>
      </c>
      <c r="T447" s="2">
        <v>0.1940148954</v>
      </c>
      <c r="U447">
        <v>1</v>
      </c>
      <c r="V447" s="2">
        <f>Sheet2!$J$12+SUMPRODUCT(Sheet2!$K$12:$M$12,Sheet1!R447:T447)</f>
        <v>628.62980193787143</v>
      </c>
    </row>
    <row r="448" spans="1:22" x14ac:dyDescent="0.3">
      <c r="A448">
        <v>468</v>
      </c>
      <c r="B448" t="s">
        <v>475</v>
      </c>
      <c r="C448" t="s">
        <v>487</v>
      </c>
      <c r="D448" t="str">
        <f t="shared" si="15"/>
        <v>Dindigul</v>
      </c>
      <c r="E448">
        <v>1923014</v>
      </c>
      <c r="F448">
        <v>465179</v>
      </c>
      <c r="G448" s="2">
        <f t="shared" si="16"/>
        <v>4.1339226405319245</v>
      </c>
      <c r="H448">
        <v>1181746</v>
      </c>
      <c r="I448">
        <v>973332</v>
      </c>
      <c r="J448">
        <v>337</v>
      </c>
      <c r="K448">
        <v>337</v>
      </c>
      <c r="L448">
        <v>337</v>
      </c>
      <c r="M448">
        <v>299</v>
      </c>
      <c r="N448">
        <v>305</v>
      </c>
      <c r="O448">
        <v>312</v>
      </c>
      <c r="P448" s="3">
        <v>266891.94199999998</v>
      </c>
      <c r="Q448" s="3">
        <v>109762.72700000001</v>
      </c>
      <c r="R448" s="2">
        <v>-2.7909309E-2</v>
      </c>
      <c r="S448" s="2">
        <v>-1.8845421060000001</v>
      </c>
      <c r="T448" s="2">
        <v>-0.193511557</v>
      </c>
      <c r="U448">
        <v>2</v>
      </c>
      <c r="V448" s="2">
        <f>Sheet2!$J$12+SUMPRODUCT(Sheet2!$K$12:$M$12,Sheet1!R448:T448)</f>
        <v>372.15754008947204</v>
      </c>
    </row>
    <row r="449" spans="1:22" x14ac:dyDescent="0.3">
      <c r="A449">
        <v>469</v>
      </c>
      <c r="B449" t="s">
        <v>475</v>
      </c>
      <c r="C449" t="s">
        <v>488</v>
      </c>
      <c r="D449" t="str">
        <f t="shared" si="15"/>
        <v>Karur</v>
      </c>
      <c r="E449">
        <v>935686</v>
      </c>
      <c r="F449">
        <v>237716</v>
      </c>
      <c r="G449" s="2">
        <f t="shared" si="16"/>
        <v>3.9361507008362921</v>
      </c>
      <c r="H449">
        <v>566728</v>
      </c>
      <c r="I449">
        <v>496464</v>
      </c>
      <c r="J449">
        <v>175</v>
      </c>
      <c r="K449">
        <v>175</v>
      </c>
      <c r="L449">
        <v>175</v>
      </c>
      <c r="M449">
        <v>172</v>
      </c>
      <c r="N449">
        <v>169</v>
      </c>
      <c r="O449">
        <v>171</v>
      </c>
      <c r="P449" s="3">
        <v>142273.79399999999</v>
      </c>
      <c r="Q449" s="3">
        <v>40982.304000000004</v>
      </c>
      <c r="R449" s="2">
        <v>-2.0839155699999998</v>
      </c>
      <c r="S449" s="2">
        <v>-1.2202756210000001</v>
      </c>
      <c r="T449" s="2">
        <v>-0.338610568</v>
      </c>
      <c r="U449">
        <v>2</v>
      </c>
      <c r="V449" s="2">
        <f>Sheet2!$J$12+SUMPRODUCT(Sheet2!$K$12:$M$12,Sheet1!R449:T449)</f>
        <v>184.33278801789601</v>
      </c>
    </row>
    <row r="450" spans="1:22" x14ac:dyDescent="0.3">
      <c r="A450">
        <v>470</v>
      </c>
      <c r="B450" t="s">
        <v>475</v>
      </c>
      <c r="C450" t="s">
        <v>489</v>
      </c>
      <c r="D450" t="str">
        <f t="shared" ref="D450:D513" si="17">IFERROR(MID(C450,LEN("District A"),IFERROR(FIND("*",C450)-LEN("District A"),FIND("(",C450)-LEN("District  A"))),RIGHT(C450,LEN(C450)-LEN("District ")))</f>
        <v>Tiruchirappalli</v>
      </c>
      <c r="E450">
        <v>2418366</v>
      </c>
      <c r="F450">
        <v>569487</v>
      </c>
      <c r="G450" s="2">
        <f t="shared" si="16"/>
        <v>4.2465692807737492</v>
      </c>
      <c r="H450">
        <v>1673478</v>
      </c>
      <c r="I450">
        <v>1064521</v>
      </c>
      <c r="J450">
        <v>439</v>
      </c>
      <c r="K450">
        <v>435</v>
      </c>
      <c r="L450">
        <v>436</v>
      </c>
      <c r="M450">
        <v>408</v>
      </c>
      <c r="N450">
        <v>397</v>
      </c>
      <c r="O450">
        <v>428</v>
      </c>
      <c r="P450" s="3">
        <v>330331.12899999996</v>
      </c>
      <c r="Q450" s="3">
        <v>86029.475999999995</v>
      </c>
      <c r="R450" s="2">
        <v>0.86724033680000001</v>
      </c>
      <c r="S450" s="2">
        <v>-2.1074541349999998</v>
      </c>
      <c r="T450" s="2">
        <v>-0.53066106300000004</v>
      </c>
      <c r="U450">
        <v>1</v>
      </c>
      <c r="V450" s="2">
        <f>Sheet2!$J$12+SUMPRODUCT(Sheet2!$K$12:$M$12,Sheet1!R450:T450)</f>
        <v>475.38834930624307</v>
      </c>
    </row>
    <row r="451" spans="1:22" x14ac:dyDescent="0.3">
      <c r="A451">
        <v>471</v>
      </c>
      <c r="B451" t="s">
        <v>475</v>
      </c>
      <c r="C451" t="s">
        <v>490</v>
      </c>
      <c r="D451" t="str">
        <f t="shared" si="17"/>
        <v>Perambalur</v>
      </c>
      <c r="E451">
        <v>493646</v>
      </c>
      <c r="F451">
        <v>121176</v>
      </c>
      <c r="G451" s="2">
        <f t="shared" si="16"/>
        <v>4.0737934904601572</v>
      </c>
      <c r="H451">
        <v>286197</v>
      </c>
      <c r="I451">
        <v>265707</v>
      </c>
      <c r="J451">
        <v>143</v>
      </c>
      <c r="K451">
        <v>143</v>
      </c>
      <c r="L451">
        <v>143</v>
      </c>
      <c r="M451">
        <v>135</v>
      </c>
      <c r="N451">
        <v>143</v>
      </c>
      <c r="O451">
        <v>143</v>
      </c>
      <c r="P451" s="3">
        <v>57286.723999999995</v>
      </c>
      <c r="Q451" s="3">
        <v>15150.208000000001</v>
      </c>
      <c r="R451" s="2">
        <v>-2.9838732700000001</v>
      </c>
      <c r="S451" s="2">
        <v>-0.72945320300000005</v>
      </c>
      <c r="T451" s="2">
        <v>-0.413457992</v>
      </c>
      <c r="U451">
        <v>2</v>
      </c>
      <c r="V451" s="2">
        <f>Sheet2!$J$12+SUMPRODUCT(Sheet2!$K$12:$M$12,Sheet1!R451:T451)</f>
        <v>120.64614403392</v>
      </c>
    </row>
    <row r="452" spans="1:22" x14ac:dyDescent="0.3">
      <c r="A452">
        <v>472</v>
      </c>
      <c r="B452" t="s">
        <v>475</v>
      </c>
      <c r="C452" t="s">
        <v>491</v>
      </c>
      <c r="D452" t="str">
        <f t="shared" si="17"/>
        <v>Ariyalur</v>
      </c>
      <c r="E452">
        <v>695524</v>
      </c>
      <c r="F452">
        <v>165569</v>
      </c>
      <c r="G452" s="2">
        <f t="shared" si="16"/>
        <v>4.2008105382046157</v>
      </c>
      <c r="H452">
        <v>388605</v>
      </c>
      <c r="I452">
        <v>345891</v>
      </c>
      <c r="J452">
        <v>188</v>
      </c>
      <c r="K452">
        <v>187</v>
      </c>
      <c r="L452">
        <v>187</v>
      </c>
      <c r="M452">
        <v>183</v>
      </c>
      <c r="N452">
        <v>182</v>
      </c>
      <c r="O452">
        <v>183</v>
      </c>
      <c r="P452" s="3">
        <v>59477.04</v>
      </c>
      <c r="Q452" s="3">
        <v>20651.75</v>
      </c>
      <c r="R452" s="2">
        <v>-2.6150625829999998</v>
      </c>
      <c r="S452" s="2">
        <v>-0.75020997</v>
      </c>
      <c r="T452" s="2">
        <v>-0.45028164100000001</v>
      </c>
      <c r="U452">
        <v>2</v>
      </c>
      <c r="V452" s="2">
        <f>Sheet2!$J$12+SUMPRODUCT(Sheet2!$K$12:$M$12,Sheet1!R452:T452)</f>
        <v>165.66379877557404</v>
      </c>
    </row>
    <row r="453" spans="1:22" x14ac:dyDescent="0.3">
      <c r="A453">
        <v>473</v>
      </c>
      <c r="B453" t="s">
        <v>475</v>
      </c>
      <c r="C453" t="s">
        <v>492</v>
      </c>
      <c r="D453" t="str">
        <f t="shared" si="17"/>
        <v>Cuddalore</v>
      </c>
      <c r="E453">
        <v>2285395</v>
      </c>
      <c r="F453">
        <v>511400</v>
      </c>
      <c r="G453" s="2">
        <f t="shared" si="16"/>
        <v>4.4688991005084082</v>
      </c>
      <c r="H453">
        <v>1420488</v>
      </c>
      <c r="I453">
        <v>973066</v>
      </c>
      <c r="J453">
        <v>807</v>
      </c>
      <c r="K453">
        <v>807</v>
      </c>
      <c r="L453">
        <v>806</v>
      </c>
      <c r="M453">
        <v>806</v>
      </c>
      <c r="N453">
        <v>766</v>
      </c>
      <c r="O453">
        <v>788</v>
      </c>
      <c r="P453" s="3">
        <v>213296.16800000001</v>
      </c>
      <c r="Q453" s="3">
        <v>55336.27</v>
      </c>
      <c r="R453" s="2">
        <v>1.3573633823</v>
      </c>
      <c r="S453" s="2">
        <v>-0.42391649599999998</v>
      </c>
      <c r="T453" s="2">
        <v>-1.546456523</v>
      </c>
      <c r="U453">
        <v>4</v>
      </c>
      <c r="V453" s="2">
        <f>Sheet2!$J$12+SUMPRODUCT(Sheet2!$K$12:$M$12,Sheet1!R453:T453)</f>
        <v>727.28264961511957</v>
      </c>
    </row>
    <row r="454" spans="1:22" x14ac:dyDescent="0.3">
      <c r="A454">
        <v>474</v>
      </c>
      <c r="B454" t="s">
        <v>475</v>
      </c>
      <c r="C454" t="s">
        <v>493</v>
      </c>
      <c r="D454" t="str">
        <f t="shared" si="17"/>
        <v>Nagapattinam</v>
      </c>
      <c r="E454">
        <v>1488839</v>
      </c>
      <c r="F454">
        <v>343613</v>
      </c>
      <c r="G454" s="2">
        <f t="shared" si="16"/>
        <v>4.3328948555497027</v>
      </c>
      <c r="H454">
        <v>996580</v>
      </c>
      <c r="I454">
        <v>586734</v>
      </c>
      <c r="J454">
        <v>487</v>
      </c>
      <c r="K454">
        <v>487</v>
      </c>
      <c r="L454">
        <v>486</v>
      </c>
      <c r="M454">
        <v>460</v>
      </c>
      <c r="N454">
        <v>434</v>
      </c>
      <c r="O454">
        <v>457</v>
      </c>
      <c r="P454" s="3">
        <v>129605.37599999999</v>
      </c>
      <c r="Q454" s="3">
        <v>46914.446000000004</v>
      </c>
      <c r="R454" s="2">
        <v>-0.69607228499999996</v>
      </c>
      <c r="S454" s="2">
        <v>-0.65351267099999999</v>
      </c>
      <c r="T454" s="2">
        <v>-0.83594184999999999</v>
      </c>
      <c r="U454">
        <v>2</v>
      </c>
      <c r="V454" s="2">
        <f>Sheet2!$J$12+SUMPRODUCT(Sheet2!$K$12:$M$12,Sheet1!R454:T454)</f>
        <v>425.90346913822907</v>
      </c>
    </row>
    <row r="455" spans="1:22" x14ac:dyDescent="0.3">
      <c r="A455">
        <v>475</v>
      </c>
      <c r="B455" t="s">
        <v>475</v>
      </c>
      <c r="C455" t="s">
        <v>494</v>
      </c>
      <c r="D455" t="str">
        <f t="shared" si="17"/>
        <v>Thiruvarur</v>
      </c>
      <c r="E455">
        <v>1169474</v>
      </c>
      <c r="F455">
        <v>275395</v>
      </c>
      <c r="G455" s="2">
        <f t="shared" ref="G455:G518" si="18">E455/F455</f>
        <v>4.246533161458995</v>
      </c>
      <c r="H455">
        <v>788302</v>
      </c>
      <c r="I455">
        <v>491003</v>
      </c>
      <c r="J455">
        <v>541</v>
      </c>
      <c r="K455">
        <v>541</v>
      </c>
      <c r="L455">
        <v>540</v>
      </c>
      <c r="M455">
        <v>475</v>
      </c>
      <c r="N455">
        <v>446</v>
      </c>
      <c r="O455">
        <v>526</v>
      </c>
      <c r="P455" s="3">
        <v>100774.05600000001</v>
      </c>
      <c r="Q455" s="3">
        <v>36300.332000000002</v>
      </c>
      <c r="R455" s="2">
        <v>-1.0367871790000001</v>
      </c>
      <c r="S455" s="2">
        <v>-0.21821763599999999</v>
      </c>
      <c r="T455" s="2">
        <v>-0.92599262800000004</v>
      </c>
      <c r="U455">
        <v>2</v>
      </c>
      <c r="V455" s="2">
        <f>Sheet2!$J$12+SUMPRODUCT(Sheet2!$K$12:$M$12,Sheet1!R455:T455)</f>
        <v>426.73468611299103</v>
      </c>
    </row>
    <row r="456" spans="1:22" x14ac:dyDescent="0.3">
      <c r="A456">
        <v>476</v>
      </c>
      <c r="B456" t="s">
        <v>475</v>
      </c>
      <c r="C456" t="s">
        <v>495</v>
      </c>
      <c r="D456" t="str">
        <f t="shared" si="17"/>
        <v>Thanjavur</v>
      </c>
      <c r="E456">
        <v>2216138</v>
      </c>
      <c r="F456">
        <v>501890</v>
      </c>
      <c r="G456" s="2">
        <f t="shared" si="18"/>
        <v>4.4155850883659769</v>
      </c>
      <c r="H456">
        <v>1476256</v>
      </c>
      <c r="I456">
        <v>897123</v>
      </c>
      <c r="J456">
        <v>785</v>
      </c>
      <c r="K456">
        <v>777</v>
      </c>
      <c r="L456">
        <v>777</v>
      </c>
      <c r="M456">
        <v>682</v>
      </c>
      <c r="N456">
        <v>721</v>
      </c>
      <c r="O456">
        <v>772</v>
      </c>
      <c r="P456" s="3">
        <v>210961.96</v>
      </c>
      <c r="Q456" s="3">
        <v>74795.603999999992</v>
      </c>
      <c r="R456" s="2">
        <v>1.1680163625</v>
      </c>
      <c r="S456" s="2">
        <v>-0.56784372599999999</v>
      </c>
      <c r="T456" s="2">
        <v>-1.2254223930000001</v>
      </c>
      <c r="U456">
        <v>4</v>
      </c>
      <c r="V456" s="2">
        <f>Sheet2!$J$12+SUMPRODUCT(Sheet2!$K$12:$M$12,Sheet1!R456:T456)</f>
        <v>678.52432804242858</v>
      </c>
    </row>
    <row r="457" spans="1:22" x14ac:dyDescent="0.3">
      <c r="A457">
        <v>477</v>
      </c>
      <c r="B457" t="s">
        <v>475</v>
      </c>
      <c r="C457" t="s">
        <v>496</v>
      </c>
      <c r="D457" t="str">
        <f t="shared" si="17"/>
        <v>Pudukkottai</v>
      </c>
      <c r="E457">
        <v>1459601</v>
      </c>
      <c r="F457">
        <v>311567</v>
      </c>
      <c r="G457" s="2">
        <f t="shared" si="18"/>
        <v>4.6847098697872367</v>
      </c>
      <c r="H457">
        <v>907376</v>
      </c>
      <c r="I457">
        <v>678289</v>
      </c>
      <c r="J457">
        <v>736</v>
      </c>
      <c r="K457">
        <v>734</v>
      </c>
      <c r="L457">
        <v>735</v>
      </c>
      <c r="M457">
        <v>585</v>
      </c>
      <c r="N457">
        <v>603</v>
      </c>
      <c r="O457">
        <v>657</v>
      </c>
      <c r="P457" s="3">
        <v>147283.34399999998</v>
      </c>
      <c r="Q457" s="3">
        <v>61053.351999999992</v>
      </c>
      <c r="R457" s="2">
        <v>-0.102892056</v>
      </c>
      <c r="S457" s="2">
        <v>-3.6389119999999998E-3</v>
      </c>
      <c r="T457" s="2">
        <v>-1.075101791</v>
      </c>
      <c r="U457">
        <v>4</v>
      </c>
      <c r="V457" s="2">
        <f>Sheet2!$J$12+SUMPRODUCT(Sheet2!$K$12:$M$12,Sheet1!R457:T457)</f>
        <v>567.041227765597</v>
      </c>
    </row>
    <row r="458" spans="1:22" x14ac:dyDescent="0.3">
      <c r="A458">
        <v>478</v>
      </c>
      <c r="B458" t="s">
        <v>475</v>
      </c>
      <c r="C458" t="s">
        <v>497</v>
      </c>
      <c r="D458" t="str">
        <f t="shared" si="17"/>
        <v>Sivaganga</v>
      </c>
      <c r="E458">
        <v>1155356</v>
      </c>
      <c r="F458">
        <v>267888</v>
      </c>
      <c r="G458" s="2">
        <f t="shared" si="18"/>
        <v>4.3128322283939555</v>
      </c>
      <c r="H458">
        <v>738000</v>
      </c>
      <c r="I458">
        <v>513502</v>
      </c>
      <c r="J458">
        <v>511</v>
      </c>
      <c r="K458">
        <v>510</v>
      </c>
      <c r="L458">
        <v>511</v>
      </c>
      <c r="M458">
        <v>483</v>
      </c>
      <c r="N458">
        <v>472</v>
      </c>
      <c r="O458">
        <v>499</v>
      </c>
      <c r="P458" s="3">
        <v>161629.63200000001</v>
      </c>
      <c r="Q458" s="3">
        <v>74360.854999999996</v>
      </c>
      <c r="R458" s="2">
        <v>-0.84180394700000005</v>
      </c>
      <c r="S458" s="2">
        <v>-0.37983922799999997</v>
      </c>
      <c r="T458" s="2">
        <v>-0.86349714799999999</v>
      </c>
      <c r="U458">
        <v>2</v>
      </c>
      <c r="V458" s="2">
        <f>Sheet2!$J$12+SUMPRODUCT(Sheet2!$K$12:$M$12,Sheet1!R458:T458)</f>
        <v>433.74683668211901</v>
      </c>
    </row>
    <row r="459" spans="1:22" x14ac:dyDescent="0.3">
      <c r="A459">
        <v>479</v>
      </c>
      <c r="B459" t="s">
        <v>475</v>
      </c>
      <c r="C459" t="s">
        <v>498</v>
      </c>
      <c r="D459" t="str">
        <f t="shared" si="17"/>
        <v>Madurai</v>
      </c>
      <c r="E459">
        <v>2578201</v>
      </c>
      <c r="F459">
        <v>613475</v>
      </c>
      <c r="G459" s="2">
        <f t="shared" si="18"/>
        <v>4.2026178735889808</v>
      </c>
      <c r="H459">
        <v>1776654</v>
      </c>
      <c r="I459">
        <v>1088543</v>
      </c>
      <c r="J459">
        <v>550</v>
      </c>
      <c r="K459">
        <v>550</v>
      </c>
      <c r="L459">
        <v>550</v>
      </c>
      <c r="M459">
        <v>516</v>
      </c>
      <c r="N459">
        <v>475</v>
      </c>
      <c r="O459">
        <v>521</v>
      </c>
      <c r="P459" s="3">
        <v>406761.3</v>
      </c>
      <c r="Q459" s="3">
        <v>117668.1</v>
      </c>
      <c r="R459" s="2">
        <v>1.5613356139000001</v>
      </c>
      <c r="S459" s="2">
        <v>-2.063038164</v>
      </c>
      <c r="T459" s="2">
        <v>-0.60838300199999995</v>
      </c>
      <c r="U459">
        <v>1</v>
      </c>
      <c r="V459" s="2">
        <f>Sheet2!$J$12+SUMPRODUCT(Sheet2!$K$12:$M$12,Sheet1!R459:T459)</f>
        <v>567.98472865217457</v>
      </c>
    </row>
    <row r="460" spans="1:22" x14ac:dyDescent="0.3">
      <c r="A460">
        <v>480</v>
      </c>
      <c r="B460" t="s">
        <v>475</v>
      </c>
      <c r="C460" t="s">
        <v>499</v>
      </c>
      <c r="D460" t="str">
        <f t="shared" si="17"/>
        <v>Theni</v>
      </c>
      <c r="E460">
        <v>1093950</v>
      </c>
      <c r="F460">
        <v>272033</v>
      </c>
      <c r="G460" s="2">
        <f t="shared" si="18"/>
        <v>4.0213871111225474</v>
      </c>
      <c r="H460">
        <v>692797</v>
      </c>
      <c r="I460">
        <v>520280</v>
      </c>
      <c r="J460">
        <v>81</v>
      </c>
      <c r="K460">
        <v>78</v>
      </c>
      <c r="L460">
        <v>81</v>
      </c>
      <c r="M460">
        <v>80</v>
      </c>
      <c r="N460">
        <v>78</v>
      </c>
      <c r="O460">
        <v>79</v>
      </c>
      <c r="P460" s="3">
        <v>162270.85</v>
      </c>
      <c r="Q460" s="3">
        <v>67896.850000000006</v>
      </c>
      <c r="R460" s="2">
        <v>-2.0704538029999999</v>
      </c>
      <c r="S460" s="2">
        <v>-1.696733673</v>
      </c>
      <c r="T460" s="2">
        <v>3.1022904099999998E-2</v>
      </c>
      <c r="U460">
        <v>2</v>
      </c>
      <c r="V460" s="2">
        <f>Sheet2!$J$12+SUMPRODUCT(Sheet2!$K$12:$M$12,Sheet1!R460:T460)</f>
        <v>128.63348571097913</v>
      </c>
    </row>
    <row r="461" spans="1:22" x14ac:dyDescent="0.3">
      <c r="A461">
        <v>481</v>
      </c>
      <c r="B461" t="s">
        <v>475</v>
      </c>
      <c r="C461" t="s">
        <v>500</v>
      </c>
      <c r="D461" t="str">
        <f t="shared" si="17"/>
        <v>Virudhunagar</v>
      </c>
      <c r="E461">
        <v>1751301</v>
      </c>
      <c r="F461">
        <v>447889</v>
      </c>
      <c r="G461" s="2">
        <f t="shared" si="18"/>
        <v>3.9101228206095708</v>
      </c>
      <c r="H461">
        <v>1136574</v>
      </c>
      <c r="I461">
        <v>881803</v>
      </c>
      <c r="J461">
        <v>501</v>
      </c>
      <c r="K461">
        <v>484</v>
      </c>
      <c r="L461">
        <v>484</v>
      </c>
      <c r="M461">
        <v>430</v>
      </c>
      <c r="N461">
        <v>370</v>
      </c>
      <c r="O461">
        <v>449</v>
      </c>
      <c r="P461" s="3">
        <v>294612.71599999996</v>
      </c>
      <c r="Q461" s="3">
        <v>108495.10200000001</v>
      </c>
      <c r="R461" s="2">
        <v>0.2097235841</v>
      </c>
      <c r="S461" s="2">
        <v>-1.4072191810000001</v>
      </c>
      <c r="T461" s="2">
        <v>-0.43469501900000002</v>
      </c>
      <c r="U461">
        <v>2</v>
      </c>
      <c r="V461" s="2">
        <f>Sheet2!$J$12+SUMPRODUCT(Sheet2!$K$12:$M$12,Sheet1!R461:T461)</f>
        <v>453.93315457926451</v>
      </c>
    </row>
    <row r="462" spans="1:22" x14ac:dyDescent="0.3">
      <c r="A462">
        <v>482</v>
      </c>
      <c r="B462" t="s">
        <v>475</v>
      </c>
      <c r="C462" t="s">
        <v>501</v>
      </c>
      <c r="D462" t="str">
        <f t="shared" si="17"/>
        <v>Ramanathapuram</v>
      </c>
      <c r="E462">
        <v>1187604</v>
      </c>
      <c r="F462">
        <v>266200</v>
      </c>
      <c r="G462" s="2">
        <f t="shared" si="18"/>
        <v>4.4613223140495863</v>
      </c>
      <c r="H462">
        <v>757344</v>
      </c>
      <c r="I462">
        <v>520573</v>
      </c>
      <c r="J462">
        <v>385</v>
      </c>
      <c r="K462">
        <v>354</v>
      </c>
      <c r="L462">
        <v>352</v>
      </c>
      <c r="M462">
        <v>215</v>
      </c>
      <c r="N462">
        <v>309</v>
      </c>
      <c r="O462">
        <v>309</v>
      </c>
      <c r="P462" s="3">
        <v>134803.353</v>
      </c>
      <c r="Q462" s="3">
        <v>86447.039999999994</v>
      </c>
      <c r="R462" s="2">
        <v>-1.378258011</v>
      </c>
      <c r="S462" s="2">
        <v>-0.92047454299999998</v>
      </c>
      <c r="T462" s="2">
        <v>-0.21779320699999999</v>
      </c>
      <c r="U462">
        <v>2</v>
      </c>
      <c r="V462" s="2">
        <f>Sheet2!$J$12+SUMPRODUCT(Sheet2!$K$12:$M$12,Sheet1!R462:T462)</f>
        <v>293.78080336957004</v>
      </c>
    </row>
    <row r="463" spans="1:22" x14ac:dyDescent="0.3">
      <c r="A463">
        <v>483</v>
      </c>
      <c r="B463" t="s">
        <v>475</v>
      </c>
      <c r="C463" t="s">
        <v>502</v>
      </c>
      <c r="D463" t="str">
        <f t="shared" si="17"/>
        <v>Thoothukkudi</v>
      </c>
      <c r="E463">
        <v>1572273</v>
      </c>
      <c r="F463">
        <v>382260</v>
      </c>
      <c r="G463" s="2">
        <f t="shared" si="18"/>
        <v>4.1130984146915708</v>
      </c>
      <c r="H463">
        <v>1131406</v>
      </c>
      <c r="I463">
        <v>678811</v>
      </c>
      <c r="J463">
        <v>426</v>
      </c>
      <c r="K463">
        <v>423</v>
      </c>
      <c r="L463">
        <v>421</v>
      </c>
      <c r="M463">
        <v>420</v>
      </c>
      <c r="N463">
        <v>377</v>
      </c>
      <c r="O463">
        <v>403</v>
      </c>
      <c r="P463" s="3">
        <v>233909.26800000001</v>
      </c>
      <c r="Q463" s="3">
        <v>101076.68700000001</v>
      </c>
      <c r="R463" s="2">
        <v>-0.299064528</v>
      </c>
      <c r="S463" s="2">
        <v>-1.221058086</v>
      </c>
      <c r="T463" s="2">
        <v>-0.51130799100000002</v>
      </c>
      <c r="U463">
        <v>2</v>
      </c>
      <c r="V463" s="2">
        <f>Sheet2!$J$12+SUMPRODUCT(Sheet2!$K$12:$M$12,Sheet1!R463:T463)</f>
        <v>410.99464384003306</v>
      </c>
    </row>
    <row r="464" spans="1:22" x14ac:dyDescent="0.3">
      <c r="A464">
        <v>484</v>
      </c>
      <c r="B464" t="s">
        <v>475</v>
      </c>
      <c r="C464" t="s">
        <v>503</v>
      </c>
      <c r="D464" t="str">
        <f t="shared" si="17"/>
        <v>Tirunelveli</v>
      </c>
      <c r="E464">
        <v>2723988</v>
      </c>
      <c r="F464">
        <v>661944</v>
      </c>
      <c r="G464" s="2">
        <f t="shared" si="18"/>
        <v>4.1151336064682207</v>
      </c>
      <c r="H464">
        <v>1829064</v>
      </c>
      <c r="I464">
        <v>1281117</v>
      </c>
      <c r="J464">
        <v>448</v>
      </c>
      <c r="K464">
        <v>445</v>
      </c>
      <c r="L464">
        <v>442</v>
      </c>
      <c r="M464">
        <v>430</v>
      </c>
      <c r="N464">
        <v>385</v>
      </c>
      <c r="O464">
        <v>424</v>
      </c>
      <c r="P464" s="3">
        <v>407715.81199999998</v>
      </c>
      <c r="Q464" s="3">
        <v>187627.18099999998</v>
      </c>
      <c r="R464" s="2">
        <v>1.7729797587</v>
      </c>
      <c r="S464" s="2">
        <v>-2.5891079079999999</v>
      </c>
      <c r="T464" s="2">
        <v>4.9873210999999999E-3</v>
      </c>
      <c r="U464">
        <v>1</v>
      </c>
      <c r="V464" s="2">
        <f>Sheet2!$J$12+SUMPRODUCT(Sheet2!$K$12:$M$12,Sheet1!R464:T464)</f>
        <v>522.82126230654762</v>
      </c>
    </row>
    <row r="465" spans="1:22" x14ac:dyDescent="0.3">
      <c r="A465">
        <v>485</v>
      </c>
      <c r="B465" t="s">
        <v>475</v>
      </c>
      <c r="C465" t="s">
        <v>504</v>
      </c>
      <c r="D465" t="str">
        <f t="shared" si="17"/>
        <v>Kanniyakumari</v>
      </c>
      <c r="E465">
        <v>1676034</v>
      </c>
      <c r="F465">
        <v>376499</v>
      </c>
      <c r="G465" s="2">
        <f t="shared" si="18"/>
        <v>4.4516293535972205</v>
      </c>
      <c r="H465">
        <v>1308322</v>
      </c>
      <c r="I465">
        <v>548056</v>
      </c>
      <c r="J465">
        <v>69</v>
      </c>
      <c r="K465">
        <v>69</v>
      </c>
      <c r="L465">
        <v>67</v>
      </c>
      <c r="M465">
        <v>64</v>
      </c>
      <c r="N465">
        <v>66</v>
      </c>
      <c r="O465">
        <v>66</v>
      </c>
      <c r="P465" s="3">
        <v>183372.79999999999</v>
      </c>
      <c r="Q465" s="3">
        <v>131404.79999999999</v>
      </c>
      <c r="R465" s="2">
        <v>-1.285821479</v>
      </c>
      <c r="S465" s="2">
        <v>-2.2721338910000002</v>
      </c>
      <c r="T465" s="2">
        <v>0.48133800100000002</v>
      </c>
      <c r="U465">
        <v>2</v>
      </c>
      <c r="V465" s="2">
        <f>Sheet2!$J$12+SUMPRODUCT(Sheet2!$K$12:$M$12,Sheet1!R465:T465)</f>
        <v>155.95286925851002</v>
      </c>
    </row>
    <row r="466" spans="1:22" x14ac:dyDescent="0.3">
      <c r="A466">
        <v>486</v>
      </c>
      <c r="B466" t="s">
        <v>505</v>
      </c>
      <c r="C466" t="s">
        <v>506</v>
      </c>
      <c r="D466" t="str">
        <f t="shared" si="17"/>
        <v>West Tripura</v>
      </c>
      <c r="E466">
        <v>1532982</v>
      </c>
      <c r="F466">
        <v>321777</v>
      </c>
      <c r="G466" s="2">
        <f t="shared" si="18"/>
        <v>4.7641130348036063</v>
      </c>
      <c r="H466">
        <v>1035378</v>
      </c>
      <c r="I466">
        <v>534348</v>
      </c>
      <c r="J466">
        <v>275</v>
      </c>
      <c r="K466">
        <v>271</v>
      </c>
      <c r="L466">
        <v>248</v>
      </c>
      <c r="M466">
        <v>226</v>
      </c>
      <c r="N466">
        <v>180</v>
      </c>
      <c r="O466">
        <v>245</v>
      </c>
      <c r="P466" s="3">
        <v>43604.085999999996</v>
      </c>
      <c r="Q466" s="3">
        <v>178553.95800000001</v>
      </c>
      <c r="R466" s="2">
        <v>-1.1715045909999999</v>
      </c>
      <c r="S466" s="2">
        <v>-1.2497684650000001</v>
      </c>
      <c r="T466" s="2">
        <v>0.56264002339999997</v>
      </c>
      <c r="U466">
        <v>2</v>
      </c>
      <c r="V466" s="2">
        <f>Sheet2!$J$12+SUMPRODUCT(Sheet2!$K$12:$M$12,Sheet1!R466:T466)</f>
        <v>259.35618317288043</v>
      </c>
    </row>
    <row r="467" spans="1:22" x14ac:dyDescent="0.3">
      <c r="A467">
        <v>487</v>
      </c>
      <c r="B467" t="s">
        <v>505</v>
      </c>
      <c r="C467" t="s">
        <v>507</v>
      </c>
      <c r="D467" t="str">
        <f t="shared" si="17"/>
        <v>South Tripura</v>
      </c>
      <c r="E467">
        <v>767440</v>
      </c>
      <c r="F467">
        <v>164207</v>
      </c>
      <c r="G467" s="2">
        <f t="shared" si="18"/>
        <v>4.6736131833600272</v>
      </c>
      <c r="H467">
        <v>459502</v>
      </c>
      <c r="I467">
        <v>303694</v>
      </c>
      <c r="J467">
        <v>269</v>
      </c>
      <c r="K467">
        <v>269</v>
      </c>
      <c r="L467">
        <v>246</v>
      </c>
      <c r="M467">
        <v>179</v>
      </c>
      <c r="N467">
        <v>167</v>
      </c>
      <c r="O467">
        <v>221</v>
      </c>
      <c r="P467" s="3">
        <v>7560.6519999999991</v>
      </c>
      <c r="Q467" s="3">
        <v>74455.98599999999</v>
      </c>
      <c r="R467" s="2">
        <v>-2.4570520990000002</v>
      </c>
      <c r="S467" s="2">
        <v>-0.557096653</v>
      </c>
      <c r="T467" s="2">
        <v>-1.4179001E-2</v>
      </c>
      <c r="U467">
        <v>2</v>
      </c>
      <c r="V467" s="2">
        <f>Sheet2!$J$12+SUMPRODUCT(Sheet2!$K$12:$M$12,Sheet1!R467:T467)</f>
        <v>185.76631834923603</v>
      </c>
    </row>
    <row r="468" spans="1:22" x14ac:dyDescent="0.3">
      <c r="A468">
        <v>488</v>
      </c>
      <c r="B468" t="s">
        <v>505</v>
      </c>
      <c r="C468" t="s">
        <v>508</v>
      </c>
      <c r="D468" t="str">
        <f t="shared" si="17"/>
        <v>Dhalai</v>
      </c>
      <c r="E468">
        <v>307868</v>
      </c>
      <c r="F468">
        <v>62085</v>
      </c>
      <c r="G468" s="2">
        <f t="shared" si="18"/>
        <v>4.9588145284690341</v>
      </c>
      <c r="H468">
        <v>158397</v>
      </c>
      <c r="I468">
        <v>126761</v>
      </c>
      <c r="J468">
        <v>148</v>
      </c>
      <c r="K468">
        <v>147</v>
      </c>
      <c r="L468">
        <v>108</v>
      </c>
      <c r="M468">
        <v>75</v>
      </c>
      <c r="N468">
        <v>72</v>
      </c>
      <c r="O468">
        <v>127</v>
      </c>
      <c r="P468" s="3">
        <v>2130.3040000000001</v>
      </c>
      <c r="Q468" s="3">
        <v>14410.88</v>
      </c>
      <c r="R468" s="2">
        <v>-3.4995472250000002</v>
      </c>
      <c r="S468" s="2">
        <v>-0.51194419700000005</v>
      </c>
      <c r="T468" s="2">
        <v>-0.19252910200000001</v>
      </c>
      <c r="U468">
        <v>2</v>
      </c>
      <c r="V468" s="2">
        <f>Sheet2!$J$12+SUMPRODUCT(Sheet2!$K$12:$M$12,Sheet1!R468:T468)</f>
        <v>68.202540325841028</v>
      </c>
    </row>
    <row r="469" spans="1:22" x14ac:dyDescent="0.3">
      <c r="A469">
        <v>489</v>
      </c>
      <c r="B469" t="s">
        <v>505</v>
      </c>
      <c r="C469" t="s">
        <v>509</v>
      </c>
      <c r="D469" t="str">
        <f t="shared" si="17"/>
        <v>North Tripura</v>
      </c>
      <c r="E469">
        <v>590913</v>
      </c>
      <c r="F469">
        <v>116265</v>
      </c>
      <c r="G469" s="2">
        <f t="shared" si="18"/>
        <v>5.082466778480196</v>
      </c>
      <c r="H469">
        <v>368822</v>
      </c>
      <c r="I469">
        <v>194758</v>
      </c>
      <c r="J469">
        <v>166</v>
      </c>
      <c r="K469">
        <v>157</v>
      </c>
      <c r="L469">
        <v>156</v>
      </c>
      <c r="M469">
        <v>132</v>
      </c>
      <c r="N469">
        <v>94</v>
      </c>
      <c r="O469">
        <v>136</v>
      </c>
      <c r="P469" s="3">
        <v>12256.334999999999</v>
      </c>
      <c r="Q469" s="3">
        <v>36068.642999999996</v>
      </c>
      <c r="R469" s="2">
        <v>-3.019527106</v>
      </c>
      <c r="S469" s="2">
        <v>-0.65406322299999997</v>
      </c>
      <c r="T469" s="2">
        <v>-0.14684557300000001</v>
      </c>
      <c r="U469">
        <v>2</v>
      </c>
      <c r="V469" s="2">
        <f>Sheet2!$J$12+SUMPRODUCT(Sheet2!$K$12:$M$12,Sheet1!R469:T469)</f>
        <v>112.77111364641905</v>
      </c>
    </row>
    <row r="470" spans="1:22" x14ac:dyDescent="0.3">
      <c r="A470">
        <v>490</v>
      </c>
      <c r="B470" t="s">
        <v>510</v>
      </c>
      <c r="C470" t="s">
        <v>511</v>
      </c>
      <c r="D470" t="str">
        <f t="shared" si="17"/>
        <v>Saharanpur</v>
      </c>
      <c r="E470">
        <v>2896863</v>
      </c>
      <c r="F470">
        <v>456015</v>
      </c>
      <c r="G470" s="2">
        <f t="shared" si="18"/>
        <v>6.3525607710272691</v>
      </c>
      <c r="H470">
        <v>1444013</v>
      </c>
      <c r="I470">
        <v>817528</v>
      </c>
      <c r="J470">
        <v>1264</v>
      </c>
      <c r="K470">
        <v>1238</v>
      </c>
      <c r="L470">
        <v>1188</v>
      </c>
      <c r="M470">
        <v>742</v>
      </c>
      <c r="N470">
        <v>344</v>
      </c>
      <c r="O470">
        <v>1071</v>
      </c>
      <c r="P470" s="3">
        <v>263019.76799999998</v>
      </c>
      <c r="Q470" s="3">
        <v>103490.59599999999</v>
      </c>
      <c r="R470" s="2">
        <v>1.7038826221000001</v>
      </c>
      <c r="S470" s="2">
        <v>1.10162742E-2</v>
      </c>
      <c r="T470" s="2">
        <v>-0.12259969699999999</v>
      </c>
      <c r="U470">
        <v>2</v>
      </c>
      <c r="V470" s="2">
        <f>Sheet2!$J$12+SUMPRODUCT(Sheet2!$K$12:$M$12,Sheet1!R470:T470)</f>
        <v>754.34804320107173</v>
      </c>
    </row>
    <row r="471" spans="1:22" x14ac:dyDescent="0.3">
      <c r="A471">
        <v>491</v>
      </c>
      <c r="B471" t="s">
        <v>510</v>
      </c>
      <c r="C471" t="s">
        <v>512</v>
      </c>
      <c r="D471" t="str">
        <f t="shared" si="17"/>
        <v>Muzaffarnagar</v>
      </c>
      <c r="E471">
        <v>3543362</v>
      </c>
      <c r="F471">
        <v>529134</v>
      </c>
      <c r="G471" s="2">
        <f t="shared" si="18"/>
        <v>6.696530557476934</v>
      </c>
      <c r="H471">
        <v>1738529</v>
      </c>
      <c r="I471">
        <v>1173153</v>
      </c>
      <c r="J471">
        <v>893</v>
      </c>
      <c r="K471">
        <v>865</v>
      </c>
      <c r="L471">
        <v>850</v>
      </c>
      <c r="M471">
        <v>700</v>
      </c>
      <c r="N471">
        <v>359</v>
      </c>
      <c r="O471">
        <v>817</v>
      </c>
      <c r="P471" s="3">
        <v>258323.30600000001</v>
      </c>
      <c r="Q471" s="3">
        <v>220662.20800000001</v>
      </c>
      <c r="R471" s="2">
        <v>2.2607226230999999</v>
      </c>
      <c r="S471" s="2">
        <v>-1.205730193</v>
      </c>
      <c r="T471" s="2">
        <v>0.37500007769999999</v>
      </c>
      <c r="U471">
        <v>1</v>
      </c>
      <c r="V471" s="2">
        <f>Sheet2!$J$12+SUMPRODUCT(Sheet2!$K$12:$M$12,Sheet1!R471:T471)</f>
        <v>693.76130938220024</v>
      </c>
    </row>
    <row r="472" spans="1:22" x14ac:dyDescent="0.3">
      <c r="A472">
        <v>492</v>
      </c>
      <c r="B472" t="s">
        <v>510</v>
      </c>
      <c r="C472" t="s">
        <v>513</v>
      </c>
      <c r="D472" t="str">
        <f t="shared" si="17"/>
        <v>Bijnor</v>
      </c>
      <c r="E472">
        <v>3131619</v>
      </c>
      <c r="F472">
        <v>482352</v>
      </c>
      <c r="G472" s="2">
        <f t="shared" si="18"/>
        <v>6.4923935217434572</v>
      </c>
      <c r="H472">
        <v>1461119</v>
      </c>
      <c r="I472">
        <v>884481</v>
      </c>
      <c r="J472">
        <v>2148</v>
      </c>
      <c r="K472">
        <v>2048</v>
      </c>
      <c r="L472">
        <v>1871</v>
      </c>
      <c r="M472">
        <v>1340</v>
      </c>
      <c r="N472">
        <v>344</v>
      </c>
      <c r="O472">
        <v>1688</v>
      </c>
      <c r="P472" s="3">
        <v>268999.13199999998</v>
      </c>
      <c r="Q472" s="3">
        <v>135470.682</v>
      </c>
      <c r="R472" s="2">
        <v>3.4499535478999999</v>
      </c>
      <c r="S472" s="2">
        <v>1.8750894712999999</v>
      </c>
      <c r="T472" s="2">
        <v>-9.5357906000000006E-2</v>
      </c>
      <c r="U472">
        <v>4</v>
      </c>
      <c r="V472" s="2">
        <f>Sheet2!$J$12+SUMPRODUCT(Sheet2!$K$12:$M$12,Sheet1!R472:T472)</f>
        <v>1137.1384901919182</v>
      </c>
    </row>
    <row r="473" spans="1:22" x14ac:dyDescent="0.3">
      <c r="A473">
        <v>493</v>
      </c>
      <c r="B473" t="s">
        <v>510</v>
      </c>
      <c r="C473" t="s">
        <v>514</v>
      </c>
      <c r="D473" t="str">
        <f t="shared" si="17"/>
        <v>Moradabad</v>
      </c>
      <c r="E473">
        <v>3810983</v>
      </c>
      <c r="F473">
        <v>573063</v>
      </c>
      <c r="G473" s="2">
        <f t="shared" si="18"/>
        <v>6.6501990182580277</v>
      </c>
      <c r="H473">
        <v>1358935</v>
      </c>
      <c r="I473">
        <v>1181996</v>
      </c>
      <c r="J473">
        <v>1559</v>
      </c>
      <c r="K473">
        <v>1519</v>
      </c>
      <c r="L473">
        <v>1134</v>
      </c>
      <c r="M473">
        <v>666</v>
      </c>
      <c r="N473">
        <v>209</v>
      </c>
      <c r="O473">
        <v>1090</v>
      </c>
      <c r="P473" s="3">
        <v>254759.90599999999</v>
      </c>
      <c r="Q473" s="3">
        <v>208233.598</v>
      </c>
      <c r="R473" s="2">
        <v>2.6662066521000001</v>
      </c>
      <c r="S473" s="2">
        <v>-0.23026422399999999</v>
      </c>
      <c r="T473" s="2">
        <v>1.1810279258</v>
      </c>
      <c r="U473">
        <v>3</v>
      </c>
      <c r="V473" s="2">
        <f>Sheet2!$J$12+SUMPRODUCT(Sheet2!$K$12:$M$12,Sheet1!R473:T473)</f>
        <v>800.83495898477531</v>
      </c>
    </row>
    <row r="474" spans="1:22" x14ac:dyDescent="0.3">
      <c r="A474">
        <v>494</v>
      </c>
      <c r="B474" t="s">
        <v>510</v>
      </c>
      <c r="C474" t="s">
        <v>515</v>
      </c>
      <c r="D474" t="str">
        <f t="shared" si="17"/>
        <v>Rampur</v>
      </c>
      <c r="E474">
        <v>1923739</v>
      </c>
      <c r="F474">
        <v>288333</v>
      </c>
      <c r="G474" s="2">
        <f t="shared" si="18"/>
        <v>6.6719348808495731</v>
      </c>
      <c r="H474">
        <v>591351</v>
      </c>
      <c r="I474">
        <v>544411</v>
      </c>
      <c r="J474">
        <v>1092</v>
      </c>
      <c r="K474">
        <v>1083</v>
      </c>
      <c r="L474">
        <v>916</v>
      </c>
      <c r="M474">
        <v>506</v>
      </c>
      <c r="N474">
        <v>73</v>
      </c>
      <c r="O474">
        <v>767</v>
      </c>
      <c r="P474" s="3">
        <v>133726.82399999999</v>
      </c>
      <c r="Q474" s="3">
        <v>90309.024000000005</v>
      </c>
      <c r="R474" s="2">
        <v>-0.313546926</v>
      </c>
      <c r="S474" s="2">
        <v>0.37145031010000001</v>
      </c>
      <c r="T474" s="2">
        <v>0.45709025310000001</v>
      </c>
      <c r="U474">
        <v>2</v>
      </c>
      <c r="V474" s="2">
        <f>Sheet2!$J$12+SUMPRODUCT(Sheet2!$K$12:$M$12,Sheet1!R474:T474)</f>
        <v>515.81462901546377</v>
      </c>
    </row>
    <row r="475" spans="1:22" x14ac:dyDescent="0.3">
      <c r="A475">
        <v>495</v>
      </c>
      <c r="B475" t="s">
        <v>510</v>
      </c>
      <c r="C475" t="s">
        <v>516</v>
      </c>
      <c r="D475" t="str">
        <f t="shared" si="17"/>
        <v xml:space="preserve">Jyotiba Phule Nagar </v>
      </c>
      <c r="E475">
        <v>1499068</v>
      </c>
      <c r="F475">
        <v>227569</v>
      </c>
      <c r="G475" s="2">
        <f t="shared" si="18"/>
        <v>6.5873119801027382</v>
      </c>
      <c r="H475">
        <v>592056</v>
      </c>
      <c r="I475">
        <v>478103</v>
      </c>
      <c r="J475">
        <v>940</v>
      </c>
      <c r="K475">
        <v>915</v>
      </c>
      <c r="L475">
        <v>723</v>
      </c>
      <c r="M475">
        <v>267</v>
      </c>
      <c r="N475">
        <v>78</v>
      </c>
      <c r="O475">
        <v>624</v>
      </c>
      <c r="P475" s="3">
        <v>144397.42799999999</v>
      </c>
      <c r="Q475" s="3">
        <v>61591.32</v>
      </c>
      <c r="R475" s="2">
        <v>-1.0517779810000001</v>
      </c>
      <c r="S475" s="2">
        <v>1.26216669E-2</v>
      </c>
      <c r="T475" s="2">
        <v>0.42975655499999998</v>
      </c>
      <c r="U475">
        <v>2</v>
      </c>
      <c r="V475" s="2">
        <f>Sheet2!$J$12+SUMPRODUCT(Sheet2!$K$12:$M$12,Sheet1!R475:T475)</f>
        <v>393.40259228615946</v>
      </c>
    </row>
    <row r="476" spans="1:22" x14ac:dyDescent="0.3">
      <c r="A476">
        <v>496</v>
      </c>
      <c r="B476" t="s">
        <v>510</v>
      </c>
      <c r="C476" t="s">
        <v>517</v>
      </c>
      <c r="D476" t="str">
        <f t="shared" si="17"/>
        <v>Meerut</v>
      </c>
      <c r="E476">
        <v>2997361</v>
      </c>
      <c r="F476">
        <v>458106</v>
      </c>
      <c r="G476" s="2">
        <f t="shared" si="18"/>
        <v>6.5429420265178804</v>
      </c>
      <c r="H476">
        <v>1606469</v>
      </c>
      <c r="I476">
        <v>895856</v>
      </c>
      <c r="J476">
        <v>622</v>
      </c>
      <c r="K476">
        <v>611</v>
      </c>
      <c r="L476">
        <v>606</v>
      </c>
      <c r="M476">
        <v>349</v>
      </c>
      <c r="N476">
        <v>248</v>
      </c>
      <c r="O476">
        <v>569</v>
      </c>
      <c r="P476" s="3">
        <v>292826.538</v>
      </c>
      <c r="Q476" s="3">
        <v>129398.88299999999</v>
      </c>
      <c r="R476" s="2">
        <v>0.82695760809999996</v>
      </c>
      <c r="S476" s="2">
        <v>-1.721735389</v>
      </c>
      <c r="T476" s="2">
        <v>0.2404283572</v>
      </c>
      <c r="U476">
        <v>1</v>
      </c>
      <c r="V476" s="2">
        <f>Sheet2!$J$12+SUMPRODUCT(Sheet2!$K$12:$M$12,Sheet1!R476:T476)</f>
        <v>475.52199127826873</v>
      </c>
    </row>
    <row r="477" spans="1:22" x14ac:dyDescent="0.3">
      <c r="A477">
        <v>497</v>
      </c>
      <c r="B477" t="s">
        <v>510</v>
      </c>
      <c r="C477" t="s">
        <v>518</v>
      </c>
      <c r="D477" t="str">
        <f t="shared" si="17"/>
        <v xml:space="preserve">Baghpat </v>
      </c>
      <c r="E477">
        <v>1163991</v>
      </c>
      <c r="F477">
        <v>168753</v>
      </c>
      <c r="G477" s="2">
        <f t="shared" si="18"/>
        <v>6.8976018204120813</v>
      </c>
      <c r="H477">
        <v>615873</v>
      </c>
      <c r="I477">
        <v>380310</v>
      </c>
      <c r="J477">
        <v>290</v>
      </c>
      <c r="K477">
        <v>283</v>
      </c>
      <c r="L477">
        <v>277</v>
      </c>
      <c r="M477">
        <v>181</v>
      </c>
      <c r="N477">
        <v>114</v>
      </c>
      <c r="O477">
        <v>244</v>
      </c>
      <c r="P477" s="3">
        <v>88432.127000000008</v>
      </c>
      <c r="Q477" s="3">
        <v>79087.048999999999</v>
      </c>
      <c r="R477" s="2">
        <v>-2.0677859019999998</v>
      </c>
      <c r="S477" s="2">
        <v>-0.876369222</v>
      </c>
      <c r="T477" s="2">
        <v>8.7067828900000005E-2</v>
      </c>
      <c r="U477">
        <v>2</v>
      </c>
      <c r="V477" s="2">
        <f>Sheet2!$J$12+SUMPRODUCT(Sheet2!$K$12:$M$12,Sheet1!R477:T477)</f>
        <v>200.98030146004896</v>
      </c>
    </row>
    <row r="478" spans="1:22" x14ac:dyDescent="0.3">
      <c r="A478">
        <v>498</v>
      </c>
      <c r="B478" t="s">
        <v>510</v>
      </c>
      <c r="C478" t="s">
        <v>519</v>
      </c>
      <c r="D478" t="str">
        <f t="shared" si="17"/>
        <v>Ghaziabad</v>
      </c>
      <c r="E478">
        <v>3290586</v>
      </c>
      <c r="F478">
        <v>538009</v>
      </c>
      <c r="G478" s="2">
        <f t="shared" si="18"/>
        <v>6.1162285389277873</v>
      </c>
      <c r="H478">
        <v>1899735</v>
      </c>
      <c r="I478">
        <v>938251</v>
      </c>
      <c r="J478">
        <v>522</v>
      </c>
      <c r="K478">
        <v>512</v>
      </c>
      <c r="L478">
        <v>513</v>
      </c>
      <c r="M478">
        <v>302</v>
      </c>
      <c r="N478">
        <v>85</v>
      </c>
      <c r="O478">
        <v>457</v>
      </c>
      <c r="P478" s="3">
        <v>418255.38</v>
      </c>
      <c r="Q478" s="3">
        <v>86390.28</v>
      </c>
      <c r="R478" s="2">
        <v>0.98994661490000002</v>
      </c>
      <c r="S478" s="2">
        <v>-2.5316265410000001</v>
      </c>
      <c r="T478" s="2">
        <v>0.22965216620000001</v>
      </c>
      <c r="U478">
        <v>1</v>
      </c>
      <c r="V478" s="2">
        <f>Sheet2!$J$12+SUMPRODUCT(Sheet2!$K$12:$M$12,Sheet1!R478:T478)</f>
        <v>422.79866928115177</v>
      </c>
    </row>
    <row r="479" spans="1:22" x14ac:dyDescent="0.3">
      <c r="A479">
        <v>499</v>
      </c>
      <c r="B479" t="s">
        <v>510</v>
      </c>
      <c r="C479" t="s">
        <v>520</v>
      </c>
      <c r="D479" t="str">
        <f t="shared" si="17"/>
        <v xml:space="preserve">Gautam Buddha Nagar </v>
      </c>
      <c r="E479">
        <v>1202030</v>
      </c>
      <c r="F479">
        <v>204302</v>
      </c>
      <c r="G479" s="2">
        <f t="shared" si="18"/>
        <v>5.8835938953118418</v>
      </c>
      <c r="H479">
        <v>675669</v>
      </c>
      <c r="I479">
        <v>363814</v>
      </c>
      <c r="J479">
        <v>392</v>
      </c>
      <c r="K479">
        <v>388</v>
      </c>
      <c r="L479">
        <v>360</v>
      </c>
      <c r="M479">
        <v>190</v>
      </c>
      <c r="N479">
        <v>75</v>
      </c>
      <c r="O479">
        <v>289</v>
      </c>
      <c r="P479" s="3">
        <v>164789.924</v>
      </c>
      <c r="Q479" s="3">
        <v>26579.02</v>
      </c>
      <c r="R479" s="2">
        <v>-1.9210080220000001</v>
      </c>
      <c r="S479" s="2">
        <v>-0.89749836500000002</v>
      </c>
      <c r="T479" s="2">
        <v>-0.11907809</v>
      </c>
      <c r="U479">
        <v>2</v>
      </c>
      <c r="V479" s="2">
        <f>Sheet2!$J$12+SUMPRODUCT(Sheet2!$K$12:$M$12,Sheet1!R479:T479)</f>
        <v>225.12780553173002</v>
      </c>
    </row>
    <row r="480" spans="1:22" x14ac:dyDescent="0.3">
      <c r="A480">
        <v>500</v>
      </c>
      <c r="B480" t="s">
        <v>510</v>
      </c>
      <c r="C480" t="s">
        <v>521</v>
      </c>
      <c r="D480" t="str">
        <f t="shared" si="17"/>
        <v>Bulandshahar</v>
      </c>
      <c r="E480">
        <v>2913122</v>
      </c>
      <c r="F480">
        <v>456218</v>
      </c>
      <c r="G480" s="2">
        <f t="shared" si="18"/>
        <v>6.3853727823102115</v>
      </c>
      <c r="H480">
        <v>1408082</v>
      </c>
      <c r="I480">
        <v>1173805</v>
      </c>
      <c r="J480">
        <v>1126</v>
      </c>
      <c r="K480">
        <v>1118</v>
      </c>
      <c r="L480">
        <v>1054</v>
      </c>
      <c r="M480">
        <v>472</v>
      </c>
      <c r="N480">
        <v>214</v>
      </c>
      <c r="O480">
        <v>925</v>
      </c>
      <c r="P480" s="3">
        <v>332507.95399999997</v>
      </c>
      <c r="Q480" s="3">
        <v>92157.496999999988</v>
      </c>
      <c r="R480" s="2">
        <v>1.548989511</v>
      </c>
      <c r="S480" s="2">
        <v>-0.79691845500000003</v>
      </c>
      <c r="T480" s="2">
        <v>0.27613964889999998</v>
      </c>
      <c r="U480">
        <v>1</v>
      </c>
      <c r="V480" s="2">
        <f>Sheet2!$J$12+SUMPRODUCT(Sheet2!$K$12:$M$12,Sheet1!R480:T480)</f>
        <v>646.79327644604587</v>
      </c>
    </row>
    <row r="481" spans="1:22" x14ac:dyDescent="0.3">
      <c r="A481">
        <v>501</v>
      </c>
      <c r="B481" t="s">
        <v>510</v>
      </c>
      <c r="C481" t="s">
        <v>522</v>
      </c>
      <c r="D481" t="str">
        <f t="shared" si="17"/>
        <v>Aligarh</v>
      </c>
      <c r="E481">
        <v>2992286</v>
      </c>
      <c r="F481">
        <v>465488</v>
      </c>
      <c r="G481" s="2">
        <f t="shared" si="18"/>
        <v>6.4282774206853883</v>
      </c>
      <c r="H481">
        <v>1420604</v>
      </c>
      <c r="I481">
        <v>916298</v>
      </c>
      <c r="J481">
        <v>1180</v>
      </c>
      <c r="K481">
        <v>1176</v>
      </c>
      <c r="L481">
        <v>1093</v>
      </c>
      <c r="M481">
        <v>561</v>
      </c>
      <c r="N481">
        <v>138</v>
      </c>
      <c r="O481">
        <v>919</v>
      </c>
      <c r="P481" s="3">
        <v>370174.47499999998</v>
      </c>
      <c r="Q481" s="3">
        <v>45975.574999999997</v>
      </c>
      <c r="R481" s="2">
        <v>1.4079190637000001</v>
      </c>
      <c r="S481" s="2">
        <v>-0.64375869900000005</v>
      </c>
      <c r="T481" s="2">
        <v>4.8467848500000001E-2</v>
      </c>
      <c r="U481">
        <v>2</v>
      </c>
      <c r="V481" s="2">
        <f>Sheet2!$J$12+SUMPRODUCT(Sheet2!$K$12:$M$12,Sheet1!R481:T481)</f>
        <v>652.04207700189602</v>
      </c>
    </row>
    <row r="482" spans="1:22" x14ac:dyDescent="0.3">
      <c r="A482">
        <v>502</v>
      </c>
      <c r="B482" t="s">
        <v>510</v>
      </c>
      <c r="C482" t="s">
        <v>523</v>
      </c>
      <c r="D482" t="str">
        <f t="shared" si="17"/>
        <v xml:space="preserve">Hathras </v>
      </c>
      <c r="E482">
        <v>1336031</v>
      </c>
      <c r="F482">
        <v>208613</v>
      </c>
      <c r="G482" s="2">
        <f t="shared" si="18"/>
        <v>6.4043515984142889</v>
      </c>
      <c r="H482">
        <v>675483</v>
      </c>
      <c r="I482">
        <v>391970</v>
      </c>
      <c r="J482">
        <v>656</v>
      </c>
      <c r="K482">
        <v>652</v>
      </c>
      <c r="L482">
        <v>570</v>
      </c>
      <c r="M482">
        <v>281</v>
      </c>
      <c r="N482">
        <v>23</v>
      </c>
      <c r="O482">
        <v>493</v>
      </c>
      <c r="P482" s="3">
        <v>169823.41599999997</v>
      </c>
      <c r="Q482" s="3">
        <v>15360.912</v>
      </c>
      <c r="R482" s="2">
        <v>-1.5466524319999999</v>
      </c>
      <c r="S482" s="2">
        <v>-0.42483564000000001</v>
      </c>
      <c r="T482" s="2">
        <v>1.4374613E-3</v>
      </c>
      <c r="U482">
        <v>2</v>
      </c>
      <c r="V482" s="2">
        <f>Sheet2!$J$12+SUMPRODUCT(Sheet2!$K$12:$M$12,Sheet1!R482:T482)</f>
        <v>309.37078749597538</v>
      </c>
    </row>
    <row r="483" spans="1:22" x14ac:dyDescent="0.3">
      <c r="A483">
        <v>503</v>
      </c>
      <c r="B483" t="s">
        <v>510</v>
      </c>
      <c r="C483" t="s">
        <v>524</v>
      </c>
      <c r="D483" t="str">
        <f t="shared" si="17"/>
        <v>Mathura</v>
      </c>
      <c r="E483">
        <v>2074516</v>
      </c>
      <c r="F483">
        <v>317370</v>
      </c>
      <c r="G483" s="2">
        <f t="shared" si="18"/>
        <v>6.5365850584491287</v>
      </c>
      <c r="H483">
        <v>1025566</v>
      </c>
      <c r="I483">
        <v>770918</v>
      </c>
      <c r="J483">
        <v>736</v>
      </c>
      <c r="K483">
        <v>720</v>
      </c>
      <c r="L483">
        <v>628</v>
      </c>
      <c r="M483">
        <v>345</v>
      </c>
      <c r="N483">
        <v>74</v>
      </c>
      <c r="O483">
        <v>597</v>
      </c>
      <c r="P483" s="3">
        <v>284469.50400000002</v>
      </c>
      <c r="Q483" s="3">
        <v>13713.215999999999</v>
      </c>
      <c r="R483" s="2">
        <v>-0.37722494699999998</v>
      </c>
      <c r="S483" s="2">
        <v>-0.99513638500000001</v>
      </c>
      <c r="T483" s="2">
        <v>-0.107374494</v>
      </c>
      <c r="U483">
        <v>2</v>
      </c>
      <c r="V483" s="2">
        <f>Sheet2!$J$12+SUMPRODUCT(Sheet2!$K$12:$M$12,Sheet1!R483:T483)</f>
        <v>406.18754299341106</v>
      </c>
    </row>
    <row r="484" spans="1:22" x14ac:dyDescent="0.3">
      <c r="A484">
        <v>504</v>
      </c>
      <c r="B484" t="s">
        <v>510</v>
      </c>
      <c r="C484" t="s">
        <v>525</v>
      </c>
      <c r="D484" t="str">
        <f t="shared" si="17"/>
        <v>Agra</v>
      </c>
      <c r="E484">
        <v>3620436</v>
      </c>
      <c r="F484">
        <v>544463</v>
      </c>
      <c r="G484" s="2">
        <f t="shared" si="18"/>
        <v>6.6495537805140108</v>
      </c>
      <c r="H484">
        <v>1852919</v>
      </c>
      <c r="I484">
        <v>984305</v>
      </c>
      <c r="J484">
        <v>903</v>
      </c>
      <c r="K484">
        <v>898</v>
      </c>
      <c r="L484">
        <v>714</v>
      </c>
      <c r="M484">
        <v>396</v>
      </c>
      <c r="N484">
        <v>146</v>
      </c>
      <c r="O484">
        <v>753</v>
      </c>
      <c r="P484" s="3">
        <v>458104.72499999998</v>
      </c>
      <c r="Q484" s="3">
        <v>24110.775000000001</v>
      </c>
      <c r="R484" s="2">
        <v>1.4968389016999999</v>
      </c>
      <c r="S484" s="2">
        <v>-1.934718027</v>
      </c>
      <c r="T484" s="2">
        <v>-3.8552590999999997E-2</v>
      </c>
      <c r="U484">
        <v>1</v>
      </c>
      <c r="V484" s="2">
        <f>Sheet2!$J$12+SUMPRODUCT(Sheet2!$K$12:$M$12,Sheet1!R484:T484)</f>
        <v>549.62980258742857</v>
      </c>
    </row>
    <row r="485" spans="1:22" x14ac:dyDescent="0.3">
      <c r="A485">
        <v>505</v>
      </c>
      <c r="B485" t="s">
        <v>510</v>
      </c>
      <c r="C485" t="s">
        <v>526</v>
      </c>
      <c r="D485" t="str">
        <f t="shared" si="17"/>
        <v>Firozabad</v>
      </c>
      <c r="E485">
        <v>2052958</v>
      </c>
      <c r="F485">
        <v>308918</v>
      </c>
      <c r="G485" s="2">
        <f t="shared" si="18"/>
        <v>6.6456405907069191</v>
      </c>
      <c r="H485">
        <v>1065525</v>
      </c>
      <c r="I485">
        <v>558941</v>
      </c>
      <c r="J485">
        <v>795</v>
      </c>
      <c r="K485">
        <v>788</v>
      </c>
      <c r="L485">
        <v>675</v>
      </c>
      <c r="M485">
        <v>272</v>
      </c>
      <c r="N485">
        <v>96</v>
      </c>
      <c r="O485">
        <v>583</v>
      </c>
      <c r="P485" s="3">
        <v>228190.97</v>
      </c>
      <c r="Q485" s="3">
        <v>30138.43</v>
      </c>
      <c r="R485" s="2">
        <v>-0.56681494899999996</v>
      </c>
      <c r="S485" s="2">
        <v>-0.73668440700000004</v>
      </c>
      <c r="T485" s="2">
        <v>0.12416944069999999</v>
      </c>
      <c r="U485">
        <v>2</v>
      </c>
      <c r="V485" s="2">
        <f>Sheet2!$J$12+SUMPRODUCT(Sheet2!$K$12:$M$12,Sheet1!R485:T485)</f>
        <v>397.24082704526973</v>
      </c>
    </row>
    <row r="486" spans="1:22" x14ac:dyDescent="0.3">
      <c r="A486">
        <v>506</v>
      </c>
      <c r="B486" t="s">
        <v>510</v>
      </c>
      <c r="C486" t="s">
        <v>527</v>
      </c>
      <c r="D486" t="str">
        <f t="shared" si="17"/>
        <v>Etah</v>
      </c>
      <c r="E486">
        <v>2790410</v>
      </c>
      <c r="F486">
        <v>427839</v>
      </c>
      <c r="G486" s="2">
        <f t="shared" si="18"/>
        <v>6.5221029405921387</v>
      </c>
      <c r="H486">
        <v>1220398</v>
      </c>
      <c r="I486">
        <v>802418</v>
      </c>
      <c r="J486">
        <v>1517</v>
      </c>
      <c r="K486">
        <v>1501</v>
      </c>
      <c r="L486">
        <v>1014</v>
      </c>
      <c r="M486">
        <v>536</v>
      </c>
      <c r="N486">
        <v>188</v>
      </c>
      <c r="O486">
        <v>949</v>
      </c>
      <c r="P486" s="3">
        <v>284881.74</v>
      </c>
      <c r="Q486" s="3">
        <v>36689.315000000002</v>
      </c>
      <c r="R486" s="2">
        <v>1.1660896569999999</v>
      </c>
      <c r="S486" s="2">
        <v>0.1037191246</v>
      </c>
      <c r="T486" s="2">
        <v>0.2703243307</v>
      </c>
      <c r="U486">
        <v>3</v>
      </c>
      <c r="V486" s="2">
        <f>Sheet2!$J$12+SUMPRODUCT(Sheet2!$K$12:$M$12,Sheet1!R486:T486)</f>
        <v>681.24927449359132</v>
      </c>
    </row>
    <row r="487" spans="1:22" x14ac:dyDescent="0.3">
      <c r="A487">
        <v>507</v>
      </c>
      <c r="B487" t="s">
        <v>510</v>
      </c>
      <c r="C487" t="s">
        <v>528</v>
      </c>
      <c r="D487" t="str">
        <f t="shared" si="17"/>
        <v>Mainpuri</v>
      </c>
      <c r="E487">
        <v>1596718</v>
      </c>
      <c r="F487">
        <v>243022</v>
      </c>
      <c r="G487" s="2">
        <f t="shared" si="18"/>
        <v>6.5702611286221</v>
      </c>
      <c r="H487">
        <v>842119</v>
      </c>
      <c r="I487">
        <v>439198</v>
      </c>
      <c r="J487">
        <v>821</v>
      </c>
      <c r="K487">
        <v>818</v>
      </c>
      <c r="L487">
        <v>588</v>
      </c>
      <c r="M487">
        <v>231</v>
      </c>
      <c r="N487">
        <v>47</v>
      </c>
      <c r="O487">
        <v>514</v>
      </c>
      <c r="P487" s="3">
        <v>126518.53</v>
      </c>
      <c r="Q487" s="3">
        <v>32491.14</v>
      </c>
      <c r="R487" s="2">
        <v>-1.242577467</v>
      </c>
      <c r="S487" s="2">
        <v>-0.31898850299999998</v>
      </c>
      <c r="T487" s="2">
        <v>0.33572423420000003</v>
      </c>
      <c r="U487">
        <v>2</v>
      </c>
      <c r="V487" s="2">
        <f>Sheet2!$J$12+SUMPRODUCT(Sheet2!$K$12:$M$12,Sheet1!R487:T487)</f>
        <v>343.52322263338721</v>
      </c>
    </row>
    <row r="488" spans="1:22" x14ac:dyDescent="0.3">
      <c r="A488">
        <v>508</v>
      </c>
      <c r="B488" t="s">
        <v>510</v>
      </c>
      <c r="C488" t="s">
        <v>529</v>
      </c>
      <c r="D488" t="str">
        <f t="shared" si="17"/>
        <v>Budaun</v>
      </c>
      <c r="E488">
        <v>3069426</v>
      </c>
      <c r="F488">
        <v>471156</v>
      </c>
      <c r="G488" s="2">
        <f t="shared" si="18"/>
        <v>6.5146703002827087</v>
      </c>
      <c r="H488">
        <v>924643</v>
      </c>
      <c r="I488">
        <v>922100</v>
      </c>
      <c r="J488">
        <v>1782</v>
      </c>
      <c r="K488">
        <v>1767</v>
      </c>
      <c r="L488">
        <v>1040</v>
      </c>
      <c r="M488">
        <v>420</v>
      </c>
      <c r="N488">
        <v>197</v>
      </c>
      <c r="O488">
        <v>917</v>
      </c>
      <c r="P488" s="3">
        <v>206730.01199999999</v>
      </c>
      <c r="Q488" s="3">
        <v>96889.703999999998</v>
      </c>
      <c r="R488" s="2">
        <v>1.4138351867000001</v>
      </c>
      <c r="S488" s="2">
        <v>0.46549669040000002</v>
      </c>
      <c r="T488" s="2">
        <v>1.0685030832</v>
      </c>
      <c r="U488">
        <v>3</v>
      </c>
      <c r="V488" s="2">
        <f>Sheet2!$J$12+SUMPRODUCT(Sheet2!$K$12:$M$12,Sheet1!R488:T488)</f>
        <v>713.68429250018607</v>
      </c>
    </row>
    <row r="489" spans="1:22" x14ac:dyDescent="0.3">
      <c r="A489">
        <v>509</v>
      </c>
      <c r="B489" t="s">
        <v>510</v>
      </c>
      <c r="C489" t="s">
        <v>530</v>
      </c>
      <c r="D489" t="str">
        <f t="shared" si="17"/>
        <v>Bareilly</v>
      </c>
      <c r="E489">
        <v>3618589</v>
      </c>
      <c r="F489">
        <v>554761</v>
      </c>
      <c r="G489" s="2">
        <f t="shared" si="18"/>
        <v>6.5227890929607524</v>
      </c>
      <c r="H489">
        <v>1387124</v>
      </c>
      <c r="I489">
        <v>1095081</v>
      </c>
      <c r="J489">
        <v>1865</v>
      </c>
      <c r="K489">
        <v>1854</v>
      </c>
      <c r="L489">
        <v>1301</v>
      </c>
      <c r="M489">
        <v>823</v>
      </c>
      <c r="N489">
        <v>155</v>
      </c>
      <c r="O489">
        <v>1281</v>
      </c>
      <c r="P489" s="3">
        <v>352981.55200000003</v>
      </c>
      <c r="Q489" s="3">
        <v>120035.65199999999</v>
      </c>
      <c r="R489" s="2">
        <v>2.8599805591999998</v>
      </c>
      <c r="S489" s="2">
        <v>0.29929340869999999</v>
      </c>
      <c r="T489" s="2">
        <v>0.72202485910000003</v>
      </c>
      <c r="U489">
        <v>3</v>
      </c>
      <c r="V489" s="2">
        <f>Sheet2!$J$12+SUMPRODUCT(Sheet2!$K$12:$M$12,Sheet1!R489:T489)</f>
        <v>890.33833078808732</v>
      </c>
    </row>
    <row r="490" spans="1:22" x14ac:dyDescent="0.3">
      <c r="A490">
        <v>510</v>
      </c>
      <c r="B490" t="s">
        <v>510</v>
      </c>
      <c r="C490" t="s">
        <v>531</v>
      </c>
      <c r="D490" t="str">
        <f t="shared" si="17"/>
        <v>Pilibhit</v>
      </c>
      <c r="E490">
        <v>1645183</v>
      </c>
      <c r="F490">
        <v>254070</v>
      </c>
      <c r="G490" s="2">
        <f t="shared" si="18"/>
        <v>6.4753138898728695</v>
      </c>
      <c r="H490">
        <v>657860</v>
      </c>
      <c r="I490">
        <v>461339</v>
      </c>
      <c r="J490">
        <v>1216</v>
      </c>
      <c r="K490">
        <v>1188</v>
      </c>
      <c r="L490">
        <v>806</v>
      </c>
      <c r="M490">
        <v>426</v>
      </c>
      <c r="N490">
        <v>110</v>
      </c>
      <c r="O490">
        <v>771</v>
      </c>
      <c r="P490" s="3">
        <v>127410.844</v>
      </c>
      <c r="Q490" s="3">
        <v>64331.212</v>
      </c>
      <c r="R490" s="2">
        <v>-0.57370557</v>
      </c>
      <c r="S490" s="2">
        <v>0.51643214940000004</v>
      </c>
      <c r="T490" s="2">
        <v>0.43145119799999998</v>
      </c>
      <c r="U490">
        <v>2</v>
      </c>
      <c r="V490" s="2">
        <f>Sheet2!$J$12+SUMPRODUCT(Sheet2!$K$12:$M$12,Sheet1!R490:T490)</f>
        <v>497.83865147293244</v>
      </c>
    </row>
    <row r="491" spans="1:22" x14ac:dyDescent="0.3">
      <c r="A491">
        <v>511</v>
      </c>
      <c r="B491" t="s">
        <v>510</v>
      </c>
      <c r="C491" t="s">
        <v>532</v>
      </c>
      <c r="D491" t="str">
        <f t="shared" si="17"/>
        <v>Shahjahanpur</v>
      </c>
      <c r="E491">
        <v>2547855</v>
      </c>
      <c r="F491">
        <v>400657</v>
      </c>
      <c r="G491" s="2">
        <f t="shared" si="18"/>
        <v>6.3591925262755922</v>
      </c>
      <c r="H491">
        <v>1004296</v>
      </c>
      <c r="I491">
        <v>729525</v>
      </c>
      <c r="J491">
        <v>2157</v>
      </c>
      <c r="K491">
        <v>2114</v>
      </c>
      <c r="L491">
        <v>1115</v>
      </c>
      <c r="M491">
        <v>582</v>
      </c>
      <c r="N491">
        <v>109</v>
      </c>
      <c r="O491">
        <v>998</v>
      </c>
      <c r="P491" s="3">
        <v>161213.48499999999</v>
      </c>
      <c r="Q491" s="3">
        <v>62278.07</v>
      </c>
      <c r="R491" s="2">
        <v>1.2526783765</v>
      </c>
      <c r="S491" s="2">
        <v>1.3849068641</v>
      </c>
      <c r="T491" s="2">
        <v>1.0772475471</v>
      </c>
      <c r="U491">
        <v>3</v>
      </c>
      <c r="V491" s="2">
        <f>Sheet2!$J$12+SUMPRODUCT(Sheet2!$K$12:$M$12,Sheet1!R491:T491)</f>
        <v>776.61534550221927</v>
      </c>
    </row>
    <row r="492" spans="1:22" x14ac:dyDescent="0.3">
      <c r="A492">
        <v>512</v>
      </c>
      <c r="B492" t="s">
        <v>510</v>
      </c>
      <c r="C492" t="s">
        <v>533</v>
      </c>
      <c r="D492" t="str">
        <f t="shared" si="17"/>
        <v>Kheri</v>
      </c>
      <c r="E492">
        <v>3207232</v>
      </c>
      <c r="F492">
        <v>509388</v>
      </c>
      <c r="G492" s="2">
        <f t="shared" si="18"/>
        <v>6.2962456909075204</v>
      </c>
      <c r="H492">
        <v>1244189</v>
      </c>
      <c r="I492">
        <v>1008552</v>
      </c>
      <c r="J492">
        <v>1709</v>
      </c>
      <c r="K492">
        <v>1683</v>
      </c>
      <c r="L492">
        <v>1173</v>
      </c>
      <c r="M492">
        <v>930</v>
      </c>
      <c r="N492">
        <v>176</v>
      </c>
      <c r="O492">
        <v>886</v>
      </c>
      <c r="P492" s="3">
        <v>199110.658</v>
      </c>
      <c r="Q492" s="3">
        <v>42449.987999999998</v>
      </c>
      <c r="R492" s="2">
        <v>1.9785111976</v>
      </c>
      <c r="S492" s="2">
        <v>0.67220459619999995</v>
      </c>
      <c r="T492" s="2">
        <v>9.0195017700000005E-2</v>
      </c>
      <c r="U492">
        <v>3</v>
      </c>
      <c r="V492" s="2">
        <f>Sheet2!$J$12+SUMPRODUCT(Sheet2!$K$12:$M$12,Sheet1!R492:T492)</f>
        <v>839.77906953551701</v>
      </c>
    </row>
    <row r="493" spans="1:22" x14ac:dyDescent="0.3">
      <c r="A493">
        <v>513</v>
      </c>
      <c r="B493" t="s">
        <v>510</v>
      </c>
      <c r="C493" t="s">
        <v>534</v>
      </c>
      <c r="D493" t="str">
        <f t="shared" si="17"/>
        <v>Sitapur</v>
      </c>
      <c r="E493">
        <v>3619661</v>
      </c>
      <c r="F493">
        <v>596177</v>
      </c>
      <c r="G493" s="2">
        <f t="shared" si="18"/>
        <v>6.0714536119306848</v>
      </c>
      <c r="H493">
        <v>1404443</v>
      </c>
      <c r="I493">
        <v>1125509</v>
      </c>
      <c r="J493">
        <v>2321</v>
      </c>
      <c r="K493">
        <v>2312</v>
      </c>
      <c r="L493">
        <v>1271</v>
      </c>
      <c r="M493">
        <v>962</v>
      </c>
      <c r="N493">
        <v>131</v>
      </c>
      <c r="O493">
        <v>1167</v>
      </c>
      <c r="P493" s="3">
        <v>187947.08099999998</v>
      </c>
      <c r="Q493" s="3">
        <v>35573.58</v>
      </c>
      <c r="R493" s="2">
        <v>2.8229077236000002</v>
      </c>
      <c r="S493" s="2">
        <v>1.2689458429</v>
      </c>
      <c r="T493" s="2">
        <v>0.68306137450000004</v>
      </c>
      <c r="U493">
        <v>3</v>
      </c>
      <c r="V493" s="2">
        <f>Sheet2!$J$12+SUMPRODUCT(Sheet2!$K$12:$M$12,Sheet1!R493:T493)</f>
        <v>974.95395734952194</v>
      </c>
    </row>
    <row r="494" spans="1:22" x14ac:dyDescent="0.3">
      <c r="A494">
        <v>514</v>
      </c>
      <c r="B494" t="s">
        <v>510</v>
      </c>
      <c r="C494" t="s">
        <v>535</v>
      </c>
      <c r="D494" t="str">
        <f t="shared" si="17"/>
        <v>Hardoi</v>
      </c>
      <c r="E494">
        <v>3398306</v>
      </c>
      <c r="F494">
        <v>560319</v>
      </c>
      <c r="G494" s="2">
        <f t="shared" si="18"/>
        <v>6.0649487167131584</v>
      </c>
      <c r="H494">
        <v>1420161</v>
      </c>
      <c r="I494">
        <v>1097661</v>
      </c>
      <c r="J494">
        <v>1901</v>
      </c>
      <c r="K494">
        <v>1864</v>
      </c>
      <c r="L494">
        <v>865</v>
      </c>
      <c r="M494">
        <v>432</v>
      </c>
      <c r="N494">
        <v>170</v>
      </c>
      <c r="O494">
        <v>1036</v>
      </c>
      <c r="P494" s="3">
        <v>176044.75199999998</v>
      </c>
      <c r="Q494" s="3">
        <v>36675.99</v>
      </c>
      <c r="R494" s="2">
        <v>1.7232257554999999</v>
      </c>
      <c r="S494" s="2">
        <v>0.15587470370000001</v>
      </c>
      <c r="T494" s="2">
        <v>0.99146468450000003</v>
      </c>
      <c r="U494">
        <v>3</v>
      </c>
      <c r="V494" s="2">
        <f>Sheet2!$J$12+SUMPRODUCT(Sheet2!$K$12:$M$12,Sheet1!R494:T494)</f>
        <v>726.80787083044322</v>
      </c>
    </row>
    <row r="495" spans="1:22" x14ac:dyDescent="0.3">
      <c r="A495">
        <v>515</v>
      </c>
      <c r="B495" t="s">
        <v>510</v>
      </c>
      <c r="C495" t="s">
        <v>536</v>
      </c>
      <c r="D495" t="str">
        <f t="shared" si="17"/>
        <v>Unnao</v>
      </c>
      <c r="E495">
        <v>2700324</v>
      </c>
      <c r="F495">
        <v>465061</v>
      </c>
      <c r="G495" s="2">
        <f t="shared" si="18"/>
        <v>5.8063866890579945</v>
      </c>
      <c r="H495">
        <v>1215090</v>
      </c>
      <c r="I495">
        <v>926335</v>
      </c>
      <c r="J495">
        <v>1689</v>
      </c>
      <c r="K495">
        <v>1675</v>
      </c>
      <c r="L495">
        <v>1000</v>
      </c>
      <c r="M495">
        <v>610</v>
      </c>
      <c r="N495">
        <v>106</v>
      </c>
      <c r="O495">
        <v>767</v>
      </c>
      <c r="P495" s="3">
        <v>145381.236</v>
      </c>
      <c r="Q495" s="3">
        <v>63250.277999999998</v>
      </c>
      <c r="R495" s="2">
        <v>1.2340830689</v>
      </c>
      <c r="S495" s="2">
        <v>0.53496293210000001</v>
      </c>
      <c r="T495" s="2">
        <v>0.74515981799999997</v>
      </c>
      <c r="U495">
        <v>3</v>
      </c>
      <c r="V495" s="2">
        <f>Sheet2!$J$12+SUMPRODUCT(Sheet2!$K$12:$M$12,Sheet1!R495:T495)</f>
        <v>710.29050306675811</v>
      </c>
    </row>
    <row r="496" spans="1:22" x14ac:dyDescent="0.3">
      <c r="A496">
        <v>516</v>
      </c>
      <c r="B496" t="s">
        <v>510</v>
      </c>
      <c r="C496" t="s">
        <v>537</v>
      </c>
      <c r="D496" t="str">
        <f t="shared" si="17"/>
        <v>Lucknow</v>
      </c>
      <c r="E496">
        <v>3647834</v>
      </c>
      <c r="F496">
        <v>644269</v>
      </c>
      <c r="G496" s="2">
        <f t="shared" si="18"/>
        <v>5.6619734924387171</v>
      </c>
      <c r="H496">
        <v>2129942</v>
      </c>
      <c r="I496">
        <v>1086400</v>
      </c>
      <c r="J496">
        <v>822</v>
      </c>
      <c r="K496">
        <v>822</v>
      </c>
      <c r="L496">
        <v>697</v>
      </c>
      <c r="M496">
        <v>372</v>
      </c>
      <c r="N496">
        <v>50</v>
      </c>
      <c r="O496">
        <v>582</v>
      </c>
      <c r="P496" s="3">
        <v>434290.95799999998</v>
      </c>
      <c r="Q496" s="3">
        <v>47366.011000000006</v>
      </c>
      <c r="R496" s="2">
        <v>1.7051905204</v>
      </c>
      <c r="S496" s="2">
        <v>-2.3298310560000002</v>
      </c>
      <c r="T496" s="2">
        <v>0.28383421130000003</v>
      </c>
      <c r="U496">
        <v>1</v>
      </c>
      <c r="V496" s="2">
        <f>Sheet2!$J$12+SUMPRODUCT(Sheet2!$K$12:$M$12,Sheet1!R496:T496)</f>
        <v>527.13976873666729</v>
      </c>
    </row>
    <row r="497" spans="1:22" x14ac:dyDescent="0.3">
      <c r="A497">
        <v>517</v>
      </c>
      <c r="B497" t="s">
        <v>510</v>
      </c>
      <c r="C497" t="s">
        <v>538</v>
      </c>
      <c r="D497" t="str">
        <f t="shared" si="17"/>
        <v>Rae Bareli</v>
      </c>
      <c r="E497">
        <v>2872335</v>
      </c>
      <c r="F497">
        <v>499185</v>
      </c>
      <c r="G497" s="2">
        <f t="shared" si="18"/>
        <v>5.754049100033054</v>
      </c>
      <c r="H497">
        <v>1259547</v>
      </c>
      <c r="I497">
        <v>1023506</v>
      </c>
      <c r="J497">
        <v>1733</v>
      </c>
      <c r="K497">
        <v>1719</v>
      </c>
      <c r="L497">
        <v>1609</v>
      </c>
      <c r="M497">
        <v>706</v>
      </c>
      <c r="N497">
        <v>106</v>
      </c>
      <c r="O497">
        <v>825</v>
      </c>
      <c r="P497" s="3">
        <v>172755.486</v>
      </c>
      <c r="Q497" s="3">
        <v>41926.039000000004</v>
      </c>
      <c r="R497" s="2">
        <v>1.8168345609000001</v>
      </c>
      <c r="S497" s="2">
        <v>0.90024608819999996</v>
      </c>
      <c r="T497" s="2">
        <v>0.47726405579999998</v>
      </c>
      <c r="U497">
        <v>3</v>
      </c>
      <c r="V497" s="2">
        <f>Sheet2!$J$12+SUMPRODUCT(Sheet2!$K$12:$M$12,Sheet1!R497:T497)</f>
        <v>825.51780938679849</v>
      </c>
    </row>
    <row r="498" spans="1:22" x14ac:dyDescent="0.3">
      <c r="A498">
        <v>518</v>
      </c>
      <c r="B498" t="s">
        <v>510</v>
      </c>
      <c r="C498" t="s">
        <v>539</v>
      </c>
      <c r="D498" t="str">
        <f t="shared" si="17"/>
        <v>Farrukhabad</v>
      </c>
      <c r="E498">
        <v>1570408</v>
      </c>
      <c r="F498">
        <v>241422</v>
      </c>
      <c r="G498" s="2">
        <f t="shared" si="18"/>
        <v>6.5048255751339976</v>
      </c>
      <c r="H498">
        <v>780747</v>
      </c>
      <c r="I498">
        <v>462853</v>
      </c>
      <c r="J498">
        <v>883</v>
      </c>
      <c r="K498">
        <v>869</v>
      </c>
      <c r="L498">
        <v>618</v>
      </c>
      <c r="M498">
        <v>474</v>
      </c>
      <c r="N498">
        <v>132</v>
      </c>
      <c r="O498">
        <v>488</v>
      </c>
      <c r="P498" s="3">
        <v>126405.825</v>
      </c>
      <c r="Q498" s="3">
        <v>32022.809000000005</v>
      </c>
      <c r="R498" s="2">
        <v>-0.92416838099999998</v>
      </c>
      <c r="S498" s="2">
        <v>2.8213239000000001E-2</v>
      </c>
      <c r="T498" s="2">
        <v>-0.104203745</v>
      </c>
      <c r="U498">
        <v>2</v>
      </c>
      <c r="V498" s="2">
        <f>Sheet2!$J$12+SUMPRODUCT(Sheet2!$K$12:$M$12,Sheet1!R498:T498)</f>
        <v>431.16711424257403</v>
      </c>
    </row>
    <row r="499" spans="1:22" x14ac:dyDescent="0.3">
      <c r="A499">
        <v>519</v>
      </c>
      <c r="B499" t="s">
        <v>510</v>
      </c>
      <c r="C499" t="s">
        <v>540</v>
      </c>
      <c r="D499" t="str">
        <f t="shared" si="17"/>
        <v xml:space="preserve">Kannauj </v>
      </c>
      <c r="E499">
        <v>1388923</v>
      </c>
      <c r="F499">
        <v>212647</v>
      </c>
      <c r="G499" s="2">
        <f t="shared" si="18"/>
        <v>6.5315899119197542</v>
      </c>
      <c r="H499">
        <v>698434</v>
      </c>
      <c r="I499">
        <v>457591</v>
      </c>
      <c r="J499">
        <v>693</v>
      </c>
      <c r="K499">
        <v>685</v>
      </c>
      <c r="L499">
        <v>459</v>
      </c>
      <c r="M499">
        <v>303</v>
      </c>
      <c r="N499">
        <v>61</v>
      </c>
      <c r="O499">
        <v>315</v>
      </c>
      <c r="P499" s="3">
        <v>89497.374000000011</v>
      </c>
      <c r="Q499" s="3">
        <v>31120.19</v>
      </c>
      <c r="R499" s="2">
        <v>-1.5435902509999999</v>
      </c>
      <c r="S499" s="2">
        <v>-0.30979934999999997</v>
      </c>
      <c r="T499" s="2">
        <v>0.1173542481</v>
      </c>
      <c r="U499">
        <v>2</v>
      </c>
      <c r="V499" s="2">
        <f>Sheet2!$J$12+SUMPRODUCT(Sheet2!$K$12:$M$12,Sheet1!R499:T499)</f>
        <v>315.67402027248113</v>
      </c>
    </row>
    <row r="500" spans="1:22" x14ac:dyDescent="0.3">
      <c r="A500">
        <v>520</v>
      </c>
      <c r="B500" t="s">
        <v>510</v>
      </c>
      <c r="C500" t="s">
        <v>541</v>
      </c>
      <c r="D500" t="str">
        <f t="shared" si="17"/>
        <v>Etawah</v>
      </c>
      <c r="E500">
        <v>1338871</v>
      </c>
      <c r="F500">
        <v>214222</v>
      </c>
      <c r="G500" s="2">
        <f t="shared" si="18"/>
        <v>6.2499229770985236</v>
      </c>
      <c r="H500">
        <v>766407</v>
      </c>
      <c r="I500">
        <v>368609</v>
      </c>
      <c r="J500">
        <v>686</v>
      </c>
      <c r="K500">
        <v>685</v>
      </c>
      <c r="L500">
        <v>524</v>
      </c>
      <c r="M500">
        <v>281</v>
      </c>
      <c r="N500">
        <v>52</v>
      </c>
      <c r="O500">
        <v>489</v>
      </c>
      <c r="P500" s="3">
        <v>129646.68800000001</v>
      </c>
      <c r="Q500" s="3">
        <v>28496.167999999998</v>
      </c>
      <c r="R500" s="2">
        <v>-1.5257399169999999</v>
      </c>
      <c r="S500" s="2">
        <v>-0.35600493599999999</v>
      </c>
      <c r="T500" s="2">
        <v>9.0811217E-2</v>
      </c>
      <c r="U500">
        <v>2</v>
      </c>
      <c r="V500" s="2">
        <f>Sheet2!$J$12+SUMPRODUCT(Sheet2!$K$12:$M$12,Sheet1!R500:T500)</f>
        <v>314.72175620142605</v>
      </c>
    </row>
    <row r="501" spans="1:22" x14ac:dyDescent="0.3">
      <c r="A501">
        <v>521</v>
      </c>
      <c r="B501" t="s">
        <v>510</v>
      </c>
      <c r="C501" t="s">
        <v>542</v>
      </c>
      <c r="D501" t="str">
        <f t="shared" si="17"/>
        <v xml:space="preserve">Auraiya </v>
      </c>
      <c r="E501">
        <v>1179993</v>
      </c>
      <c r="F501">
        <v>193269</v>
      </c>
      <c r="G501" s="2">
        <f t="shared" si="18"/>
        <v>6.105443707992487</v>
      </c>
      <c r="H501">
        <v>680440</v>
      </c>
      <c r="I501">
        <v>388260</v>
      </c>
      <c r="J501">
        <v>776</v>
      </c>
      <c r="K501">
        <v>764</v>
      </c>
      <c r="L501">
        <v>406</v>
      </c>
      <c r="M501">
        <v>206</v>
      </c>
      <c r="N501">
        <v>70</v>
      </c>
      <c r="O501">
        <v>466</v>
      </c>
      <c r="P501" s="3">
        <v>86568.740999999995</v>
      </c>
      <c r="Q501" s="3">
        <v>39849.103000000003</v>
      </c>
      <c r="R501" s="2">
        <v>-1.7136296019999999</v>
      </c>
      <c r="S501" s="2">
        <v>-0.22071332699999999</v>
      </c>
      <c r="T501" s="2">
        <v>0.3229556569</v>
      </c>
      <c r="U501">
        <v>2</v>
      </c>
      <c r="V501" s="2">
        <f>Sheet2!$J$12+SUMPRODUCT(Sheet2!$K$12:$M$12,Sheet1!R501:T501)</f>
        <v>294.82459040028698</v>
      </c>
    </row>
    <row r="502" spans="1:22" x14ac:dyDescent="0.3">
      <c r="A502">
        <v>522</v>
      </c>
      <c r="B502" t="s">
        <v>510</v>
      </c>
      <c r="C502" t="s">
        <v>543</v>
      </c>
      <c r="D502" t="str">
        <f t="shared" si="17"/>
        <v>Kanpur Dehat</v>
      </c>
      <c r="E502">
        <v>1563336</v>
      </c>
      <c r="F502">
        <v>259937</v>
      </c>
      <c r="G502" s="2">
        <f t="shared" si="18"/>
        <v>6.014288077495701</v>
      </c>
      <c r="H502">
        <v>852350</v>
      </c>
      <c r="I502">
        <v>513211</v>
      </c>
      <c r="J502">
        <v>971</v>
      </c>
      <c r="K502">
        <v>965</v>
      </c>
      <c r="L502">
        <v>526</v>
      </c>
      <c r="M502">
        <v>330</v>
      </c>
      <c r="N502">
        <v>69</v>
      </c>
      <c r="O502">
        <v>547</v>
      </c>
      <c r="P502" s="3">
        <v>86281.236999999994</v>
      </c>
      <c r="Q502" s="3">
        <v>79462.659</v>
      </c>
      <c r="R502" s="2">
        <v>-0.91646931499999995</v>
      </c>
      <c r="S502" s="2">
        <v>-6.8759920000000002E-2</v>
      </c>
      <c r="T502" s="2">
        <v>0.58801718359999999</v>
      </c>
      <c r="U502">
        <v>2</v>
      </c>
      <c r="V502" s="2">
        <f>Sheet2!$J$12+SUMPRODUCT(Sheet2!$K$12:$M$12,Sheet1!R502:T502)</f>
        <v>396.61459566770662</v>
      </c>
    </row>
    <row r="503" spans="1:22" x14ac:dyDescent="0.3">
      <c r="A503">
        <v>523</v>
      </c>
      <c r="B503" t="s">
        <v>510</v>
      </c>
      <c r="C503" t="s">
        <v>544</v>
      </c>
      <c r="D503" t="str">
        <f t="shared" si="17"/>
        <v>Kanpur Nagar</v>
      </c>
      <c r="E503">
        <v>4167999</v>
      </c>
      <c r="F503">
        <v>714380</v>
      </c>
      <c r="G503" s="2">
        <f t="shared" si="18"/>
        <v>5.8344284554438817</v>
      </c>
      <c r="H503">
        <v>2659833</v>
      </c>
      <c r="I503">
        <v>1247833</v>
      </c>
      <c r="J503">
        <v>909</v>
      </c>
      <c r="K503">
        <v>897</v>
      </c>
      <c r="L503">
        <v>633</v>
      </c>
      <c r="M503">
        <v>383</v>
      </c>
      <c r="N503">
        <v>56</v>
      </c>
      <c r="O503">
        <v>685</v>
      </c>
      <c r="P503" s="3">
        <v>420173</v>
      </c>
      <c r="Q503" s="3">
        <v>126051.9</v>
      </c>
      <c r="R503" s="2">
        <v>2.5499838929999998</v>
      </c>
      <c r="S503" s="2">
        <v>-2.7034420840000002</v>
      </c>
      <c r="T503" s="2">
        <v>0.85462667069999998</v>
      </c>
      <c r="U503">
        <v>1</v>
      </c>
      <c r="V503" s="2">
        <f>Sheet2!$J$12+SUMPRODUCT(Sheet2!$K$12:$M$12,Sheet1!R503:T503)</f>
        <v>575.47098280388775</v>
      </c>
    </row>
    <row r="504" spans="1:22" x14ac:dyDescent="0.3">
      <c r="A504">
        <v>524</v>
      </c>
      <c r="B504" t="s">
        <v>510</v>
      </c>
      <c r="C504" t="s">
        <v>545</v>
      </c>
      <c r="D504" t="str">
        <f t="shared" si="17"/>
        <v>Jalaun</v>
      </c>
      <c r="E504">
        <v>1454452</v>
      </c>
      <c r="F504">
        <v>230664</v>
      </c>
      <c r="G504" s="2">
        <f t="shared" si="18"/>
        <v>6.3055006416259145</v>
      </c>
      <c r="H504">
        <v>782033</v>
      </c>
      <c r="I504">
        <v>522881</v>
      </c>
      <c r="J504">
        <v>937</v>
      </c>
      <c r="K504">
        <v>916</v>
      </c>
      <c r="L504">
        <v>618</v>
      </c>
      <c r="M504">
        <v>475</v>
      </c>
      <c r="N504">
        <v>139</v>
      </c>
      <c r="O504">
        <v>514</v>
      </c>
      <c r="P504" s="3">
        <v>121460.325</v>
      </c>
      <c r="Q504" s="3">
        <v>103877.49699999999</v>
      </c>
      <c r="R504" s="2">
        <v>-0.67675076099999998</v>
      </c>
      <c r="S504" s="2">
        <v>7.99874795E-2</v>
      </c>
      <c r="T504" s="2">
        <v>0.30028124639999998</v>
      </c>
      <c r="U504">
        <v>2</v>
      </c>
      <c r="V504" s="2">
        <f>Sheet2!$J$12+SUMPRODUCT(Sheet2!$K$12:$M$12,Sheet1!R504:T504)</f>
        <v>450.73340128905045</v>
      </c>
    </row>
    <row r="505" spans="1:22" x14ac:dyDescent="0.3">
      <c r="A505">
        <v>525</v>
      </c>
      <c r="B505" t="s">
        <v>510</v>
      </c>
      <c r="C505" t="s">
        <v>546</v>
      </c>
      <c r="D505" t="str">
        <f t="shared" si="17"/>
        <v>Jhansi</v>
      </c>
      <c r="E505">
        <v>1744931</v>
      </c>
      <c r="F505">
        <v>289863</v>
      </c>
      <c r="G505" s="2">
        <f t="shared" si="18"/>
        <v>6.0198473071761489</v>
      </c>
      <c r="H505">
        <v>958769</v>
      </c>
      <c r="I505">
        <v>646007</v>
      </c>
      <c r="J505">
        <v>764</v>
      </c>
      <c r="K505">
        <v>750</v>
      </c>
      <c r="L505">
        <v>518</v>
      </c>
      <c r="M505">
        <v>381</v>
      </c>
      <c r="N505">
        <v>146</v>
      </c>
      <c r="O505">
        <v>435</v>
      </c>
      <c r="P505" s="3">
        <v>194490.2</v>
      </c>
      <c r="Q505" s="3">
        <v>89236.68</v>
      </c>
      <c r="R505" s="2">
        <v>-0.50850382199999999</v>
      </c>
      <c r="S505" s="2">
        <v>-0.64970931799999998</v>
      </c>
      <c r="T505" s="2">
        <v>0.19025776110000001</v>
      </c>
      <c r="U505">
        <v>2</v>
      </c>
      <c r="V505" s="2">
        <f>Sheet2!$J$12+SUMPRODUCT(Sheet2!$K$12:$M$12,Sheet1!R505:T505)</f>
        <v>409.74284200112112</v>
      </c>
    </row>
    <row r="506" spans="1:22" x14ac:dyDescent="0.3">
      <c r="A506">
        <v>526</v>
      </c>
      <c r="B506" t="s">
        <v>510</v>
      </c>
      <c r="C506" t="s">
        <v>547</v>
      </c>
      <c r="D506" t="str">
        <f t="shared" si="17"/>
        <v>Lalitpur</v>
      </c>
      <c r="E506">
        <v>977734</v>
      </c>
      <c r="F506">
        <v>166012</v>
      </c>
      <c r="G506" s="2">
        <f t="shared" si="18"/>
        <v>5.8895381056791072</v>
      </c>
      <c r="H506">
        <v>384491</v>
      </c>
      <c r="I506">
        <v>422365</v>
      </c>
      <c r="J506">
        <v>697</v>
      </c>
      <c r="K506">
        <v>669</v>
      </c>
      <c r="L506">
        <v>352</v>
      </c>
      <c r="M506">
        <v>247</v>
      </c>
      <c r="N506">
        <v>201</v>
      </c>
      <c r="O506">
        <v>300</v>
      </c>
      <c r="P506" s="3">
        <v>115328.3</v>
      </c>
      <c r="Q506" s="3">
        <v>49616.06</v>
      </c>
      <c r="R506" s="2">
        <v>-1.781622842</v>
      </c>
      <c r="S506" s="2">
        <v>-0.169830596</v>
      </c>
      <c r="T506" s="2">
        <v>-3.8859445999999999E-2</v>
      </c>
      <c r="U506">
        <v>2</v>
      </c>
      <c r="V506" s="2">
        <f>Sheet2!$J$12+SUMPRODUCT(Sheet2!$K$12:$M$12,Sheet1!R506:T506)</f>
        <v>305.01542316678808</v>
      </c>
    </row>
    <row r="507" spans="1:22" x14ac:dyDescent="0.3">
      <c r="A507">
        <v>527</v>
      </c>
      <c r="B507" t="s">
        <v>510</v>
      </c>
      <c r="C507" t="s">
        <v>548</v>
      </c>
      <c r="D507" t="str">
        <f t="shared" si="17"/>
        <v>Hamirpur</v>
      </c>
      <c r="E507">
        <v>1043724</v>
      </c>
      <c r="F507">
        <v>175948</v>
      </c>
      <c r="G507" s="2">
        <f t="shared" si="18"/>
        <v>5.9320026371427925</v>
      </c>
      <c r="H507">
        <v>490606</v>
      </c>
      <c r="I507">
        <v>408700</v>
      </c>
      <c r="J507">
        <v>521</v>
      </c>
      <c r="K507">
        <v>512</v>
      </c>
      <c r="L507">
        <v>345</v>
      </c>
      <c r="M507">
        <v>245</v>
      </c>
      <c r="N507">
        <v>120</v>
      </c>
      <c r="O507">
        <v>353</v>
      </c>
      <c r="P507" s="3">
        <v>75585.52</v>
      </c>
      <c r="Q507" s="3">
        <v>106590.26</v>
      </c>
      <c r="R507" s="2">
        <v>-1.8029264890000001</v>
      </c>
      <c r="S507" s="2">
        <v>-0.42448146599999997</v>
      </c>
      <c r="T507" s="2">
        <v>0.3224606169</v>
      </c>
      <c r="U507">
        <v>2</v>
      </c>
      <c r="V507" s="2">
        <f>Sheet2!$J$12+SUMPRODUCT(Sheet2!$K$12:$M$12,Sheet1!R507:T507)</f>
        <v>265.40791093016793</v>
      </c>
    </row>
    <row r="508" spans="1:22" x14ac:dyDescent="0.3">
      <c r="A508">
        <v>528</v>
      </c>
      <c r="B508" t="s">
        <v>510</v>
      </c>
      <c r="C508" t="s">
        <v>549</v>
      </c>
      <c r="D508" t="str">
        <f t="shared" si="17"/>
        <v xml:space="preserve">Mahoba </v>
      </c>
      <c r="E508">
        <v>708447</v>
      </c>
      <c r="F508">
        <v>118970</v>
      </c>
      <c r="G508" s="2">
        <f t="shared" si="18"/>
        <v>5.9548373539547788</v>
      </c>
      <c r="H508">
        <v>305662</v>
      </c>
      <c r="I508">
        <v>299772</v>
      </c>
      <c r="J508">
        <v>421</v>
      </c>
      <c r="K508">
        <v>403</v>
      </c>
      <c r="L508">
        <v>172</v>
      </c>
      <c r="M508">
        <v>134</v>
      </c>
      <c r="N508">
        <v>54</v>
      </c>
      <c r="O508">
        <v>197</v>
      </c>
      <c r="P508" s="3">
        <v>60582.8</v>
      </c>
      <c r="Q508" s="3">
        <v>63319.6</v>
      </c>
      <c r="R508" s="2">
        <v>-2.6026402979999999</v>
      </c>
      <c r="S508" s="2">
        <v>-0.50371012500000001</v>
      </c>
      <c r="T508" s="2">
        <v>0.24743625</v>
      </c>
      <c r="U508">
        <v>2</v>
      </c>
      <c r="V508" s="2">
        <f>Sheet2!$J$12+SUMPRODUCT(Sheet2!$K$12:$M$12,Sheet1!R508:T508)</f>
        <v>162.54023215609004</v>
      </c>
    </row>
    <row r="509" spans="1:22" x14ac:dyDescent="0.3">
      <c r="A509">
        <v>529</v>
      </c>
      <c r="B509" t="s">
        <v>510</v>
      </c>
      <c r="C509" t="s">
        <v>550</v>
      </c>
      <c r="D509" t="str">
        <f t="shared" si="17"/>
        <v>Banda</v>
      </c>
      <c r="E509">
        <v>1537334</v>
      </c>
      <c r="F509">
        <v>249911</v>
      </c>
      <c r="G509" s="2">
        <f t="shared" si="18"/>
        <v>6.151525943235792</v>
      </c>
      <c r="H509">
        <v>670986</v>
      </c>
      <c r="I509">
        <v>619361</v>
      </c>
      <c r="J509">
        <v>682</v>
      </c>
      <c r="K509">
        <v>675</v>
      </c>
      <c r="L509">
        <v>438</v>
      </c>
      <c r="M509">
        <v>243</v>
      </c>
      <c r="N509">
        <v>112</v>
      </c>
      <c r="O509">
        <v>374</v>
      </c>
      <c r="P509" s="3">
        <v>56996.121000000006</v>
      </c>
      <c r="Q509" s="3">
        <v>198841.67099999997</v>
      </c>
      <c r="R509" s="2">
        <v>-0.93013278899999996</v>
      </c>
      <c r="S509" s="2">
        <v>-0.49307335299999999</v>
      </c>
      <c r="T509" s="2">
        <v>1.0592163002999999</v>
      </c>
      <c r="U509">
        <v>3</v>
      </c>
      <c r="V509" s="2">
        <f>Sheet2!$J$12+SUMPRODUCT(Sheet2!$K$12:$M$12,Sheet1!R509:T509)</f>
        <v>338.36375246058134</v>
      </c>
    </row>
    <row r="510" spans="1:22" x14ac:dyDescent="0.3">
      <c r="A510">
        <v>530</v>
      </c>
      <c r="B510" t="s">
        <v>510</v>
      </c>
      <c r="C510" t="s">
        <v>551</v>
      </c>
      <c r="D510" t="str">
        <f t="shared" si="17"/>
        <v xml:space="preserve">Chitrakoot </v>
      </c>
      <c r="E510">
        <v>766225</v>
      </c>
      <c r="F510">
        <v>121827</v>
      </c>
      <c r="G510" s="2">
        <f t="shared" si="18"/>
        <v>6.2894514352319275</v>
      </c>
      <c r="H510">
        <v>392997</v>
      </c>
      <c r="I510">
        <v>323956</v>
      </c>
      <c r="J510">
        <v>545</v>
      </c>
      <c r="K510">
        <v>524</v>
      </c>
      <c r="L510">
        <v>270</v>
      </c>
      <c r="M510">
        <v>124</v>
      </c>
      <c r="N510">
        <v>57</v>
      </c>
      <c r="O510">
        <v>211</v>
      </c>
      <c r="P510" s="3">
        <v>31626.752</v>
      </c>
      <c r="Q510" s="3">
        <v>90432.744000000006</v>
      </c>
      <c r="R510" s="2">
        <v>-2.3679063149999999</v>
      </c>
      <c r="S510" s="2">
        <v>-0.300851759</v>
      </c>
      <c r="T510" s="2">
        <v>0.52848510199999998</v>
      </c>
      <c r="U510">
        <v>2</v>
      </c>
      <c r="V510" s="2">
        <f>Sheet2!$J$12+SUMPRODUCT(Sheet2!$K$12:$M$12,Sheet1!R510:T510)</f>
        <v>198.97160357860298</v>
      </c>
    </row>
    <row r="511" spans="1:22" x14ac:dyDescent="0.3">
      <c r="A511">
        <v>531</v>
      </c>
      <c r="B511" t="s">
        <v>510</v>
      </c>
      <c r="C511" t="s">
        <v>552</v>
      </c>
      <c r="D511" t="str">
        <f t="shared" si="17"/>
        <v>Fatehpur</v>
      </c>
      <c r="E511">
        <v>2308384</v>
      </c>
      <c r="F511">
        <v>390592</v>
      </c>
      <c r="G511" s="2">
        <f t="shared" si="18"/>
        <v>5.909962313616254</v>
      </c>
      <c r="H511">
        <v>1062431</v>
      </c>
      <c r="I511">
        <v>869612</v>
      </c>
      <c r="J511">
        <v>1353</v>
      </c>
      <c r="K511">
        <v>1339</v>
      </c>
      <c r="L511">
        <v>932</v>
      </c>
      <c r="M511">
        <v>364</v>
      </c>
      <c r="N511">
        <v>90</v>
      </c>
      <c r="O511">
        <v>675</v>
      </c>
      <c r="P511" s="3">
        <v>119546.1</v>
      </c>
      <c r="Q511" s="3">
        <v>107193.00299999998</v>
      </c>
      <c r="R511" s="2">
        <v>0.48836852720000001</v>
      </c>
      <c r="S511" s="2">
        <v>0.12842312880000001</v>
      </c>
      <c r="T511" s="2">
        <v>1.0252996620999999</v>
      </c>
      <c r="U511">
        <v>3</v>
      </c>
      <c r="V511" s="2">
        <f>Sheet2!$J$12+SUMPRODUCT(Sheet2!$K$12:$M$12,Sheet1!R511:T511)</f>
        <v>570.7671397553529</v>
      </c>
    </row>
    <row r="512" spans="1:22" x14ac:dyDescent="0.3">
      <c r="A512">
        <v>532</v>
      </c>
      <c r="B512" t="s">
        <v>510</v>
      </c>
      <c r="C512" t="s">
        <v>553</v>
      </c>
      <c r="D512" t="str">
        <f t="shared" si="17"/>
        <v>Pratapgarh</v>
      </c>
      <c r="E512">
        <v>2731174</v>
      </c>
      <c r="F512">
        <v>438936</v>
      </c>
      <c r="G512" s="2">
        <f t="shared" si="18"/>
        <v>6.2222601928299346</v>
      </c>
      <c r="H512">
        <v>1278271</v>
      </c>
      <c r="I512">
        <v>915786</v>
      </c>
      <c r="J512">
        <v>2182</v>
      </c>
      <c r="K512">
        <v>2179</v>
      </c>
      <c r="L512">
        <v>1717</v>
      </c>
      <c r="M512">
        <v>688</v>
      </c>
      <c r="N512">
        <v>209</v>
      </c>
      <c r="O512">
        <v>1377</v>
      </c>
      <c r="P512" s="3">
        <v>161811.35999999999</v>
      </c>
      <c r="Q512" s="3">
        <v>244065.46799999996</v>
      </c>
      <c r="R512" s="2">
        <v>2.6540296056999999</v>
      </c>
      <c r="S512" s="2">
        <v>1.6350972614999999</v>
      </c>
      <c r="T512" s="2">
        <v>1.7373170915</v>
      </c>
      <c r="U512">
        <v>3</v>
      </c>
      <c r="V512" s="2">
        <f>Sheet2!$J$12+SUMPRODUCT(Sheet2!$K$12:$M$12,Sheet1!R512:T512)</f>
        <v>946.52743644654197</v>
      </c>
    </row>
    <row r="513" spans="1:22" x14ac:dyDescent="0.3">
      <c r="A513">
        <v>533</v>
      </c>
      <c r="B513" t="s">
        <v>510</v>
      </c>
      <c r="C513" t="s">
        <v>554</v>
      </c>
      <c r="D513" t="str">
        <f t="shared" si="17"/>
        <v xml:space="preserve">Kaushambi </v>
      </c>
      <c r="E513">
        <v>1293154</v>
      </c>
      <c r="F513">
        <v>217248</v>
      </c>
      <c r="G513" s="2">
        <f t="shared" si="18"/>
        <v>5.9524322433348065</v>
      </c>
      <c r="H513">
        <v>481756</v>
      </c>
      <c r="I513">
        <v>506733</v>
      </c>
      <c r="J513">
        <v>742</v>
      </c>
      <c r="K513">
        <v>734</v>
      </c>
      <c r="L513">
        <v>527</v>
      </c>
      <c r="M513">
        <v>158</v>
      </c>
      <c r="N513">
        <v>81</v>
      </c>
      <c r="O513">
        <v>528</v>
      </c>
      <c r="P513" s="3">
        <v>65195.423999999992</v>
      </c>
      <c r="Q513" s="3">
        <v>101142.216</v>
      </c>
      <c r="R513" s="2">
        <v>-1.5011251560000001</v>
      </c>
      <c r="S513" s="2">
        <v>-0.21709204800000001</v>
      </c>
      <c r="T513" s="2">
        <v>0.69699282060000001</v>
      </c>
      <c r="U513">
        <v>2</v>
      </c>
      <c r="V513" s="2">
        <f>Sheet2!$J$12+SUMPRODUCT(Sheet2!$K$12:$M$12,Sheet1!R513:T513)</f>
        <v>306.90784261978058</v>
      </c>
    </row>
    <row r="514" spans="1:22" x14ac:dyDescent="0.3">
      <c r="A514">
        <v>534</v>
      </c>
      <c r="B514" t="s">
        <v>510</v>
      </c>
      <c r="C514" t="s">
        <v>555</v>
      </c>
      <c r="D514" t="str">
        <f t="shared" ref="D514:D567" si="19">IFERROR(MID(C514,LEN("District A"),IFERROR(FIND("*",C514)-LEN("District A"),FIND("(",C514)-LEN("District  A"))),RIGHT(C514,LEN(C514)-LEN("District ")))</f>
        <v>Allahabad</v>
      </c>
      <c r="E514">
        <v>4936105</v>
      </c>
      <c r="F514">
        <v>740941</v>
      </c>
      <c r="G514" s="2">
        <f t="shared" si="18"/>
        <v>6.6619406943332873</v>
      </c>
      <c r="H514">
        <v>2506942</v>
      </c>
      <c r="I514">
        <v>1671349</v>
      </c>
      <c r="J514">
        <v>2802</v>
      </c>
      <c r="K514">
        <v>2783</v>
      </c>
      <c r="L514">
        <v>2289</v>
      </c>
      <c r="M514">
        <v>910</v>
      </c>
      <c r="N514">
        <v>201</v>
      </c>
      <c r="O514">
        <v>1956</v>
      </c>
      <c r="P514" s="3">
        <v>368294.94</v>
      </c>
      <c r="Q514" s="3">
        <v>330521.09999999998</v>
      </c>
      <c r="R514" s="2">
        <v>6.3247998086999999</v>
      </c>
      <c r="S514" s="2">
        <v>0.98690260789999995</v>
      </c>
      <c r="T514" s="2">
        <v>2.5318994780000001</v>
      </c>
      <c r="U514">
        <v>3</v>
      </c>
      <c r="V514" s="2">
        <f>Sheet2!$J$12+SUMPRODUCT(Sheet2!$K$12:$M$12,Sheet1!R514:T514)</f>
        <v>1309.8154216947501</v>
      </c>
    </row>
    <row r="515" spans="1:22" x14ac:dyDescent="0.3">
      <c r="A515">
        <v>535</v>
      </c>
      <c r="B515" t="s">
        <v>510</v>
      </c>
      <c r="C515" t="s">
        <v>556</v>
      </c>
      <c r="D515" t="str">
        <f t="shared" si="19"/>
        <v>Barabanki</v>
      </c>
      <c r="E515">
        <v>2673581</v>
      </c>
      <c r="F515">
        <v>459077</v>
      </c>
      <c r="G515" s="2">
        <f t="shared" si="18"/>
        <v>5.8238182265720129</v>
      </c>
      <c r="H515">
        <v>1023004</v>
      </c>
      <c r="I515">
        <v>983751</v>
      </c>
      <c r="J515">
        <v>1821</v>
      </c>
      <c r="K515">
        <v>1815</v>
      </c>
      <c r="L515">
        <v>1095</v>
      </c>
      <c r="M515">
        <v>736</v>
      </c>
      <c r="N515">
        <v>73</v>
      </c>
      <c r="O515">
        <v>991</v>
      </c>
      <c r="P515" s="3">
        <v>171857.17099999997</v>
      </c>
      <c r="Q515" s="3">
        <v>57134.573999999993</v>
      </c>
      <c r="R515" s="2">
        <v>1.4393933142999999</v>
      </c>
      <c r="S515" s="2">
        <v>0.86208573499999996</v>
      </c>
      <c r="T515" s="2">
        <v>0.6769268128</v>
      </c>
      <c r="U515">
        <v>3</v>
      </c>
      <c r="V515" s="2">
        <f>Sheet2!$J$12+SUMPRODUCT(Sheet2!$K$12:$M$12,Sheet1!R515:T515)</f>
        <v>767.81972677620536</v>
      </c>
    </row>
    <row r="516" spans="1:22" x14ac:dyDescent="0.3">
      <c r="A516">
        <v>536</v>
      </c>
      <c r="B516" t="s">
        <v>510</v>
      </c>
      <c r="C516" t="s">
        <v>557</v>
      </c>
      <c r="D516" t="str">
        <f t="shared" si="19"/>
        <v>Faizabad</v>
      </c>
      <c r="E516">
        <v>2088928</v>
      </c>
      <c r="F516">
        <v>343000</v>
      </c>
      <c r="G516" s="2">
        <f t="shared" si="18"/>
        <v>6.0901690962099124</v>
      </c>
      <c r="H516">
        <v>960361</v>
      </c>
      <c r="I516">
        <v>823717</v>
      </c>
      <c r="J516">
        <v>1247</v>
      </c>
      <c r="K516">
        <v>1226</v>
      </c>
      <c r="L516">
        <v>1041</v>
      </c>
      <c r="M516">
        <v>573</v>
      </c>
      <c r="N516">
        <v>30</v>
      </c>
      <c r="O516">
        <v>772</v>
      </c>
      <c r="P516" s="3">
        <v>152499.28400000001</v>
      </c>
      <c r="Q516" s="3">
        <v>116473.07699999999</v>
      </c>
      <c r="R516" s="2">
        <v>0.48349135440000002</v>
      </c>
      <c r="S516" s="2">
        <v>0.2782988757</v>
      </c>
      <c r="T516" s="2">
        <v>0.72740514830000003</v>
      </c>
      <c r="U516">
        <v>3</v>
      </c>
      <c r="V516" s="2">
        <f>Sheet2!$J$12+SUMPRODUCT(Sheet2!$K$12:$M$12,Sheet1!R516:T516)</f>
        <v>595.22286125259859</v>
      </c>
    </row>
    <row r="517" spans="1:22" x14ac:dyDescent="0.3">
      <c r="A517">
        <v>537</v>
      </c>
      <c r="B517" t="s">
        <v>510</v>
      </c>
      <c r="C517" t="s">
        <v>558</v>
      </c>
      <c r="D517" t="str">
        <f t="shared" si="19"/>
        <v xml:space="preserve">Ambedkar Nagar </v>
      </c>
      <c r="E517">
        <v>2026876</v>
      </c>
      <c r="F517">
        <v>294711</v>
      </c>
      <c r="G517" s="2">
        <f t="shared" si="18"/>
        <v>6.8775037239872283</v>
      </c>
      <c r="H517">
        <v>954537</v>
      </c>
      <c r="I517">
        <v>677980</v>
      </c>
      <c r="J517">
        <v>1675</v>
      </c>
      <c r="K517">
        <v>1662</v>
      </c>
      <c r="L517">
        <v>1334</v>
      </c>
      <c r="M517">
        <v>603</v>
      </c>
      <c r="N517">
        <v>30</v>
      </c>
      <c r="O517">
        <v>734</v>
      </c>
      <c r="P517" s="3">
        <v>132313.05600000001</v>
      </c>
      <c r="Q517" s="3">
        <v>139338.52800000002</v>
      </c>
      <c r="R517" s="2">
        <v>0.80288902210000002</v>
      </c>
      <c r="S517" s="2">
        <v>1.1957243302</v>
      </c>
      <c r="T517" s="2">
        <v>1.1299195420999999</v>
      </c>
      <c r="U517">
        <v>3</v>
      </c>
      <c r="V517" s="2">
        <f>Sheet2!$J$12+SUMPRODUCT(Sheet2!$K$12:$M$12,Sheet1!R517:T517)</f>
        <v>702.01740746612484</v>
      </c>
    </row>
    <row r="518" spans="1:22" x14ac:dyDescent="0.3">
      <c r="A518">
        <v>538</v>
      </c>
      <c r="B518" t="s">
        <v>510</v>
      </c>
      <c r="C518" t="s">
        <v>559</v>
      </c>
      <c r="D518" t="str">
        <f t="shared" si="19"/>
        <v>Sultanpur</v>
      </c>
      <c r="E518">
        <v>3214832</v>
      </c>
      <c r="F518">
        <v>507320</v>
      </c>
      <c r="G518" s="2">
        <f t="shared" si="18"/>
        <v>6.3368919025467161</v>
      </c>
      <c r="H518">
        <v>1448422</v>
      </c>
      <c r="I518">
        <v>1032520</v>
      </c>
      <c r="J518">
        <v>2499</v>
      </c>
      <c r="K518">
        <v>2483</v>
      </c>
      <c r="L518">
        <v>1955</v>
      </c>
      <c r="M518">
        <v>1019</v>
      </c>
      <c r="N518">
        <v>125</v>
      </c>
      <c r="O518">
        <v>1528</v>
      </c>
      <c r="P518" s="3">
        <v>166233.72000000003</v>
      </c>
      <c r="Q518" s="3">
        <v>236387.4</v>
      </c>
      <c r="R518" s="2">
        <v>3.6015205947000002</v>
      </c>
      <c r="S518" s="2">
        <v>2.1285922999000002</v>
      </c>
      <c r="T518" s="2">
        <v>1.7077690799</v>
      </c>
      <c r="U518">
        <v>3</v>
      </c>
      <c r="V518" s="2">
        <f>Sheet2!$J$12+SUMPRODUCT(Sheet2!$K$12:$M$12,Sheet1!R518:T518)</f>
        <v>1109.114234937636</v>
      </c>
    </row>
    <row r="519" spans="1:22" x14ac:dyDescent="0.3">
      <c r="A519">
        <v>539</v>
      </c>
      <c r="B519" t="s">
        <v>510</v>
      </c>
      <c r="C519" t="s">
        <v>560</v>
      </c>
      <c r="D519" t="str">
        <f t="shared" si="19"/>
        <v>Bahraich</v>
      </c>
      <c r="E519">
        <v>2381072</v>
      </c>
      <c r="F519">
        <v>385525</v>
      </c>
      <c r="G519" s="2">
        <f t="shared" ref="G519:G567" si="20">E519/F519</f>
        <v>6.1761805330393615</v>
      </c>
      <c r="H519">
        <v>665826</v>
      </c>
      <c r="I519">
        <v>844320</v>
      </c>
      <c r="J519">
        <v>1204</v>
      </c>
      <c r="K519">
        <v>1189</v>
      </c>
      <c r="L519">
        <v>587</v>
      </c>
      <c r="M519">
        <v>411</v>
      </c>
      <c r="N519">
        <v>100</v>
      </c>
      <c r="O519">
        <v>544</v>
      </c>
      <c r="P519" s="3">
        <v>124059.11700000001</v>
      </c>
      <c r="Q519" s="3">
        <v>97392.203999999998</v>
      </c>
      <c r="R519" s="2">
        <v>6.4926892E-2</v>
      </c>
      <c r="S519" s="2">
        <v>-9.6897544000000002E-2</v>
      </c>
      <c r="T519" s="2">
        <v>0.80210763220000003</v>
      </c>
      <c r="U519">
        <v>3</v>
      </c>
      <c r="V519" s="2">
        <f>Sheet2!$J$12+SUMPRODUCT(Sheet2!$K$12:$M$12,Sheet1!R519:T519)</f>
        <v>506.80350918746421</v>
      </c>
    </row>
    <row r="520" spans="1:22" x14ac:dyDescent="0.3">
      <c r="A520">
        <v>540</v>
      </c>
      <c r="B520" t="s">
        <v>510</v>
      </c>
      <c r="C520" t="s">
        <v>561</v>
      </c>
      <c r="D520" t="str">
        <f t="shared" si="19"/>
        <v xml:space="preserve">Shrawasti </v>
      </c>
      <c r="E520">
        <v>1176391</v>
      </c>
      <c r="F520">
        <v>189968</v>
      </c>
      <c r="G520" s="2">
        <f t="shared" si="20"/>
        <v>6.192574538869704</v>
      </c>
      <c r="H520">
        <v>318353</v>
      </c>
      <c r="I520">
        <v>486475</v>
      </c>
      <c r="J520">
        <v>679</v>
      </c>
      <c r="K520">
        <v>672</v>
      </c>
      <c r="L520">
        <v>352</v>
      </c>
      <c r="M520">
        <v>179</v>
      </c>
      <c r="N520">
        <v>45</v>
      </c>
      <c r="O520">
        <v>305</v>
      </c>
      <c r="P520" s="3">
        <v>75053.95</v>
      </c>
      <c r="Q520" s="3">
        <v>52062.74</v>
      </c>
      <c r="R520" s="2">
        <v>-1.9251632830000001</v>
      </c>
      <c r="S520" s="2">
        <v>-0.28971630700000001</v>
      </c>
      <c r="T520" s="2">
        <v>0.40765813810000001</v>
      </c>
      <c r="U520">
        <v>2</v>
      </c>
      <c r="V520" s="2">
        <f>Sheet2!$J$12+SUMPRODUCT(Sheet2!$K$12:$M$12,Sheet1!R520:T520)</f>
        <v>259.23275661044914</v>
      </c>
    </row>
    <row r="521" spans="1:22" x14ac:dyDescent="0.3">
      <c r="A521">
        <v>541</v>
      </c>
      <c r="B521" t="s">
        <v>510</v>
      </c>
      <c r="C521" t="s">
        <v>562</v>
      </c>
      <c r="D521" t="str">
        <f t="shared" si="19"/>
        <v xml:space="preserve">Balrampur </v>
      </c>
      <c r="E521">
        <v>1682350</v>
      </c>
      <c r="F521">
        <v>256300</v>
      </c>
      <c r="G521" s="2">
        <f t="shared" si="20"/>
        <v>6.5639875146312914</v>
      </c>
      <c r="H521">
        <v>464587</v>
      </c>
      <c r="I521">
        <v>714059</v>
      </c>
      <c r="J521">
        <v>999</v>
      </c>
      <c r="K521">
        <v>995</v>
      </c>
      <c r="L521">
        <v>607</v>
      </c>
      <c r="M521">
        <v>308</v>
      </c>
      <c r="N521">
        <v>103</v>
      </c>
      <c r="O521">
        <v>487</v>
      </c>
      <c r="P521" s="3">
        <v>164952.73799999998</v>
      </c>
      <c r="Q521" s="3">
        <v>34074.743999999999</v>
      </c>
      <c r="R521" s="2">
        <v>-0.83501546699999996</v>
      </c>
      <c r="S521" s="2">
        <v>-7.6480716000000004E-2</v>
      </c>
      <c r="T521" s="2">
        <v>0.2739378052</v>
      </c>
      <c r="U521">
        <v>2</v>
      </c>
      <c r="V521" s="2">
        <f>Sheet2!$J$12+SUMPRODUCT(Sheet2!$K$12:$M$12,Sheet1!R521:T521)</f>
        <v>418.08871867220023</v>
      </c>
    </row>
    <row r="522" spans="1:22" x14ac:dyDescent="0.3">
      <c r="A522">
        <v>542</v>
      </c>
      <c r="B522" t="s">
        <v>510</v>
      </c>
      <c r="C522" t="s">
        <v>563</v>
      </c>
      <c r="D522" t="str">
        <f t="shared" si="19"/>
        <v>Gonda</v>
      </c>
      <c r="E522">
        <v>2765586</v>
      </c>
      <c r="F522">
        <v>429606</v>
      </c>
      <c r="G522" s="2">
        <f t="shared" si="20"/>
        <v>6.4374938897501428</v>
      </c>
      <c r="H522">
        <v>949342</v>
      </c>
      <c r="I522">
        <v>939094</v>
      </c>
      <c r="J522">
        <v>1815</v>
      </c>
      <c r="K522">
        <v>1813</v>
      </c>
      <c r="L522">
        <v>1065</v>
      </c>
      <c r="M522">
        <v>806</v>
      </c>
      <c r="N522">
        <v>45</v>
      </c>
      <c r="O522">
        <v>842</v>
      </c>
      <c r="P522" s="3">
        <v>236912.52899999998</v>
      </c>
      <c r="Q522" s="3">
        <v>87696.903000000006</v>
      </c>
      <c r="R522" s="2">
        <v>1.5913365062</v>
      </c>
      <c r="S522" s="2">
        <v>0.79254442889999999</v>
      </c>
      <c r="T522" s="2">
        <v>0.73351437009999998</v>
      </c>
      <c r="U522">
        <v>3</v>
      </c>
      <c r="V522" s="2">
        <f>Sheet2!$J$12+SUMPRODUCT(Sheet2!$K$12:$M$12,Sheet1!R522:T522)</f>
        <v>778.07986560074846</v>
      </c>
    </row>
    <row r="523" spans="1:22" x14ac:dyDescent="0.3">
      <c r="A523">
        <v>543</v>
      </c>
      <c r="B523" t="s">
        <v>510</v>
      </c>
      <c r="C523" t="s">
        <v>564</v>
      </c>
      <c r="D523" t="str">
        <f t="shared" si="19"/>
        <v>Siddharthnagar</v>
      </c>
      <c r="E523">
        <v>2040085</v>
      </c>
      <c r="F523">
        <v>307765</v>
      </c>
      <c r="G523" s="2">
        <f t="shared" si="20"/>
        <v>6.628710217211184</v>
      </c>
      <c r="H523">
        <v>678900</v>
      </c>
      <c r="I523">
        <v>776487</v>
      </c>
      <c r="J523">
        <v>2338</v>
      </c>
      <c r="K523">
        <v>2320</v>
      </c>
      <c r="L523">
        <v>1066</v>
      </c>
      <c r="M523">
        <v>345</v>
      </c>
      <c r="N523">
        <v>86</v>
      </c>
      <c r="O523">
        <v>1081</v>
      </c>
      <c r="P523" s="3">
        <v>234551.97</v>
      </c>
      <c r="Q523" s="3">
        <v>48592.44</v>
      </c>
      <c r="R523" s="2">
        <v>0.85467078220000003</v>
      </c>
      <c r="S523" s="2">
        <v>1.5421691006</v>
      </c>
      <c r="T523" s="2">
        <v>1.3835614445</v>
      </c>
      <c r="U523">
        <v>3</v>
      </c>
      <c r="V523" s="2">
        <f>Sheet2!$J$12+SUMPRODUCT(Sheet2!$K$12:$M$12,Sheet1!R523:T523)</f>
        <v>729.93405775705912</v>
      </c>
    </row>
    <row r="524" spans="1:22" x14ac:dyDescent="0.3">
      <c r="A524">
        <v>544</v>
      </c>
      <c r="B524" t="s">
        <v>510</v>
      </c>
      <c r="C524" t="s">
        <v>565</v>
      </c>
      <c r="D524" t="str">
        <f t="shared" si="19"/>
        <v>Basti</v>
      </c>
      <c r="E524">
        <v>2084814</v>
      </c>
      <c r="F524">
        <v>315309</v>
      </c>
      <c r="G524" s="2">
        <f t="shared" si="20"/>
        <v>6.6119711140500268</v>
      </c>
      <c r="H524">
        <v>880827</v>
      </c>
      <c r="I524">
        <v>735176</v>
      </c>
      <c r="J524">
        <v>3156</v>
      </c>
      <c r="K524">
        <v>3092</v>
      </c>
      <c r="L524">
        <v>1680</v>
      </c>
      <c r="M524">
        <v>349</v>
      </c>
      <c r="N524">
        <v>91</v>
      </c>
      <c r="O524">
        <v>1331</v>
      </c>
      <c r="P524" s="3">
        <v>205427.32100000003</v>
      </c>
      <c r="Q524" s="3">
        <v>57924.807000000001</v>
      </c>
      <c r="R524" s="2">
        <v>1.7911480099999999</v>
      </c>
      <c r="S524" s="2">
        <v>2.9328745831999998</v>
      </c>
      <c r="T524" s="2">
        <v>2.0480857899</v>
      </c>
      <c r="U524">
        <v>3</v>
      </c>
      <c r="V524" s="2">
        <f>Sheet2!$J$12+SUMPRODUCT(Sheet2!$K$12:$M$12,Sheet1!R524:T524)</f>
        <v>945.48968583324518</v>
      </c>
    </row>
    <row r="525" spans="1:22" x14ac:dyDescent="0.3">
      <c r="A525">
        <v>545</v>
      </c>
      <c r="B525" t="s">
        <v>510</v>
      </c>
      <c r="C525" t="s">
        <v>566</v>
      </c>
      <c r="D525" t="str">
        <f t="shared" si="19"/>
        <v xml:space="preserve">Sant Kabir Nagar </v>
      </c>
      <c r="E525">
        <v>1420226</v>
      </c>
      <c r="F525">
        <v>209122</v>
      </c>
      <c r="G525" s="2">
        <f t="shared" si="20"/>
        <v>6.7913753694015933</v>
      </c>
      <c r="H525">
        <v>573384</v>
      </c>
      <c r="I525">
        <v>489070</v>
      </c>
      <c r="J525">
        <v>1576</v>
      </c>
      <c r="K525">
        <v>1551</v>
      </c>
      <c r="L525">
        <v>1045</v>
      </c>
      <c r="M525">
        <v>250</v>
      </c>
      <c r="N525">
        <v>52</v>
      </c>
      <c r="O525">
        <v>832</v>
      </c>
      <c r="P525" s="3">
        <v>143372.484</v>
      </c>
      <c r="Q525" s="3">
        <v>44561.718000000001</v>
      </c>
      <c r="R525" s="2">
        <v>-0.56935835199999996</v>
      </c>
      <c r="S525" s="2">
        <v>1.0438560432999999</v>
      </c>
      <c r="T525" s="2">
        <v>0.89222474929999995</v>
      </c>
      <c r="U525">
        <v>3</v>
      </c>
      <c r="V525" s="2">
        <f>Sheet2!$J$12+SUMPRODUCT(Sheet2!$K$12:$M$12,Sheet1!R525:T525)</f>
        <v>528.27286096838918</v>
      </c>
    </row>
    <row r="526" spans="1:22" x14ac:dyDescent="0.3">
      <c r="A526">
        <v>546</v>
      </c>
      <c r="B526" t="s">
        <v>510</v>
      </c>
      <c r="C526" t="s">
        <v>567</v>
      </c>
      <c r="D526" t="str">
        <f t="shared" si="19"/>
        <v>Mahrajganj</v>
      </c>
      <c r="E526">
        <v>2173878</v>
      </c>
      <c r="F526">
        <v>334687</v>
      </c>
      <c r="G526" s="2">
        <f t="shared" si="20"/>
        <v>6.4952567622883466</v>
      </c>
      <c r="H526">
        <v>799890</v>
      </c>
      <c r="I526">
        <v>850513</v>
      </c>
      <c r="J526">
        <v>1203</v>
      </c>
      <c r="K526">
        <v>1188</v>
      </c>
      <c r="L526">
        <v>862</v>
      </c>
      <c r="M526">
        <v>410</v>
      </c>
      <c r="N526">
        <v>92</v>
      </c>
      <c r="O526">
        <v>730</v>
      </c>
      <c r="P526" s="3">
        <v>229628.89599999998</v>
      </c>
      <c r="Q526" s="3">
        <v>45524.095999999998</v>
      </c>
      <c r="R526" s="2">
        <v>0.1578622911</v>
      </c>
      <c r="S526" s="2">
        <v>-7.7372686999999996E-2</v>
      </c>
      <c r="T526" s="2">
        <v>0.37623928810000001</v>
      </c>
      <c r="U526">
        <v>2</v>
      </c>
      <c r="V526" s="2">
        <f>Sheet2!$J$12+SUMPRODUCT(Sheet2!$K$12:$M$12,Sheet1!R526:T526)</f>
        <v>536.47414351937869</v>
      </c>
    </row>
    <row r="527" spans="1:22" x14ac:dyDescent="0.3">
      <c r="A527">
        <v>547</v>
      </c>
      <c r="B527" t="s">
        <v>510</v>
      </c>
      <c r="C527" t="s">
        <v>568</v>
      </c>
      <c r="D527" t="str">
        <f t="shared" si="19"/>
        <v>Gorakhpur</v>
      </c>
      <c r="E527">
        <v>3769456</v>
      </c>
      <c r="F527">
        <v>555775</v>
      </c>
      <c r="G527" s="2">
        <f t="shared" si="20"/>
        <v>6.7823417749988755</v>
      </c>
      <c r="H527">
        <v>1798769</v>
      </c>
      <c r="I527">
        <v>1136295</v>
      </c>
      <c r="J527">
        <v>2924</v>
      </c>
      <c r="K527">
        <v>2823</v>
      </c>
      <c r="L527">
        <v>1947</v>
      </c>
      <c r="M527">
        <v>810</v>
      </c>
      <c r="N527">
        <v>79</v>
      </c>
      <c r="O527">
        <v>1603</v>
      </c>
      <c r="P527" s="3">
        <v>394293.98800000007</v>
      </c>
      <c r="Q527" s="3">
        <v>121934.84599999999</v>
      </c>
      <c r="R527" s="2">
        <v>4.1704816140999998</v>
      </c>
      <c r="S527" s="2">
        <v>1.6637554988000001</v>
      </c>
      <c r="T527" s="2">
        <v>1.6438805856000001</v>
      </c>
      <c r="U527">
        <v>3</v>
      </c>
      <c r="V527" s="2">
        <f>Sheet2!$J$12+SUMPRODUCT(Sheet2!$K$12:$M$12,Sheet1!R527:T527)</f>
        <v>1139.698261009662</v>
      </c>
    </row>
    <row r="528" spans="1:22" x14ac:dyDescent="0.3">
      <c r="A528">
        <v>548</v>
      </c>
      <c r="B528" t="s">
        <v>510</v>
      </c>
      <c r="C528" t="s">
        <v>569</v>
      </c>
      <c r="D528" t="str">
        <f t="shared" si="19"/>
        <v xml:space="preserve">Kushinagar </v>
      </c>
      <c r="E528">
        <v>2893196</v>
      </c>
      <c r="F528">
        <v>427910</v>
      </c>
      <c r="G528" s="2">
        <f t="shared" si="20"/>
        <v>6.7612254913416372</v>
      </c>
      <c r="H528">
        <v>1082779</v>
      </c>
      <c r="I528">
        <v>990123</v>
      </c>
      <c r="J528">
        <v>1572</v>
      </c>
      <c r="K528">
        <v>1560</v>
      </c>
      <c r="L528">
        <v>1055</v>
      </c>
      <c r="M528">
        <v>364</v>
      </c>
      <c r="N528">
        <v>120</v>
      </c>
      <c r="O528">
        <v>923</v>
      </c>
      <c r="P528" s="3">
        <v>231378.92</v>
      </c>
      <c r="Q528" s="3">
        <v>30122.916000000001</v>
      </c>
      <c r="R528" s="2">
        <v>1.0139521041999999</v>
      </c>
      <c r="S528" s="2">
        <v>0.1001828776</v>
      </c>
      <c r="T528" s="2">
        <v>0.7032674404</v>
      </c>
      <c r="U528">
        <v>3</v>
      </c>
      <c r="V528" s="2">
        <f>Sheet2!$J$12+SUMPRODUCT(Sheet2!$K$12:$M$12,Sheet1!R528:T528)</f>
        <v>645.45187629638906</v>
      </c>
    </row>
    <row r="529" spans="1:22" x14ac:dyDescent="0.3">
      <c r="A529">
        <v>549</v>
      </c>
      <c r="B529" t="s">
        <v>510</v>
      </c>
      <c r="C529" t="s">
        <v>570</v>
      </c>
      <c r="D529" t="str">
        <f t="shared" si="19"/>
        <v>Deoria</v>
      </c>
      <c r="E529">
        <v>2712650</v>
      </c>
      <c r="F529">
        <v>379407</v>
      </c>
      <c r="G529" s="2">
        <f t="shared" si="20"/>
        <v>7.1497099420938461</v>
      </c>
      <c r="H529">
        <v>1288320</v>
      </c>
      <c r="I529">
        <v>773902</v>
      </c>
      <c r="J529">
        <v>2008</v>
      </c>
      <c r="K529">
        <v>1985</v>
      </c>
      <c r="L529">
        <v>1565</v>
      </c>
      <c r="M529">
        <v>563</v>
      </c>
      <c r="N529">
        <v>154</v>
      </c>
      <c r="O529">
        <v>1206</v>
      </c>
      <c r="P529" s="3">
        <v>263140.68199999997</v>
      </c>
      <c r="Q529" s="3">
        <v>60223.158999999992</v>
      </c>
      <c r="R529" s="2">
        <v>1.7346921739000001</v>
      </c>
      <c r="S529" s="2">
        <v>1.1720762267</v>
      </c>
      <c r="T529" s="2">
        <v>0.76611482529999997</v>
      </c>
      <c r="U529">
        <v>3</v>
      </c>
      <c r="V529" s="2">
        <f>Sheet2!$J$12+SUMPRODUCT(Sheet2!$K$12:$M$12,Sheet1!R529:T529)</f>
        <v>828.8154480183141</v>
      </c>
    </row>
    <row r="530" spans="1:22" x14ac:dyDescent="0.3">
      <c r="A530">
        <v>550</v>
      </c>
      <c r="B530" t="s">
        <v>510</v>
      </c>
      <c r="C530" t="s">
        <v>571</v>
      </c>
      <c r="D530" t="str">
        <f t="shared" si="19"/>
        <v>Azamgarh</v>
      </c>
      <c r="E530">
        <v>3939916</v>
      </c>
      <c r="F530">
        <v>542994</v>
      </c>
      <c r="G530" s="2">
        <f t="shared" si="20"/>
        <v>7.2559107467117503</v>
      </c>
      <c r="H530">
        <v>1790357</v>
      </c>
      <c r="I530">
        <v>1199842</v>
      </c>
      <c r="J530">
        <v>3792</v>
      </c>
      <c r="K530">
        <v>3699</v>
      </c>
      <c r="L530">
        <v>3223</v>
      </c>
      <c r="M530">
        <v>1013</v>
      </c>
      <c r="N530">
        <v>243</v>
      </c>
      <c r="O530">
        <v>2149</v>
      </c>
      <c r="P530" s="3">
        <v>263766.99200000003</v>
      </c>
      <c r="Q530" s="3">
        <v>246976.89600000001</v>
      </c>
      <c r="R530" s="2">
        <v>5.9403414755000004</v>
      </c>
      <c r="S530" s="2">
        <v>4.0198001924</v>
      </c>
      <c r="T530" s="2">
        <v>2.4732539274000001</v>
      </c>
      <c r="U530">
        <v>3</v>
      </c>
      <c r="V530" s="2">
        <f>Sheet2!$J$12+SUMPRODUCT(Sheet2!$K$12:$M$12,Sheet1!R530:T530)</f>
        <v>1538.9312609974745</v>
      </c>
    </row>
    <row r="531" spans="1:22" x14ac:dyDescent="0.3">
      <c r="A531">
        <v>551</v>
      </c>
      <c r="B531" t="s">
        <v>510</v>
      </c>
      <c r="C531" t="s">
        <v>572</v>
      </c>
      <c r="D531" t="str">
        <f t="shared" si="19"/>
        <v>Mau</v>
      </c>
      <c r="E531">
        <v>1853997</v>
      </c>
      <c r="F531">
        <v>250586</v>
      </c>
      <c r="G531" s="2">
        <f t="shared" si="20"/>
        <v>7.3986455747727327</v>
      </c>
      <c r="H531">
        <v>919974</v>
      </c>
      <c r="I531">
        <v>599400</v>
      </c>
      <c r="J531">
        <v>1499</v>
      </c>
      <c r="K531">
        <v>1458</v>
      </c>
      <c r="L531">
        <v>1378</v>
      </c>
      <c r="M531">
        <v>503</v>
      </c>
      <c r="N531">
        <v>58</v>
      </c>
      <c r="O531">
        <v>1000</v>
      </c>
      <c r="P531" s="3">
        <v>144312.19200000001</v>
      </c>
      <c r="Q531" s="3">
        <v>90445.662000000011</v>
      </c>
      <c r="R531" s="2">
        <v>0.30956325530000001</v>
      </c>
      <c r="S531" s="2">
        <v>1.0413478883</v>
      </c>
      <c r="T531" s="2">
        <v>0.74401139400000005</v>
      </c>
      <c r="U531">
        <v>3</v>
      </c>
      <c r="V531" s="2">
        <f>Sheet2!$J$12+SUMPRODUCT(Sheet2!$K$12:$M$12,Sheet1!R531:T531)</f>
        <v>642.13654968474339</v>
      </c>
    </row>
    <row r="532" spans="1:22" x14ac:dyDescent="0.3">
      <c r="A532">
        <v>552</v>
      </c>
      <c r="B532" t="s">
        <v>510</v>
      </c>
      <c r="C532" t="s">
        <v>573</v>
      </c>
      <c r="D532" t="str">
        <f t="shared" si="19"/>
        <v>Ballia</v>
      </c>
      <c r="E532">
        <v>2761620</v>
      </c>
      <c r="F532">
        <v>380008</v>
      </c>
      <c r="G532" s="2">
        <f t="shared" si="20"/>
        <v>7.2672680575145785</v>
      </c>
      <c r="H532">
        <v>1298700</v>
      </c>
      <c r="I532">
        <v>794435</v>
      </c>
      <c r="J532">
        <v>1830</v>
      </c>
      <c r="K532">
        <v>1793</v>
      </c>
      <c r="L532">
        <v>1550</v>
      </c>
      <c r="M532">
        <v>538</v>
      </c>
      <c r="N532">
        <v>215</v>
      </c>
      <c r="O532">
        <v>1070</v>
      </c>
      <c r="P532" s="3">
        <v>220076.51400000002</v>
      </c>
      <c r="Q532" s="3">
        <v>109844.186</v>
      </c>
      <c r="R532" s="2">
        <v>1.7226878354999999</v>
      </c>
      <c r="S532" s="2">
        <v>0.9840339629</v>
      </c>
      <c r="T532" s="2">
        <v>0.84992381719999999</v>
      </c>
      <c r="U532">
        <v>3</v>
      </c>
      <c r="V532" s="2">
        <f>Sheet2!$J$12+SUMPRODUCT(Sheet2!$K$12:$M$12,Sheet1!R532:T532)</f>
        <v>807.09484391072112</v>
      </c>
    </row>
    <row r="533" spans="1:22" x14ac:dyDescent="0.3">
      <c r="A533">
        <v>553</v>
      </c>
      <c r="B533" t="s">
        <v>510</v>
      </c>
      <c r="C533" t="s">
        <v>574</v>
      </c>
      <c r="D533" t="str">
        <f t="shared" si="19"/>
        <v>Jaunpur</v>
      </c>
      <c r="E533">
        <v>3911679</v>
      </c>
      <c r="F533">
        <v>549264</v>
      </c>
      <c r="G533" s="2">
        <f t="shared" si="20"/>
        <v>7.1216737306650355</v>
      </c>
      <c r="H533">
        <v>1871674</v>
      </c>
      <c r="I533">
        <v>1215515</v>
      </c>
      <c r="J533">
        <v>3290</v>
      </c>
      <c r="K533">
        <v>3264</v>
      </c>
      <c r="L533">
        <v>2726</v>
      </c>
      <c r="M533">
        <v>873</v>
      </c>
      <c r="N533">
        <v>191</v>
      </c>
      <c r="O533">
        <v>2009</v>
      </c>
      <c r="P533" s="3">
        <v>270640.35600000003</v>
      </c>
      <c r="Q533" s="3">
        <v>235789.28399999999</v>
      </c>
      <c r="R533" s="2">
        <v>5.2218984947999996</v>
      </c>
      <c r="S533" s="2">
        <v>2.9165613439000002</v>
      </c>
      <c r="T533" s="2">
        <v>2.3537426830000001</v>
      </c>
      <c r="U533">
        <v>3</v>
      </c>
      <c r="V533" s="2">
        <f>Sheet2!$J$12+SUMPRODUCT(Sheet2!$K$12:$M$12,Sheet1!R533:T533)</f>
        <v>1355.2047623250903</v>
      </c>
    </row>
    <row r="534" spans="1:22" x14ac:dyDescent="0.3">
      <c r="A534">
        <v>554</v>
      </c>
      <c r="B534" t="s">
        <v>510</v>
      </c>
      <c r="C534" t="s">
        <v>575</v>
      </c>
      <c r="D534" t="str">
        <f t="shared" si="19"/>
        <v>Ghazipur</v>
      </c>
      <c r="E534">
        <v>3037582</v>
      </c>
      <c r="F534">
        <v>426203</v>
      </c>
      <c r="G534" s="2">
        <f t="shared" si="20"/>
        <v>7.1270779417319918</v>
      </c>
      <c r="H534">
        <v>1444871</v>
      </c>
      <c r="I534">
        <v>953512</v>
      </c>
      <c r="J534">
        <v>2665</v>
      </c>
      <c r="K534">
        <v>2597</v>
      </c>
      <c r="L534">
        <v>2283</v>
      </c>
      <c r="M534">
        <v>504</v>
      </c>
      <c r="N534">
        <v>369</v>
      </c>
      <c r="O534">
        <v>1317</v>
      </c>
      <c r="P534" s="3">
        <v>211274.50799999997</v>
      </c>
      <c r="Q534" s="3">
        <v>178607.56600000002</v>
      </c>
      <c r="R534" s="2">
        <v>3.2724195063999999</v>
      </c>
      <c r="S534" s="2">
        <v>2.3112308500999998</v>
      </c>
      <c r="T534" s="2">
        <v>1.6483100921</v>
      </c>
      <c r="U534">
        <v>3</v>
      </c>
      <c r="V534" s="2">
        <f>Sheet2!$J$12+SUMPRODUCT(Sheet2!$K$12:$M$12,Sheet1!R534:T534)</f>
        <v>1087.3492364459207</v>
      </c>
    </row>
    <row r="535" spans="1:22" x14ac:dyDescent="0.3">
      <c r="A535">
        <v>555</v>
      </c>
      <c r="B535" t="s">
        <v>510</v>
      </c>
      <c r="C535" t="s">
        <v>576</v>
      </c>
      <c r="D535" t="str">
        <f t="shared" si="19"/>
        <v xml:space="preserve">Chandauli </v>
      </c>
      <c r="E535">
        <v>1643251</v>
      </c>
      <c r="F535">
        <v>234574</v>
      </c>
      <c r="G535" s="2">
        <f t="shared" si="20"/>
        <v>7.0052563370194481</v>
      </c>
      <c r="H535">
        <v>785284</v>
      </c>
      <c r="I535">
        <v>527633</v>
      </c>
      <c r="J535">
        <v>1419</v>
      </c>
      <c r="K535">
        <v>1363</v>
      </c>
      <c r="L535">
        <v>927</v>
      </c>
      <c r="M535">
        <v>341</v>
      </c>
      <c r="N535">
        <v>194</v>
      </c>
      <c r="O535">
        <v>878</v>
      </c>
      <c r="P535" s="3">
        <v>110798.80499999999</v>
      </c>
      <c r="Q535" s="3">
        <v>112943.298</v>
      </c>
      <c r="R535" s="2">
        <v>-0.19696137799999999</v>
      </c>
      <c r="S535" s="2">
        <v>0.76284212240000004</v>
      </c>
      <c r="T535" s="2">
        <v>0.81503000910000001</v>
      </c>
      <c r="U535">
        <v>3</v>
      </c>
      <c r="V535" s="2">
        <f>Sheet2!$J$12+SUMPRODUCT(Sheet2!$K$12:$M$12,Sheet1!R535:T535)</f>
        <v>551.75776473819951</v>
      </c>
    </row>
    <row r="536" spans="1:22" x14ac:dyDescent="0.3">
      <c r="A536">
        <v>556</v>
      </c>
      <c r="B536" t="s">
        <v>510</v>
      </c>
      <c r="C536" t="s">
        <v>577</v>
      </c>
      <c r="D536" t="str">
        <f t="shared" si="19"/>
        <v>Varanasi</v>
      </c>
      <c r="E536">
        <v>3138671</v>
      </c>
      <c r="F536">
        <v>430651</v>
      </c>
      <c r="G536" s="2">
        <f t="shared" si="20"/>
        <v>7.2882008865647592</v>
      </c>
      <c r="H536">
        <v>1694405</v>
      </c>
      <c r="I536">
        <v>982054</v>
      </c>
      <c r="J536">
        <v>1289</v>
      </c>
      <c r="K536">
        <v>1268</v>
      </c>
      <c r="L536">
        <v>1198</v>
      </c>
      <c r="M536">
        <v>543</v>
      </c>
      <c r="N536">
        <v>166</v>
      </c>
      <c r="O536">
        <v>957</v>
      </c>
      <c r="P536" s="3">
        <v>299283.59999999998</v>
      </c>
      <c r="Q536" s="3">
        <v>116720.60400000001</v>
      </c>
      <c r="R536" s="2">
        <v>1.7813509706999999</v>
      </c>
      <c r="S536" s="2">
        <v>-0.45594307499999998</v>
      </c>
      <c r="T536" s="2">
        <v>0.55475017589999998</v>
      </c>
      <c r="U536">
        <v>3</v>
      </c>
      <c r="V536" s="2">
        <f>Sheet2!$J$12+SUMPRODUCT(Sheet2!$K$12:$M$12,Sheet1!R536:T536)</f>
        <v>695.51566238942439</v>
      </c>
    </row>
    <row r="537" spans="1:22" x14ac:dyDescent="0.3">
      <c r="A537">
        <v>557</v>
      </c>
      <c r="B537" t="s">
        <v>510</v>
      </c>
      <c r="C537" t="s">
        <v>578</v>
      </c>
      <c r="D537" t="str">
        <f t="shared" si="19"/>
        <v xml:space="preserve">Sant Ravidas Nagar Bhadohi </v>
      </c>
      <c r="E537">
        <v>1353705</v>
      </c>
      <c r="F537">
        <v>161865</v>
      </c>
      <c r="G537" s="2">
        <f t="shared" si="20"/>
        <v>8.3631730145491616</v>
      </c>
      <c r="H537">
        <v>625404</v>
      </c>
      <c r="I537">
        <v>388634</v>
      </c>
      <c r="J537">
        <v>1097</v>
      </c>
      <c r="K537">
        <v>1082</v>
      </c>
      <c r="L537">
        <v>971</v>
      </c>
      <c r="M537">
        <v>489</v>
      </c>
      <c r="N537">
        <v>48</v>
      </c>
      <c r="O537">
        <v>825</v>
      </c>
      <c r="P537" s="3">
        <v>92828.623000000007</v>
      </c>
      <c r="Q537" s="3">
        <v>69916.294999999998</v>
      </c>
      <c r="R537" s="2">
        <v>-0.89025499299999999</v>
      </c>
      <c r="S537" s="2">
        <v>0.76797309329999996</v>
      </c>
      <c r="T537" s="2">
        <v>0.35095263459999998</v>
      </c>
      <c r="U537">
        <v>2</v>
      </c>
      <c r="V537" s="2">
        <f>Sheet2!$J$12+SUMPRODUCT(Sheet2!$K$12:$M$12,Sheet1!R537:T537)</f>
        <v>484.66430577719342</v>
      </c>
    </row>
    <row r="538" spans="1:22" x14ac:dyDescent="0.3">
      <c r="A538">
        <v>558</v>
      </c>
      <c r="B538" t="s">
        <v>510</v>
      </c>
      <c r="C538" t="s">
        <v>579</v>
      </c>
      <c r="D538" t="str">
        <f t="shared" si="19"/>
        <v>Mirzapur</v>
      </c>
      <c r="E538">
        <v>2116042</v>
      </c>
      <c r="F538">
        <v>305151</v>
      </c>
      <c r="G538" s="2">
        <f t="shared" si="20"/>
        <v>6.9344095218432837</v>
      </c>
      <c r="H538">
        <v>935101</v>
      </c>
      <c r="I538">
        <v>714739</v>
      </c>
      <c r="J538">
        <v>1767</v>
      </c>
      <c r="K538">
        <v>1726</v>
      </c>
      <c r="L538">
        <v>1198</v>
      </c>
      <c r="M538">
        <v>659</v>
      </c>
      <c r="N538">
        <v>162</v>
      </c>
      <c r="O538">
        <v>1002</v>
      </c>
      <c r="P538" s="3">
        <v>134651.18799999999</v>
      </c>
      <c r="Q538" s="3">
        <v>163063.82399999999</v>
      </c>
      <c r="R538" s="2">
        <v>1.0793775189999999</v>
      </c>
      <c r="S538" s="2">
        <v>1.2607564748</v>
      </c>
      <c r="T538" s="2">
        <v>1.0366814022999999</v>
      </c>
      <c r="U538">
        <v>3</v>
      </c>
      <c r="V538" s="2">
        <f>Sheet2!$J$12+SUMPRODUCT(Sheet2!$K$12:$M$12,Sheet1!R538:T538)</f>
        <v>745.58841711994614</v>
      </c>
    </row>
    <row r="539" spans="1:22" x14ac:dyDescent="0.3">
      <c r="A539">
        <v>559</v>
      </c>
      <c r="B539" t="s">
        <v>510</v>
      </c>
      <c r="C539" t="s">
        <v>580</v>
      </c>
      <c r="D539" t="str">
        <f t="shared" si="19"/>
        <v>Sonbhadra</v>
      </c>
      <c r="E539">
        <v>1463519</v>
      </c>
      <c r="F539">
        <v>251463</v>
      </c>
      <c r="G539" s="2">
        <f t="shared" si="20"/>
        <v>5.8200172590003305</v>
      </c>
      <c r="H539">
        <v>571318</v>
      </c>
      <c r="I539">
        <v>537935</v>
      </c>
      <c r="J539">
        <v>1363</v>
      </c>
      <c r="K539">
        <v>1340</v>
      </c>
      <c r="L539">
        <v>555</v>
      </c>
      <c r="M539">
        <v>265</v>
      </c>
      <c r="N539">
        <v>114</v>
      </c>
      <c r="O539">
        <v>566</v>
      </c>
      <c r="P539" s="3">
        <v>62635.536000000007</v>
      </c>
      <c r="Q539" s="3">
        <v>183068.90400000001</v>
      </c>
      <c r="R539" s="2">
        <v>-0.52179545999999999</v>
      </c>
      <c r="S539" s="2">
        <v>0.52623871249999998</v>
      </c>
      <c r="T539" s="2">
        <v>1.4718845598999999</v>
      </c>
      <c r="U539">
        <v>3</v>
      </c>
      <c r="V539" s="2">
        <f>Sheet2!$J$12+SUMPRODUCT(Sheet2!$K$12:$M$12,Sheet1!R539:T539)</f>
        <v>464.94518075704696</v>
      </c>
    </row>
    <row r="540" spans="1:22" x14ac:dyDescent="0.3">
      <c r="A540">
        <v>560</v>
      </c>
      <c r="B540" t="s">
        <v>581</v>
      </c>
      <c r="C540" t="s">
        <v>582</v>
      </c>
      <c r="D540" t="str">
        <f t="shared" si="19"/>
        <v>Uttarkashi</v>
      </c>
      <c r="E540">
        <v>295013</v>
      </c>
      <c r="F540">
        <v>55558</v>
      </c>
      <c r="G540" s="2">
        <f t="shared" si="20"/>
        <v>5.3100003599841603</v>
      </c>
      <c r="H540">
        <v>161161</v>
      </c>
      <c r="I540">
        <v>135904</v>
      </c>
      <c r="J540">
        <v>682</v>
      </c>
      <c r="K540">
        <v>656</v>
      </c>
      <c r="L540">
        <v>570</v>
      </c>
      <c r="M540">
        <v>195</v>
      </c>
      <c r="N540">
        <v>188</v>
      </c>
      <c r="O540">
        <v>194</v>
      </c>
      <c r="P540" s="3">
        <v>52147.512000000002</v>
      </c>
      <c r="Q540" s="3">
        <v>4302.6000000000004</v>
      </c>
      <c r="R540" s="2">
        <v>-2.6462524420000002</v>
      </c>
      <c r="S540" s="2">
        <v>0.50650216830000006</v>
      </c>
      <c r="T540" s="2">
        <v>-0.28218695500000002</v>
      </c>
      <c r="U540">
        <v>2</v>
      </c>
      <c r="V540" s="2">
        <f>Sheet2!$J$12+SUMPRODUCT(Sheet2!$K$12:$M$12,Sheet1!R540:T540)</f>
        <v>268.96604824945075</v>
      </c>
    </row>
    <row r="541" spans="1:22" x14ac:dyDescent="0.3">
      <c r="A541">
        <v>561</v>
      </c>
      <c r="B541" t="s">
        <v>581</v>
      </c>
      <c r="C541" t="s">
        <v>583</v>
      </c>
      <c r="D541" t="str">
        <f t="shared" si="19"/>
        <v>Chamoli</v>
      </c>
      <c r="E541">
        <v>370359</v>
      </c>
      <c r="F541">
        <v>76121</v>
      </c>
      <c r="G541" s="2">
        <f t="shared" si="20"/>
        <v>4.8653985102665489</v>
      </c>
      <c r="H541">
        <v>237354</v>
      </c>
      <c r="I541">
        <v>164729</v>
      </c>
      <c r="J541">
        <v>1166</v>
      </c>
      <c r="K541">
        <v>1116</v>
      </c>
      <c r="L541">
        <v>883</v>
      </c>
      <c r="M541">
        <v>357</v>
      </c>
      <c r="N541">
        <v>212</v>
      </c>
      <c r="O541">
        <v>204</v>
      </c>
      <c r="P541" s="3">
        <v>73047.664000000004</v>
      </c>
      <c r="Q541" s="3">
        <v>3869.05</v>
      </c>
      <c r="R541" s="2">
        <v>-1.8484163300000001</v>
      </c>
      <c r="S541" s="2">
        <v>1.328329028</v>
      </c>
      <c r="T541" s="2">
        <v>-0.190723899</v>
      </c>
      <c r="U541">
        <v>2</v>
      </c>
      <c r="V541" s="2">
        <f>Sheet2!$J$12+SUMPRODUCT(Sheet2!$K$12:$M$12,Sheet1!R541:T541)</f>
        <v>438.11755553405902</v>
      </c>
    </row>
    <row r="542" spans="1:22" x14ac:dyDescent="0.3">
      <c r="A542">
        <v>562</v>
      </c>
      <c r="B542" t="s">
        <v>581</v>
      </c>
      <c r="C542" t="s">
        <v>584</v>
      </c>
      <c r="D542" t="str">
        <f t="shared" si="19"/>
        <v xml:space="preserve">Rudraprayag </v>
      </c>
      <c r="E542">
        <v>227439</v>
      </c>
      <c r="F542">
        <v>47539</v>
      </c>
      <c r="G542" s="2">
        <f t="shared" si="20"/>
        <v>4.7842613433181178</v>
      </c>
      <c r="H542">
        <v>141078</v>
      </c>
      <c r="I542">
        <v>102033</v>
      </c>
      <c r="J542">
        <v>658</v>
      </c>
      <c r="K542">
        <v>648</v>
      </c>
      <c r="L542">
        <v>593</v>
      </c>
      <c r="M542">
        <v>255</v>
      </c>
      <c r="N542">
        <v>231</v>
      </c>
      <c r="O542">
        <v>206</v>
      </c>
      <c r="P542" s="3">
        <v>48207.156000000003</v>
      </c>
      <c r="Q542" s="3">
        <v>1187.856</v>
      </c>
      <c r="R542" s="2">
        <v>-2.6401837860000001</v>
      </c>
      <c r="S542" s="2">
        <v>0.62282167929999999</v>
      </c>
      <c r="T542" s="2">
        <v>-0.47988481700000002</v>
      </c>
      <c r="U542">
        <v>2</v>
      </c>
      <c r="V542" s="2">
        <f>Sheet2!$J$12+SUMPRODUCT(Sheet2!$K$12:$M$12,Sheet1!R542:T542)</f>
        <v>287.86748502523477</v>
      </c>
    </row>
    <row r="543" spans="1:22" x14ac:dyDescent="0.3">
      <c r="A543">
        <v>563</v>
      </c>
      <c r="B543" t="s">
        <v>581</v>
      </c>
      <c r="C543" t="s">
        <v>585</v>
      </c>
      <c r="D543" t="str">
        <f t="shared" si="19"/>
        <v>Tehri Garhwal</v>
      </c>
      <c r="E543">
        <v>604747</v>
      </c>
      <c r="F543">
        <v>117754</v>
      </c>
      <c r="G543" s="2">
        <f t="shared" si="20"/>
        <v>5.1356811658202695</v>
      </c>
      <c r="H543">
        <v>337816</v>
      </c>
      <c r="I543">
        <v>264715</v>
      </c>
      <c r="J543">
        <v>1801</v>
      </c>
      <c r="K543">
        <v>1519</v>
      </c>
      <c r="L543">
        <v>1275</v>
      </c>
      <c r="M543">
        <v>377</v>
      </c>
      <c r="N543">
        <v>295</v>
      </c>
      <c r="O543">
        <v>246</v>
      </c>
      <c r="P543" s="3">
        <v>119248.836</v>
      </c>
      <c r="Q543" s="3">
        <v>3950.2719999999999</v>
      </c>
      <c r="R543" s="2">
        <v>-0.87779974100000002</v>
      </c>
      <c r="S543" s="2">
        <v>2.0327618875</v>
      </c>
      <c r="T543" s="2">
        <v>1.9088746399999999E-2</v>
      </c>
      <c r="U543">
        <v>3</v>
      </c>
      <c r="V543" s="2">
        <f>Sheet2!$J$12+SUMPRODUCT(Sheet2!$K$12:$M$12,Sheet1!R543:T543)</f>
        <v>613.38601907525845</v>
      </c>
    </row>
    <row r="544" spans="1:22" x14ac:dyDescent="0.3">
      <c r="A544">
        <v>564</v>
      </c>
      <c r="B544" t="s">
        <v>581</v>
      </c>
      <c r="C544" t="s">
        <v>586</v>
      </c>
      <c r="D544" t="str">
        <f t="shared" si="19"/>
        <v>Dehradun</v>
      </c>
      <c r="E544">
        <v>1282143</v>
      </c>
      <c r="F544">
        <v>239975</v>
      </c>
      <c r="G544" s="2">
        <f t="shared" si="20"/>
        <v>5.3428190436503806</v>
      </c>
      <c r="H544">
        <v>876441</v>
      </c>
      <c r="I544">
        <v>400475</v>
      </c>
      <c r="J544">
        <v>738</v>
      </c>
      <c r="K544">
        <v>696</v>
      </c>
      <c r="L544">
        <v>640</v>
      </c>
      <c r="M544">
        <v>317</v>
      </c>
      <c r="N544">
        <v>226</v>
      </c>
      <c r="O544">
        <v>319</v>
      </c>
      <c r="P544" s="3">
        <v>187520.967</v>
      </c>
      <c r="Q544" s="3">
        <v>27078.84</v>
      </c>
      <c r="R544" s="2">
        <v>-1.0903092700000001</v>
      </c>
      <c r="S544" s="2">
        <v>-0.31807025999999999</v>
      </c>
      <c r="T544" s="2">
        <v>-0.31659338999999997</v>
      </c>
      <c r="U544">
        <v>2</v>
      </c>
      <c r="V544" s="2">
        <f>Sheet2!$J$12+SUMPRODUCT(Sheet2!$K$12:$M$12,Sheet1!R544:T544)</f>
        <v>387.57201735299998</v>
      </c>
    </row>
    <row r="545" spans="1:22" x14ac:dyDescent="0.3">
      <c r="A545">
        <v>565</v>
      </c>
      <c r="B545" t="s">
        <v>581</v>
      </c>
      <c r="C545" t="s">
        <v>587</v>
      </c>
      <c r="D545" t="str">
        <f t="shared" si="19"/>
        <v>Garhwal</v>
      </c>
      <c r="E545">
        <v>697078</v>
      </c>
      <c r="F545">
        <v>149987</v>
      </c>
      <c r="G545" s="2">
        <f t="shared" si="20"/>
        <v>4.6475894577530052</v>
      </c>
      <c r="H545">
        <v>461675</v>
      </c>
      <c r="I545">
        <v>269871</v>
      </c>
      <c r="J545">
        <v>3151</v>
      </c>
      <c r="K545">
        <v>2853</v>
      </c>
      <c r="L545">
        <v>2185</v>
      </c>
      <c r="M545">
        <v>580</v>
      </c>
      <c r="N545">
        <v>634</v>
      </c>
      <c r="O545">
        <v>366</v>
      </c>
      <c r="P545" s="3">
        <v>147312.07500000001</v>
      </c>
      <c r="Q545" s="3">
        <v>3205.7550000000001</v>
      </c>
      <c r="R545" s="2">
        <v>1.1555236405</v>
      </c>
      <c r="S545" s="2">
        <v>4.4884267718000004</v>
      </c>
      <c r="T545" s="2">
        <v>0.1460875385</v>
      </c>
      <c r="U545">
        <v>3</v>
      </c>
      <c r="V545" s="2">
        <f>Sheet2!$J$12+SUMPRODUCT(Sheet2!$K$12:$M$12,Sheet1!R545:T545)</f>
        <v>1081.236011872903</v>
      </c>
    </row>
    <row r="546" spans="1:22" x14ac:dyDescent="0.3">
      <c r="A546">
        <v>566</v>
      </c>
      <c r="B546" t="s">
        <v>581</v>
      </c>
      <c r="C546" t="s">
        <v>588</v>
      </c>
      <c r="D546" t="str">
        <f t="shared" si="19"/>
        <v>Pithoragarh</v>
      </c>
      <c r="E546">
        <v>462289</v>
      </c>
      <c r="F546">
        <v>98514</v>
      </c>
      <c r="G546" s="2">
        <f t="shared" si="20"/>
        <v>4.69262236839434</v>
      </c>
      <c r="H546">
        <v>296362</v>
      </c>
      <c r="I546">
        <v>198709</v>
      </c>
      <c r="J546">
        <v>1579</v>
      </c>
      <c r="K546">
        <v>1496</v>
      </c>
      <c r="L546">
        <v>1159</v>
      </c>
      <c r="M546">
        <v>405</v>
      </c>
      <c r="N546">
        <v>185</v>
      </c>
      <c r="O546">
        <v>249</v>
      </c>
      <c r="P546" s="3">
        <v>94668.11</v>
      </c>
      <c r="Q546" s="3">
        <v>3743.38</v>
      </c>
      <c r="R546" s="2">
        <v>-1.2589936669999999</v>
      </c>
      <c r="S546" s="2">
        <v>1.9125835132</v>
      </c>
      <c r="T546" s="2">
        <v>8.9496187599999999E-2</v>
      </c>
      <c r="U546">
        <v>3</v>
      </c>
      <c r="V546" s="2">
        <f>Sheet2!$J$12+SUMPRODUCT(Sheet2!$K$12:$M$12,Sheet1!R546:T546)</f>
        <v>552.8003993229338</v>
      </c>
    </row>
    <row r="547" spans="1:22" x14ac:dyDescent="0.3">
      <c r="A547">
        <v>567</v>
      </c>
      <c r="B547" t="s">
        <v>581</v>
      </c>
      <c r="C547" t="s">
        <v>589</v>
      </c>
      <c r="D547" t="str">
        <f t="shared" si="19"/>
        <v>Bageshwar</v>
      </c>
      <c r="E547">
        <v>249462</v>
      </c>
      <c r="F547">
        <v>51949</v>
      </c>
      <c r="G547" s="2">
        <f t="shared" si="20"/>
        <v>4.8020558624805094</v>
      </c>
      <c r="H547">
        <v>148464</v>
      </c>
      <c r="I547">
        <v>118844</v>
      </c>
      <c r="J547">
        <v>883</v>
      </c>
      <c r="K547">
        <v>738</v>
      </c>
      <c r="L547">
        <v>627</v>
      </c>
      <c r="M547">
        <v>189</v>
      </c>
      <c r="N547">
        <v>94</v>
      </c>
      <c r="O547">
        <v>143</v>
      </c>
      <c r="P547" s="3">
        <v>50823.806000000004</v>
      </c>
      <c r="Q547" s="3">
        <v>1038.28</v>
      </c>
      <c r="R547" s="2">
        <v>-2.6423795669999999</v>
      </c>
      <c r="S547" s="2">
        <v>0.69970186960000003</v>
      </c>
      <c r="T547" s="2">
        <v>-1.8253192000000001E-2</v>
      </c>
      <c r="U547">
        <v>2</v>
      </c>
      <c r="V547" s="2">
        <f>Sheet2!$J$12+SUMPRODUCT(Sheet2!$K$12:$M$12,Sheet1!R547:T547)</f>
        <v>276.72097256903265</v>
      </c>
    </row>
    <row r="548" spans="1:22" x14ac:dyDescent="0.3">
      <c r="A548">
        <v>568</v>
      </c>
      <c r="B548" t="s">
        <v>581</v>
      </c>
      <c r="C548" t="s">
        <v>590</v>
      </c>
      <c r="D548" t="str">
        <f t="shared" si="19"/>
        <v>Almora</v>
      </c>
      <c r="E548">
        <v>630567</v>
      </c>
      <c r="F548">
        <v>131052</v>
      </c>
      <c r="G548" s="2">
        <f t="shared" si="20"/>
        <v>4.8115786100173974</v>
      </c>
      <c r="H548">
        <v>392640</v>
      </c>
      <c r="I548">
        <v>292182</v>
      </c>
      <c r="J548">
        <v>2172</v>
      </c>
      <c r="K548">
        <v>2045</v>
      </c>
      <c r="L548">
        <v>1791</v>
      </c>
      <c r="M548">
        <v>500</v>
      </c>
      <c r="N548">
        <v>330</v>
      </c>
      <c r="O548">
        <v>357</v>
      </c>
      <c r="P548" s="3">
        <v>131295.07799999998</v>
      </c>
      <c r="Q548" s="3">
        <v>2409.0839999999998</v>
      </c>
      <c r="R548" s="2">
        <v>-7.8058765000000002E-2</v>
      </c>
      <c r="S548" s="2">
        <v>2.9786310777999998</v>
      </c>
      <c r="T548" s="2">
        <v>9.7815512699999996E-2</v>
      </c>
      <c r="U548">
        <v>3</v>
      </c>
      <c r="V548" s="2">
        <f>Sheet2!$J$12+SUMPRODUCT(Sheet2!$K$12:$M$12,Sheet1!R548:T548)</f>
        <v>794.48090112550653</v>
      </c>
    </row>
    <row r="549" spans="1:22" x14ac:dyDescent="0.3">
      <c r="A549">
        <v>569</v>
      </c>
      <c r="B549" t="s">
        <v>581</v>
      </c>
      <c r="C549" t="s">
        <v>591</v>
      </c>
      <c r="D549" t="str">
        <f t="shared" si="19"/>
        <v>Champawat</v>
      </c>
      <c r="E549">
        <v>224542</v>
      </c>
      <c r="F549">
        <v>43902</v>
      </c>
      <c r="G549" s="2">
        <f t="shared" si="20"/>
        <v>5.1146189239670177</v>
      </c>
      <c r="H549">
        <v>129947</v>
      </c>
      <c r="I549">
        <v>90208</v>
      </c>
      <c r="J549">
        <v>656</v>
      </c>
      <c r="K549">
        <v>574</v>
      </c>
      <c r="L549">
        <v>395</v>
      </c>
      <c r="M549">
        <v>168</v>
      </c>
      <c r="N549">
        <v>60</v>
      </c>
      <c r="O549">
        <v>147</v>
      </c>
      <c r="P549" s="3">
        <v>39313.65</v>
      </c>
      <c r="Q549" s="3">
        <v>1978.875</v>
      </c>
      <c r="R549" s="2">
        <v>-3.0060343490000001</v>
      </c>
      <c r="S549" s="2">
        <v>0.32275864180000002</v>
      </c>
      <c r="T549" s="2">
        <v>-5.6111755999999999E-2</v>
      </c>
      <c r="U549">
        <v>2</v>
      </c>
      <c r="V549" s="2">
        <f>Sheet2!$J$12+SUMPRODUCT(Sheet2!$K$12:$M$12,Sheet1!R549:T549)</f>
        <v>199.26074778841581</v>
      </c>
    </row>
    <row r="550" spans="1:22" x14ac:dyDescent="0.3">
      <c r="A550">
        <v>570</v>
      </c>
      <c r="B550" t="s">
        <v>581</v>
      </c>
      <c r="C550" t="s">
        <v>592</v>
      </c>
      <c r="D550" t="str">
        <f t="shared" si="19"/>
        <v>Nainital</v>
      </c>
      <c r="E550">
        <v>762909</v>
      </c>
      <c r="F550">
        <v>142113</v>
      </c>
      <c r="G550" s="2">
        <f t="shared" si="20"/>
        <v>5.3683266133288301</v>
      </c>
      <c r="H550">
        <v>508731</v>
      </c>
      <c r="I550">
        <v>278947</v>
      </c>
      <c r="J550">
        <v>1091</v>
      </c>
      <c r="K550">
        <v>1030</v>
      </c>
      <c r="L550">
        <v>992</v>
      </c>
      <c r="M550">
        <v>566</v>
      </c>
      <c r="N550">
        <v>192</v>
      </c>
      <c r="O550">
        <v>558</v>
      </c>
      <c r="P550" s="3">
        <v>117455.845</v>
      </c>
      <c r="Q550" s="3">
        <v>6950.05</v>
      </c>
      <c r="R550" s="2">
        <v>-1.190476007</v>
      </c>
      <c r="S550" s="2">
        <v>1.0727022623</v>
      </c>
      <c r="T550" s="2">
        <v>-0.47359906499999999</v>
      </c>
      <c r="U550">
        <v>2</v>
      </c>
      <c r="V550" s="2">
        <f>Sheet2!$J$12+SUMPRODUCT(Sheet2!$K$12:$M$12,Sheet1!R550:T550)</f>
        <v>507.04735777890983</v>
      </c>
    </row>
    <row r="551" spans="1:22" x14ac:dyDescent="0.3">
      <c r="A551">
        <v>571</v>
      </c>
      <c r="B551" t="s">
        <v>581</v>
      </c>
      <c r="C551" t="s">
        <v>593</v>
      </c>
      <c r="D551" t="str">
        <f t="shared" si="19"/>
        <v xml:space="preserve">Udham Singh Nagar </v>
      </c>
      <c r="E551">
        <v>1235614</v>
      </c>
      <c r="F551">
        <v>208076</v>
      </c>
      <c r="G551" s="2">
        <f t="shared" si="20"/>
        <v>5.9382821661316054</v>
      </c>
      <c r="H551">
        <v>659165</v>
      </c>
      <c r="I551">
        <v>392156</v>
      </c>
      <c r="J551">
        <v>674</v>
      </c>
      <c r="K551">
        <v>658</v>
      </c>
      <c r="L551">
        <v>646</v>
      </c>
      <c r="M551">
        <v>504</v>
      </c>
      <c r="N551">
        <v>180</v>
      </c>
      <c r="O551">
        <v>595</v>
      </c>
      <c r="P551" s="3">
        <v>129810.12599999999</v>
      </c>
      <c r="Q551" s="3">
        <v>24225.84</v>
      </c>
      <c r="R551" s="2">
        <v>-1.2619602969999999</v>
      </c>
      <c r="S551" s="2">
        <v>-8.4098799999999998E-4</v>
      </c>
      <c r="T551" s="2">
        <v>-0.50371847199999997</v>
      </c>
      <c r="U551">
        <v>2</v>
      </c>
      <c r="V551" s="2">
        <f>Sheet2!$J$12+SUMPRODUCT(Sheet2!$K$12:$M$12,Sheet1!R551:T551)</f>
        <v>402.320661670665</v>
      </c>
    </row>
    <row r="552" spans="1:22" x14ac:dyDescent="0.3">
      <c r="A552">
        <v>572</v>
      </c>
      <c r="B552" t="s">
        <v>581</v>
      </c>
      <c r="C552" t="s">
        <v>594</v>
      </c>
      <c r="D552" t="str">
        <f t="shared" si="19"/>
        <v>Hardwar</v>
      </c>
      <c r="E552">
        <v>1447187</v>
      </c>
      <c r="F552">
        <v>240702</v>
      </c>
      <c r="G552" s="2">
        <f t="shared" si="20"/>
        <v>6.0123596812656315</v>
      </c>
      <c r="H552">
        <v>754948</v>
      </c>
      <c r="I552">
        <v>425263</v>
      </c>
      <c r="J552">
        <v>510</v>
      </c>
      <c r="K552">
        <v>489</v>
      </c>
      <c r="L552">
        <v>444</v>
      </c>
      <c r="M552">
        <v>321</v>
      </c>
      <c r="N552">
        <v>126</v>
      </c>
      <c r="O552">
        <v>448</v>
      </c>
      <c r="P552" s="3">
        <v>178948.8</v>
      </c>
      <c r="Q552" s="3">
        <v>20808</v>
      </c>
      <c r="R552" s="2">
        <v>-1.4374336400000001</v>
      </c>
      <c r="S552" s="2">
        <v>-0.74017239599999995</v>
      </c>
      <c r="T552" s="2">
        <v>-0.30929078700000001</v>
      </c>
      <c r="U552">
        <v>2</v>
      </c>
      <c r="V552" s="2">
        <f>Sheet2!$J$12+SUMPRODUCT(Sheet2!$K$12:$M$12,Sheet1!R552:T552)</f>
        <v>306.322291178657</v>
      </c>
    </row>
    <row r="553" spans="1:22" x14ac:dyDescent="0.3">
      <c r="A553">
        <v>573</v>
      </c>
      <c r="B553" t="s">
        <v>595</v>
      </c>
      <c r="C553" t="s">
        <v>596</v>
      </c>
      <c r="D553" t="str">
        <f t="shared" si="19"/>
        <v>Darjiling</v>
      </c>
      <c r="E553">
        <v>1609172</v>
      </c>
      <c r="F553">
        <v>318737</v>
      </c>
      <c r="G553" s="2">
        <f t="shared" si="20"/>
        <v>5.0485886483213429</v>
      </c>
      <c r="H553">
        <v>1008288</v>
      </c>
      <c r="I553">
        <v>569442</v>
      </c>
      <c r="J553">
        <v>640</v>
      </c>
      <c r="K553">
        <v>554</v>
      </c>
      <c r="L553">
        <v>391</v>
      </c>
      <c r="M553">
        <v>281</v>
      </c>
      <c r="N553">
        <v>252</v>
      </c>
      <c r="O553">
        <v>385</v>
      </c>
      <c r="P553" s="3">
        <v>116616.024</v>
      </c>
      <c r="Q553" s="3">
        <v>148251.22199999998</v>
      </c>
      <c r="R553" s="2">
        <v>-0.69101227799999998</v>
      </c>
      <c r="S553" s="2">
        <v>-0.82227826900000001</v>
      </c>
      <c r="T553" s="2">
        <v>0.39144653080000003</v>
      </c>
      <c r="U553">
        <v>2</v>
      </c>
      <c r="V553" s="2">
        <f>Sheet2!$J$12+SUMPRODUCT(Sheet2!$K$12:$M$12,Sheet1!R553:T553)</f>
        <v>363.86603285843086</v>
      </c>
    </row>
    <row r="554" spans="1:22" x14ac:dyDescent="0.3">
      <c r="A554">
        <v>574</v>
      </c>
      <c r="B554" t="s">
        <v>595</v>
      </c>
      <c r="C554" t="s">
        <v>597</v>
      </c>
      <c r="D554" t="str">
        <f t="shared" si="19"/>
        <v>Jalpaiguri</v>
      </c>
      <c r="E554">
        <v>3401173</v>
      </c>
      <c r="F554">
        <v>688139</v>
      </c>
      <c r="G554" s="2">
        <f t="shared" si="20"/>
        <v>4.9425668360607373</v>
      </c>
      <c r="H554">
        <v>1810083</v>
      </c>
      <c r="I554">
        <v>1303136</v>
      </c>
      <c r="J554">
        <v>742</v>
      </c>
      <c r="K554">
        <v>732</v>
      </c>
      <c r="L554">
        <v>524</v>
      </c>
      <c r="M554">
        <v>439</v>
      </c>
      <c r="N554">
        <v>395</v>
      </c>
      <c r="O554">
        <v>496</v>
      </c>
      <c r="P554" s="3">
        <v>193527.54</v>
      </c>
      <c r="Q554" s="3">
        <v>329133.10499999998</v>
      </c>
      <c r="R554" s="2">
        <v>2.3120937651000002</v>
      </c>
      <c r="S554" s="2">
        <v>-1.9316941430000001</v>
      </c>
      <c r="T554" s="2">
        <v>1.2487121045</v>
      </c>
      <c r="U554">
        <v>1</v>
      </c>
      <c r="V554" s="2">
        <f>Sheet2!$J$12+SUMPRODUCT(Sheet2!$K$12:$M$12,Sheet1!R554:T554)</f>
        <v>600.70721342940101</v>
      </c>
    </row>
    <row r="555" spans="1:22" x14ac:dyDescent="0.3">
      <c r="A555">
        <v>575</v>
      </c>
      <c r="B555" t="s">
        <v>595</v>
      </c>
      <c r="C555" t="s">
        <v>598</v>
      </c>
      <c r="D555" t="str">
        <f t="shared" si="19"/>
        <v>Koch Bihar</v>
      </c>
      <c r="E555">
        <v>2479155</v>
      </c>
      <c r="F555">
        <v>517878</v>
      </c>
      <c r="G555" s="2">
        <f t="shared" si="20"/>
        <v>4.7871409868733563</v>
      </c>
      <c r="H555">
        <v>1386965</v>
      </c>
      <c r="I555">
        <v>966705</v>
      </c>
      <c r="J555">
        <v>1138</v>
      </c>
      <c r="K555">
        <v>1137</v>
      </c>
      <c r="L555">
        <v>583</v>
      </c>
      <c r="M555">
        <v>323</v>
      </c>
      <c r="N555">
        <v>337</v>
      </c>
      <c r="O555">
        <v>519</v>
      </c>
      <c r="P555" s="3">
        <v>76649.475000000006</v>
      </c>
      <c r="Q555" s="3">
        <v>296169.40000000002</v>
      </c>
      <c r="R555" s="2">
        <v>1.2483169809000001</v>
      </c>
      <c r="S555" s="2">
        <v>-0.60549440799999998</v>
      </c>
      <c r="T555" s="2">
        <v>1.6085925834000001</v>
      </c>
      <c r="U555">
        <v>3</v>
      </c>
      <c r="V555" s="2">
        <f>Sheet2!$J$12+SUMPRODUCT(Sheet2!$K$12:$M$12,Sheet1!R555:T555)</f>
        <v>575.57356784393289</v>
      </c>
    </row>
    <row r="556" spans="1:22" x14ac:dyDescent="0.3">
      <c r="A556">
        <v>576</v>
      </c>
      <c r="B556" t="s">
        <v>595</v>
      </c>
      <c r="C556" t="s">
        <v>599</v>
      </c>
      <c r="D556" t="str">
        <f t="shared" si="19"/>
        <v>Uttar Dinajpur</v>
      </c>
      <c r="E556">
        <v>2441794</v>
      </c>
      <c r="F556">
        <v>464648</v>
      </c>
      <c r="G556" s="2">
        <f t="shared" si="20"/>
        <v>5.255147982989274</v>
      </c>
      <c r="H556">
        <v>923477</v>
      </c>
      <c r="I556">
        <v>935524</v>
      </c>
      <c r="J556">
        <v>1477</v>
      </c>
      <c r="K556">
        <v>1463</v>
      </c>
      <c r="L556">
        <v>757</v>
      </c>
      <c r="M556">
        <v>541</v>
      </c>
      <c r="N556">
        <v>339</v>
      </c>
      <c r="O556">
        <v>537</v>
      </c>
      <c r="P556" s="3">
        <v>67414.623999999996</v>
      </c>
      <c r="Q556" s="3">
        <v>223484.09599999999</v>
      </c>
      <c r="R556" s="2">
        <v>1.2283065128999999</v>
      </c>
      <c r="S556" s="2">
        <v>0.40761936679999999</v>
      </c>
      <c r="T556" s="2">
        <v>1.1681318194000001</v>
      </c>
      <c r="U556">
        <v>3</v>
      </c>
      <c r="V556" s="2">
        <f>Sheet2!$J$12+SUMPRODUCT(Sheet2!$K$12:$M$12,Sheet1!R556:T556)</f>
        <v>681.72835763685373</v>
      </c>
    </row>
    <row r="557" spans="1:22" x14ac:dyDescent="0.3">
      <c r="A557">
        <v>577</v>
      </c>
      <c r="B557" t="s">
        <v>595</v>
      </c>
      <c r="C557" t="s">
        <v>600</v>
      </c>
      <c r="D557" t="str">
        <f t="shared" si="19"/>
        <v xml:space="preserve">Dakshin Dinajpur </v>
      </c>
      <c r="E557">
        <v>1503178</v>
      </c>
      <c r="F557">
        <v>318079</v>
      </c>
      <c r="G557" s="2">
        <f t="shared" si="20"/>
        <v>4.7258008230659678</v>
      </c>
      <c r="H557">
        <v>799479</v>
      </c>
      <c r="I557">
        <v>612728</v>
      </c>
      <c r="J557">
        <v>1579</v>
      </c>
      <c r="K557">
        <v>1573</v>
      </c>
      <c r="L557">
        <v>892</v>
      </c>
      <c r="M557">
        <v>362</v>
      </c>
      <c r="N557">
        <v>323</v>
      </c>
      <c r="O557">
        <v>370</v>
      </c>
      <c r="P557" s="3">
        <v>42152.887000000002</v>
      </c>
      <c r="Q557" s="3">
        <v>219004.84899999999</v>
      </c>
      <c r="R557" s="2">
        <v>0.38021770729999999</v>
      </c>
      <c r="S557" s="2">
        <v>1.0406532748999999</v>
      </c>
      <c r="T557" s="2">
        <v>1.3547424338</v>
      </c>
      <c r="U557">
        <v>3</v>
      </c>
      <c r="V557" s="2">
        <f>Sheet2!$J$12+SUMPRODUCT(Sheet2!$K$12:$M$12,Sheet1!R557:T557)</f>
        <v>627.19925720673871</v>
      </c>
    </row>
    <row r="558" spans="1:22" x14ac:dyDescent="0.3">
      <c r="A558">
        <v>579</v>
      </c>
      <c r="B558" t="s">
        <v>595</v>
      </c>
      <c r="C558" t="s">
        <v>601</v>
      </c>
      <c r="D558" t="str">
        <f t="shared" si="19"/>
        <v>Murshidabad</v>
      </c>
      <c r="E558">
        <v>5866569</v>
      </c>
      <c r="F558">
        <v>1140095</v>
      </c>
      <c r="G558" s="2">
        <f t="shared" si="20"/>
        <v>5.1456843508654977</v>
      </c>
      <c r="H558">
        <v>2620538</v>
      </c>
      <c r="I558">
        <v>2005174</v>
      </c>
      <c r="J558">
        <v>1925</v>
      </c>
      <c r="K558">
        <v>1899</v>
      </c>
      <c r="L558">
        <v>1624</v>
      </c>
      <c r="M558">
        <v>680</v>
      </c>
      <c r="N558">
        <v>569</v>
      </c>
      <c r="O558">
        <v>891</v>
      </c>
      <c r="P558" s="3">
        <v>421338.18900000001</v>
      </c>
      <c r="Q558" s="3">
        <v>517353.59399999998</v>
      </c>
      <c r="R558" s="2">
        <v>7.2067472573</v>
      </c>
      <c r="S558" s="2">
        <v>-1.534344462</v>
      </c>
      <c r="T558" s="2">
        <v>2.6787353709000001</v>
      </c>
      <c r="U558">
        <v>1</v>
      </c>
      <c r="V558" s="2">
        <f>Sheet2!$J$12+SUMPRODUCT(Sheet2!$K$12:$M$12,Sheet1!R558:T558)</f>
        <v>1184.8981894792043</v>
      </c>
    </row>
    <row r="559" spans="1:22" x14ac:dyDescent="0.3">
      <c r="A559">
        <v>580</v>
      </c>
      <c r="B559" t="s">
        <v>595</v>
      </c>
      <c r="C559" t="s">
        <v>602</v>
      </c>
      <c r="D559" t="str">
        <f t="shared" si="19"/>
        <v>Birbhum</v>
      </c>
      <c r="E559">
        <v>3015422</v>
      </c>
      <c r="F559">
        <v>598429</v>
      </c>
      <c r="G559" s="2">
        <f t="shared" si="20"/>
        <v>5.0388968449055778</v>
      </c>
      <c r="H559">
        <v>1553852</v>
      </c>
      <c r="I559">
        <v>1128497</v>
      </c>
      <c r="J559">
        <v>2259</v>
      </c>
      <c r="K559">
        <v>2234</v>
      </c>
      <c r="L559">
        <v>1956</v>
      </c>
      <c r="M559">
        <v>837</v>
      </c>
      <c r="N559">
        <v>752</v>
      </c>
      <c r="O559">
        <v>813</v>
      </c>
      <c r="P559" s="3">
        <v>102742.27800000001</v>
      </c>
      <c r="Q559" s="3">
        <v>134812.122</v>
      </c>
      <c r="R559" s="2">
        <v>3.512414014</v>
      </c>
      <c r="S559" s="2">
        <v>2.0157323824</v>
      </c>
      <c r="T559" s="2">
        <v>0.14973171430000001</v>
      </c>
      <c r="U559">
        <v>3</v>
      </c>
      <c r="V559" s="2">
        <f>Sheet2!$J$12+SUMPRODUCT(Sheet2!$K$12:$M$12,Sheet1!R559:T559)</f>
        <v>1148.0922131924808</v>
      </c>
    </row>
    <row r="560" spans="1:22" x14ac:dyDescent="0.3">
      <c r="A560">
        <v>581</v>
      </c>
      <c r="B560" t="s">
        <v>595</v>
      </c>
      <c r="C560" t="s">
        <v>603</v>
      </c>
      <c r="D560" t="str">
        <f t="shared" si="19"/>
        <v>Barddhaman</v>
      </c>
      <c r="E560">
        <v>6895514</v>
      </c>
      <c r="F560">
        <v>1390072</v>
      </c>
      <c r="G560" s="2">
        <f t="shared" si="20"/>
        <v>4.9605444897818245</v>
      </c>
      <c r="H560">
        <v>4205146</v>
      </c>
      <c r="I560">
        <v>2451241</v>
      </c>
      <c r="J560">
        <v>2438</v>
      </c>
      <c r="K560">
        <v>2433</v>
      </c>
      <c r="L560">
        <v>2207</v>
      </c>
      <c r="M560">
        <v>1372</v>
      </c>
      <c r="N560">
        <v>1134</v>
      </c>
      <c r="O560">
        <v>1626</v>
      </c>
      <c r="P560" s="3">
        <v>588251.89800000004</v>
      </c>
      <c r="Q560" s="3">
        <v>336933.01199999993</v>
      </c>
      <c r="R560" s="2">
        <v>10.333494282</v>
      </c>
      <c r="S560" s="2">
        <v>-1.167055057</v>
      </c>
      <c r="T560" s="2">
        <v>0.20192669599999999</v>
      </c>
      <c r="U560">
        <v>1</v>
      </c>
      <c r="V560" s="2">
        <f>Sheet2!$J$12+SUMPRODUCT(Sheet2!$K$12:$M$12,Sheet1!R560:T560)</f>
        <v>1699.2748498420842</v>
      </c>
    </row>
    <row r="561" spans="1:22" x14ac:dyDescent="0.3">
      <c r="A561">
        <v>582</v>
      </c>
      <c r="B561" t="s">
        <v>595</v>
      </c>
      <c r="C561" t="s">
        <v>604</v>
      </c>
      <c r="D561" t="str">
        <f t="shared" si="19"/>
        <v>Nadia</v>
      </c>
      <c r="E561">
        <v>4604827</v>
      </c>
      <c r="F561">
        <v>959987</v>
      </c>
      <c r="G561" s="2">
        <f t="shared" si="20"/>
        <v>4.7967597477882515</v>
      </c>
      <c r="H561">
        <v>2644461</v>
      </c>
      <c r="I561">
        <v>1615705</v>
      </c>
      <c r="J561">
        <v>1250</v>
      </c>
      <c r="K561">
        <v>1245</v>
      </c>
      <c r="L561">
        <v>1161</v>
      </c>
      <c r="M561">
        <v>595</v>
      </c>
      <c r="N561">
        <v>452</v>
      </c>
      <c r="O561">
        <v>785</v>
      </c>
      <c r="P561" s="3">
        <v>379347.70200000005</v>
      </c>
      <c r="Q561" s="3">
        <v>503909.63399999996</v>
      </c>
      <c r="R561" s="2">
        <v>5.3376667596000003</v>
      </c>
      <c r="S561" s="2">
        <v>-2.1334984420000001</v>
      </c>
      <c r="T561" s="2">
        <v>2.2669308494</v>
      </c>
      <c r="U561">
        <v>1</v>
      </c>
      <c r="V561" s="2">
        <f>Sheet2!$J$12+SUMPRODUCT(Sheet2!$K$12:$M$12,Sheet1!R561:T561)</f>
        <v>916.17429053561148</v>
      </c>
    </row>
    <row r="562" spans="1:22" x14ac:dyDescent="0.3">
      <c r="A562">
        <v>583</v>
      </c>
      <c r="B562" t="s">
        <v>595</v>
      </c>
      <c r="C562" t="s">
        <v>605</v>
      </c>
      <c r="D562" t="str">
        <f t="shared" si="19"/>
        <v>North Twenty Four Parganas</v>
      </c>
      <c r="E562">
        <v>8934286</v>
      </c>
      <c r="F562">
        <v>1826518</v>
      </c>
      <c r="G562" s="2">
        <f t="shared" si="20"/>
        <v>4.8914305799340605</v>
      </c>
      <c r="H562">
        <v>6151527</v>
      </c>
      <c r="I562">
        <v>2988160</v>
      </c>
      <c r="J562">
        <v>1572</v>
      </c>
      <c r="K562">
        <v>1567</v>
      </c>
      <c r="L562">
        <v>1274</v>
      </c>
      <c r="M562">
        <v>791</v>
      </c>
      <c r="N562">
        <v>482</v>
      </c>
      <c r="O562">
        <v>1286</v>
      </c>
      <c r="P562" s="3">
        <v>1091273.0980000002</v>
      </c>
      <c r="Q562" s="3">
        <v>589682.99199999997</v>
      </c>
      <c r="R562" s="2">
        <v>12.309587595</v>
      </c>
      <c r="S562" s="2">
        <v>-6.6062871840000001</v>
      </c>
      <c r="T562" s="2">
        <v>2.7737942102000002</v>
      </c>
      <c r="U562">
        <v>1</v>
      </c>
      <c r="V562" s="2">
        <f>Sheet2!$J$12+SUMPRODUCT(Sheet2!$K$12:$M$12,Sheet1!R562:T562)</f>
        <v>1351.7463190214273</v>
      </c>
    </row>
    <row r="563" spans="1:22" x14ac:dyDescent="0.3">
      <c r="A563">
        <v>584</v>
      </c>
      <c r="B563" t="s">
        <v>595</v>
      </c>
      <c r="C563" t="s">
        <v>606</v>
      </c>
      <c r="D563" t="str">
        <f t="shared" si="19"/>
        <v>Hugli</v>
      </c>
      <c r="E563">
        <v>5041976</v>
      </c>
      <c r="F563">
        <v>1043895</v>
      </c>
      <c r="G563" s="2">
        <f t="shared" si="20"/>
        <v>4.8299646995147976</v>
      </c>
      <c r="H563">
        <v>3333988</v>
      </c>
      <c r="I563">
        <v>1859487</v>
      </c>
      <c r="J563">
        <v>1886</v>
      </c>
      <c r="K563">
        <v>1884</v>
      </c>
      <c r="L563">
        <v>1826</v>
      </c>
      <c r="M563">
        <v>1080</v>
      </c>
      <c r="N563">
        <v>759</v>
      </c>
      <c r="O563">
        <v>1095</v>
      </c>
      <c r="P563" s="3">
        <v>562360.51800000004</v>
      </c>
      <c r="Q563" s="3">
        <v>355175.06400000001</v>
      </c>
      <c r="R563" s="2">
        <v>7.3933677401000004</v>
      </c>
      <c r="S563" s="2">
        <v>-1.198821694</v>
      </c>
      <c r="T563" s="2">
        <v>0.64468421210000004</v>
      </c>
      <c r="U563">
        <v>1</v>
      </c>
      <c r="V563" s="2">
        <f>Sheet2!$J$12+SUMPRODUCT(Sheet2!$K$12:$M$12,Sheet1!R563:T563)</f>
        <v>1316.8005654268957</v>
      </c>
    </row>
    <row r="564" spans="1:22" x14ac:dyDescent="0.3">
      <c r="A564">
        <v>585</v>
      </c>
      <c r="B564" t="s">
        <v>595</v>
      </c>
      <c r="C564" t="s">
        <v>607</v>
      </c>
      <c r="D564" t="str">
        <f t="shared" si="19"/>
        <v>Bankura</v>
      </c>
      <c r="E564">
        <v>3192695</v>
      </c>
      <c r="F564">
        <v>606020</v>
      </c>
      <c r="G564" s="2">
        <f t="shared" si="20"/>
        <v>5.2682997260816471</v>
      </c>
      <c r="H564">
        <v>1734222</v>
      </c>
      <c r="I564">
        <v>1427272</v>
      </c>
      <c r="J564">
        <v>3577</v>
      </c>
      <c r="K564">
        <v>3546</v>
      </c>
      <c r="L564">
        <v>2214</v>
      </c>
      <c r="M564">
        <v>841</v>
      </c>
      <c r="N564">
        <v>1027</v>
      </c>
      <c r="O564">
        <v>1122</v>
      </c>
      <c r="P564" s="3">
        <v>137245.33499999999</v>
      </c>
      <c r="Q564" s="3">
        <v>181381.5</v>
      </c>
      <c r="R564" s="2">
        <v>5.3710884535999996</v>
      </c>
      <c r="S564" s="2">
        <v>3.6444687222000001</v>
      </c>
      <c r="T564" s="2">
        <v>0.97762894150000001</v>
      </c>
      <c r="U564">
        <v>3</v>
      </c>
      <c r="V564" s="2">
        <f>Sheet2!$J$12+SUMPRODUCT(Sheet2!$K$12:$M$12,Sheet1!R564:T564)</f>
        <v>1492.5650274684808</v>
      </c>
    </row>
    <row r="565" spans="1:22" x14ac:dyDescent="0.3">
      <c r="A565">
        <v>586</v>
      </c>
      <c r="B565" t="s">
        <v>595</v>
      </c>
      <c r="C565" t="s">
        <v>608</v>
      </c>
      <c r="D565" t="str">
        <f t="shared" si="19"/>
        <v>Puruliya</v>
      </c>
      <c r="E565">
        <v>2536516</v>
      </c>
      <c r="F565">
        <v>449895</v>
      </c>
      <c r="G565" s="2">
        <f t="shared" si="20"/>
        <v>5.6380177596994852</v>
      </c>
      <c r="H565">
        <v>1182284</v>
      </c>
      <c r="I565">
        <v>1127488</v>
      </c>
      <c r="J565">
        <v>2468</v>
      </c>
      <c r="K565">
        <v>2443</v>
      </c>
      <c r="L565">
        <v>1232</v>
      </c>
      <c r="M565">
        <v>563</v>
      </c>
      <c r="N565">
        <v>651</v>
      </c>
      <c r="O565">
        <v>778</v>
      </c>
      <c r="P565" s="3">
        <v>119111.91099999999</v>
      </c>
      <c r="Q565" s="3">
        <v>202897.85599999997</v>
      </c>
      <c r="R565" s="2">
        <v>2.7258868629999999</v>
      </c>
      <c r="S565" s="2">
        <v>1.8483003589</v>
      </c>
      <c r="T565" s="2">
        <v>1.2118075018000001</v>
      </c>
      <c r="U565">
        <v>3</v>
      </c>
      <c r="V565" s="2">
        <f>Sheet2!$J$12+SUMPRODUCT(Sheet2!$K$12:$M$12,Sheet1!R565:T565)</f>
        <v>994.96083511546226</v>
      </c>
    </row>
    <row r="566" spans="1:22" x14ac:dyDescent="0.3">
      <c r="A566">
        <v>588</v>
      </c>
      <c r="B566" t="s">
        <v>595</v>
      </c>
      <c r="C566" t="s">
        <v>609</v>
      </c>
      <c r="D566" t="str">
        <f t="shared" si="19"/>
        <v>Haora</v>
      </c>
      <c r="E566">
        <v>4273099</v>
      </c>
      <c r="F566">
        <v>838520</v>
      </c>
      <c r="G566" s="2">
        <f t="shared" si="20"/>
        <v>5.0960012879835901</v>
      </c>
      <c r="H566">
        <v>2895625</v>
      </c>
      <c r="I566">
        <v>1438874</v>
      </c>
      <c r="J566">
        <v>727</v>
      </c>
      <c r="K566">
        <v>726</v>
      </c>
      <c r="L566">
        <v>682</v>
      </c>
      <c r="M566">
        <v>363</v>
      </c>
      <c r="N566">
        <v>331</v>
      </c>
      <c r="O566">
        <v>623</v>
      </c>
      <c r="P566" s="3">
        <v>571676.27</v>
      </c>
      <c r="Q566" s="3">
        <v>233867.565</v>
      </c>
      <c r="R566" s="2">
        <v>3.6796415737000001</v>
      </c>
      <c r="S566" s="2">
        <v>-3.4582624599999998</v>
      </c>
      <c r="T566" s="2">
        <v>0.71922540489999998</v>
      </c>
      <c r="U566">
        <v>1</v>
      </c>
      <c r="V566" s="2">
        <f>Sheet2!$J$12+SUMPRODUCT(Sheet2!$K$12:$M$12,Sheet1!R566:T566)</f>
        <v>651.72580070954848</v>
      </c>
    </row>
    <row r="567" spans="1:22" x14ac:dyDescent="0.3">
      <c r="A567">
        <v>590</v>
      </c>
      <c r="B567" t="s">
        <v>595</v>
      </c>
      <c r="C567" t="s">
        <v>610</v>
      </c>
      <c r="D567" t="str">
        <f t="shared" si="19"/>
        <v>Twenty Four Parganas</v>
      </c>
      <c r="E567">
        <v>6906689</v>
      </c>
      <c r="F567">
        <v>1321929</v>
      </c>
      <c r="G567" s="2">
        <f t="shared" si="20"/>
        <v>5.2247049576792701</v>
      </c>
      <c r="H567">
        <v>4067343</v>
      </c>
      <c r="I567">
        <v>2242760</v>
      </c>
      <c r="J567">
        <v>2087</v>
      </c>
      <c r="K567">
        <v>2077</v>
      </c>
      <c r="L567">
        <v>1322</v>
      </c>
      <c r="M567">
        <v>931</v>
      </c>
      <c r="N567">
        <v>760</v>
      </c>
      <c r="O567">
        <v>1634</v>
      </c>
      <c r="P567" s="3">
        <v>488841.85200000001</v>
      </c>
      <c r="Q567" s="3">
        <v>436278.21200000006</v>
      </c>
      <c r="R567" s="2">
        <v>8.7809642956000005</v>
      </c>
      <c r="S567" s="2">
        <v>-2.3623978700000001</v>
      </c>
      <c r="T567" s="2">
        <v>1.8650817656000001</v>
      </c>
      <c r="U567">
        <v>1</v>
      </c>
      <c r="V567" s="2">
        <f>Sheet2!$J$12+SUMPRODUCT(Sheet2!$K$12:$M$12,Sheet1!R567:T567)</f>
        <v>1335.5362103276757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opLeftCell="A2" workbookViewId="0">
      <selection activeCell="I27" sqref="I27"/>
    </sheetView>
  </sheetViews>
  <sheetFormatPr defaultRowHeight="14.4" x14ac:dyDescent="0.3"/>
  <cols>
    <col min="2" max="2" width="9.5546875" bestFit="1" customWidth="1"/>
    <col min="3" max="3" width="10" customWidth="1"/>
    <col min="9" max="9" width="10.109375" customWidth="1"/>
  </cols>
  <sheetData>
    <row r="1" spans="2:13" s="2" customFormat="1" x14ac:dyDescent="0.3"/>
    <row r="2" spans="2:13" s="2" customFormat="1" x14ac:dyDescent="0.3"/>
    <row r="3" spans="2:13" s="2" customFormat="1" x14ac:dyDescent="0.3"/>
    <row r="4" spans="2:13" s="2" customFormat="1" x14ac:dyDescent="0.3">
      <c r="C4" s="4" t="s">
        <v>620</v>
      </c>
      <c r="D4" s="4"/>
      <c r="E4" s="4"/>
      <c r="G4" s="4" t="s">
        <v>621</v>
      </c>
      <c r="H4" s="4"/>
      <c r="I4" s="4"/>
      <c r="K4" s="4" t="s">
        <v>622</v>
      </c>
      <c r="L4" s="4"/>
      <c r="M4" s="4"/>
    </row>
    <row r="5" spans="2:13" x14ac:dyDescent="0.3">
      <c r="C5" t="s">
        <v>619</v>
      </c>
      <c r="D5" t="s">
        <v>617</v>
      </c>
      <c r="E5" t="s">
        <v>618</v>
      </c>
      <c r="G5" s="2" t="s">
        <v>619</v>
      </c>
      <c r="H5" s="2" t="s">
        <v>617</v>
      </c>
      <c r="I5" s="2" t="s">
        <v>618</v>
      </c>
      <c r="K5" s="2" t="s">
        <v>619</v>
      </c>
      <c r="L5" s="2" t="s">
        <v>617</v>
      </c>
      <c r="M5" s="2" t="s">
        <v>618</v>
      </c>
    </row>
    <row r="6" spans="2:13" x14ac:dyDescent="0.3">
      <c r="B6" t="s">
        <v>616</v>
      </c>
      <c r="C6">
        <v>12.309587595</v>
      </c>
      <c r="D6">
        <v>-0.415221165</v>
      </c>
      <c r="E6">
        <v>2.7737942102000002</v>
      </c>
      <c r="G6">
        <v>-1.0099080869999999</v>
      </c>
      <c r="H6">
        <v>-7.1050959699999998</v>
      </c>
      <c r="I6">
        <v>-1.2867263</v>
      </c>
      <c r="K6">
        <v>3.3878967555866666</v>
      </c>
      <c r="L6">
        <v>-2.5360690112499986</v>
      </c>
      <c r="M6">
        <v>0.1211713701333333</v>
      </c>
    </row>
    <row r="7" spans="2:13" x14ac:dyDescent="0.3">
      <c r="B7" t="s">
        <v>613</v>
      </c>
      <c r="C7">
        <v>1.7038826221000001</v>
      </c>
      <c r="D7">
        <v>1.6326766505999999</v>
      </c>
      <c r="E7">
        <v>0.95153750400000003</v>
      </c>
      <c r="G7">
        <v>-4.0102294230000002</v>
      </c>
      <c r="H7">
        <v>-2.5302691369999999</v>
      </c>
      <c r="I7">
        <v>-1.1140394220000001</v>
      </c>
      <c r="K7">
        <v>-1.8283496672818829</v>
      </c>
      <c r="L7">
        <v>-0.2353607939379791</v>
      </c>
      <c r="M7">
        <v>-9.6471061757839663E-2</v>
      </c>
    </row>
    <row r="8" spans="2:13" x14ac:dyDescent="0.3">
      <c r="B8" t="s">
        <v>614</v>
      </c>
      <c r="C8">
        <v>6.3247998086999999</v>
      </c>
      <c r="D8">
        <v>4.6620688957</v>
      </c>
      <c r="E8">
        <v>3.1655853745</v>
      </c>
      <c r="G8">
        <v>-1.9140777899999999</v>
      </c>
      <c r="H8">
        <v>-1.0219688790000001</v>
      </c>
      <c r="I8">
        <v>-0.13394565899999999</v>
      </c>
      <c r="K8">
        <v>0.99776592564090938</v>
      </c>
      <c r="L8">
        <v>1.1092193683878788</v>
      </c>
      <c r="M8">
        <v>1.0409002600590911</v>
      </c>
    </row>
    <row r="9" spans="2:13" x14ac:dyDescent="0.3">
      <c r="B9" t="s">
        <v>615</v>
      </c>
      <c r="C9">
        <v>6.3865774596999998</v>
      </c>
      <c r="D9">
        <v>7.7989561492000004</v>
      </c>
      <c r="E9">
        <v>-9.5357906000000006E-2</v>
      </c>
      <c r="G9">
        <v>-1.5602138139999999</v>
      </c>
      <c r="H9">
        <v>-1.5915847439999999</v>
      </c>
      <c r="I9">
        <v>-3.5161750980000002</v>
      </c>
      <c r="K9">
        <v>2.1811200803977018</v>
      </c>
      <c r="L9">
        <v>0.84247967712643668</v>
      </c>
      <c r="M9">
        <v>-1.3446197909310338</v>
      </c>
    </row>
    <row r="12" spans="2:13" x14ac:dyDescent="0.3">
      <c r="J12">
        <v>538.53700000000003</v>
      </c>
      <c r="K12">
        <v>123.295</v>
      </c>
      <c r="L12">
        <v>90.426000000000002</v>
      </c>
      <c r="M12">
        <v>-38.619</v>
      </c>
    </row>
    <row r="13" spans="2:13" x14ac:dyDescent="0.3">
      <c r="K13" s="1"/>
    </row>
    <row r="14" spans="2:13" x14ac:dyDescent="0.3">
      <c r="H14" s="5"/>
      <c r="I14" s="8" t="s">
        <v>624</v>
      </c>
    </row>
    <row r="15" spans="2:13" x14ac:dyDescent="0.3">
      <c r="H15" s="9" t="s">
        <v>616</v>
      </c>
      <c r="I15" s="6">
        <f>AVERAGEIF(Sheet1!$U$2:$U$567,1,Sheet1!$V$2:$V$567)</f>
        <v>722.24163692558648</v>
      </c>
    </row>
    <row r="16" spans="2:13" x14ac:dyDescent="0.3">
      <c r="H16" s="9" t="s">
        <v>613</v>
      </c>
      <c r="I16" s="6">
        <f>AVERAGEIF(Sheet1!$U$2:$U$567,2,Sheet1!$V$2:$V$567)</f>
        <v>295.55350855387087</v>
      </c>
    </row>
    <row r="17" spans="8:9" x14ac:dyDescent="0.3">
      <c r="H17" s="9" t="s">
        <v>614</v>
      </c>
      <c r="I17" s="6">
        <f>AVERAGEIF(Sheet1!$U$2:$U$567,3,Sheet1!$V$2:$V$567)</f>
        <v>721.66029326451587</v>
      </c>
    </row>
    <row r="18" spans="8:9" x14ac:dyDescent="0.3">
      <c r="H18" s="10" t="s">
        <v>615</v>
      </c>
      <c r="I18" s="7">
        <f>AVERAGEIF(Sheet1!$U$2:$U$567,4,Sheet1!$V$2:$V$567)</f>
        <v>935.56813930243561</v>
      </c>
    </row>
  </sheetData>
  <mergeCells count="3">
    <mergeCell ref="C4:E4"/>
    <mergeCell ref="G4:I4"/>
    <mergeCell ref="K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2017-02-08T04:15:56Z</dcterms:created>
  <dcterms:modified xsi:type="dcterms:W3CDTF">2017-02-17T04:14:55Z</dcterms:modified>
</cp:coreProperties>
</file>