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vanan\Desktop\"/>
    </mc:Choice>
  </mc:AlternateContent>
  <bookViews>
    <workbookView xWindow="0" yWindow="0" windowWidth="23040" windowHeight="8760" firstSheet="1" activeTab="1" xr2:uid="{00000000-000D-0000-FFFF-FFFF00000000}"/>
  </bookViews>
  <sheets>
    <sheet name="Information" sheetId="2" r:id="rId1"/>
    <sheet name="Decomposition Breakdown of comp" sheetId="1" r:id="rId2"/>
    <sheet name="No seasonality - Forecasting" sheetId="8" r:id="rId3"/>
    <sheet name="Sheet1" sheetId="9" r:id="rId4"/>
    <sheet name="To find trend component" sheetId="7" r:id="rId5"/>
    <sheet name="Seasonality Average" sheetId="5" r:id="rId6"/>
  </sheets>
  <definedNames>
    <definedName name="solver_eng" localSheetId="1" hidden="1">1</definedName>
    <definedName name="solver_eng" localSheetId="2" hidden="1">1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'Decomposition Breakdown of comp'!$S$4</definedName>
    <definedName name="solver_opt" localSheetId="2" hidden="1">'No seasonality - Forecasting'!$S$4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71027"/>
</workbook>
</file>

<file path=xl/calcChain.xml><?xml version="1.0" encoding="utf-8"?>
<calcChain xmlns="http://schemas.openxmlformats.org/spreadsheetml/2006/main">
  <c r="L2" i="8" l="1"/>
  <c r="L3" i="8"/>
  <c r="F4" i="8"/>
  <c r="G4" i="8"/>
  <c r="H4" i="8" s="1"/>
  <c r="L4" i="8"/>
  <c r="F5" i="8"/>
  <c r="L5" i="8"/>
  <c r="F6" i="8"/>
  <c r="L6" i="8"/>
  <c r="F7" i="8"/>
  <c r="G7" i="8"/>
  <c r="H7" i="8" s="1"/>
  <c r="L7" i="8"/>
  <c r="F8" i="8"/>
  <c r="G8" i="8"/>
  <c r="H8" i="8"/>
  <c r="L8" i="8"/>
  <c r="F9" i="8"/>
  <c r="L9" i="8"/>
  <c r="F10" i="8"/>
  <c r="L10" i="8"/>
  <c r="F11" i="8"/>
  <c r="G11" i="8"/>
  <c r="H11" i="8" s="1"/>
  <c r="L11" i="8"/>
  <c r="F12" i="8"/>
  <c r="G12" i="8"/>
  <c r="H12" i="8" s="1"/>
  <c r="L12" i="8"/>
  <c r="F13" i="8"/>
  <c r="L13" i="8"/>
  <c r="F14" i="8"/>
  <c r="L14" i="8"/>
  <c r="F15" i="8"/>
  <c r="G15" i="8"/>
  <c r="H15" i="8" s="1"/>
  <c r="L15" i="8"/>
  <c r="F16" i="8"/>
  <c r="G16" i="8"/>
  <c r="H16" i="8"/>
  <c r="L16" i="8"/>
  <c r="F17" i="8"/>
  <c r="L17" i="8"/>
  <c r="F18" i="8"/>
  <c r="L18" i="8"/>
  <c r="F19" i="8"/>
  <c r="G19" i="8"/>
  <c r="H19" i="8" s="1"/>
  <c r="L19" i="8"/>
  <c r="F20" i="8"/>
  <c r="G20" i="8"/>
  <c r="H20" i="8" s="1"/>
  <c r="L20" i="8"/>
  <c r="F21" i="8"/>
  <c r="L21" i="8"/>
  <c r="F22" i="8"/>
  <c r="L22" i="8"/>
  <c r="F23" i="8"/>
  <c r="G23" i="8"/>
  <c r="H23" i="8" s="1"/>
  <c r="L23" i="8"/>
  <c r="F24" i="8"/>
  <c r="G24" i="8"/>
  <c r="H24" i="8"/>
  <c r="L24" i="8"/>
  <c r="F25" i="8"/>
  <c r="L25" i="8"/>
  <c r="F26" i="8"/>
  <c r="L26" i="8"/>
  <c r="F27" i="8"/>
  <c r="G27" i="8"/>
  <c r="H27" i="8" s="1"/>
  <c r="L27" i="8"/>
  <c r="F28" i="8"/>
  <c r="G28" i="8"/>
  <c r="H28" i="8" s="1"/>
  <c r="L28" i="8"/>
  <c r="F29" i="8"/>
  <c r="L29" i="8"/>
  <c r="F30" i="8"/>
  <c r="L30" i="8"/>
  <c r="F31" i="8"/>
  <c r="G31" i="8" s="1"/>
  <c r="H31" i="8" s="1"/>
  <c r="L31" i="8"/>
  <c r="F32" i="8"/>
  <c r="G32" i="8"/>
  <c r="H32" i="8" s="1"/>
  <c r="L32" i="8"/>
  <c r="F33" i="8"/>
  <c r="L33" i="8"/>
  <c r="F34" i="8"/>
  <c r="L34" i="8"/>
  <c r="F35" i="8"/>
  <c r="G35" i="8"/>
  <c r="H35" i="8" s="1"/>
  <c r="L35" i="8"/>
  <c r="F36" i="8"/>
  <c r="G36" i="8"/>
  <c r="H36" i="8"/>
  <c r="L36" i="8"/>
  <c r="F37" i="8"/>
  <c r="L37" i="8"/>
  <c r="F38" i="8"/>
  <c r="L38" i="8"/>
  <c r="F39" i="8"/>
  <c r="G39" i="8" s="1"/>
  <c r="H39" i="8" s="1"/>
  <c r="L39" i="8"/>
  <c r="F40" i="8"/>
  <c r="G40" i="8"/>
  <c r="H40" i="8" s="1"/>
  <c r="L40" i="8"/>
  <c r="F41" i="8"/>
  <c r="L41" i="8"/>
  <c r="F42" i="8"/>
  <c r="L42" i="8"/>
  <c r="F43" i="8"/>
  <c r="L43" i="8"/>
  <c r="F44" i="8"/>
  <c r="L44" i="8"/>
  <c r="F45" i="8"/>
  <c r="L45" i="8"/>
  <c r="F46" i="8"/>
  <c r="L46" i="8"/>
  <c r="F47" i="8"/>
  <c r="G47" i="8" s="1"/>
  <c r="H47" i="8" s="1"/>
  <c r="L47" i="8"/>
  <c r="F48" i="8"/>
  <c r="G48" i="8"/>
  <c r="H48" i="8" s="1"/>
  <c r="L48" i="8"/>
  <c r="F49" i="8"/>
  <c r="G49" i="8"/>
  <c r="H49" i="8" s="1"/>
  <c r="L49" i="8"/>
  <c r="F50" i="8"/>
  <c r="L50" i="8"/>
  <c r="F51" i="8"/>
  <c r="G51" i="8"/>
  <c r="H51" i="8" s="1"/>
  <c r="L51" i="8"/>
  <c r="F52" i="8"/>
  <c r="G52" i="8"/>
  <c r="H52" i="8"/>
  <c r="L52" i="8"/>
  <c r="F53" i="8"/>
  <c r="G53" i="8"/>
  <c r="H53" i="8"/>
  <c r="L53" i="8"/>
  <c r="F54" i="8"/>
  <c r="J54" i="8"/>
  <c r="L54" i="8"/>
  <c r="F55" i="8"/>
  <c r="G55" i="8"/>
  <c r="H55" i="8" s="1"/>
  <c r="L55" i="8"/>
  <c r="F56" i="8"/>
  <c r="G56" i="8" s="1"/>
  <c r="H56" i="8" s="1"/>
  <c r="L56" i="8"/>
  <c r="F57" i="8"/>
  <c r="J57" i="8"/>
  <c r="L57" i="8"/>
  <c r="F58" i="8"/>
  <c r="G57" i="8" s="1"/>
  <c r="H57" i="8" s="1"/>
  <c r="L58" i="8"/>
  <c r="F59" i="8"/>
  <c r="G59" i="8" s="1"/>
  <c r="H59" i="8" s="1"/>
  <c r="L59" i="8"/>
  <c r="F60" i="8"/>
  <c r="G60" i="8" s="1"/>
  <c r="H60" i="8" s="1"/>
  <c r="L60" i="8"/>
  <c r="F61" i="8"/>
  <c r="G61" i="8"/>
  <c r="H61" i="8" s="1"/>
  <c r="L61" i="8"/>
  <c r="F62" i="8"/>
  <c r="G62" i="8"/>
  <c r="H62" i="8"/>
  <c r="L62" i="8"/>
  <c r="F63" i="8"/>
  <c r="L63" i="8"/>
  <c r="F64" i="8"/>
  <c r="L64" i="8"/>
  <c r="F65" i="8"/>
  <c r="G65" i="8" s="1"/>
  <c r="H65" i="8" s="1"/>
  <c r="L65" i="8"/>
  <c r="F66" i="8"/>
  <c r="G66" i="8"/>
  <c r="H66" i="8"/>
  <c r="L66" i="8"/>
  <c r="F67" i="8"/>
  <c r="J67" i="8"/>
  <c r="M67" i="8" s="1"/>
  <c r="K67" i="8"/>
  <c r="L67" i="8"/>
  <c r="F68" i="8"/>
  <c r="J68" i="8"/>
  <c r="M68" i="8" s="1"/>
  <c r="N68" i="8" s="1"/>
  <c r="K68" i="8"/>
  <c r="L68" i="8"/>
  <c r="F69" i="8"/>
  <c r="G69" i="8" s="1"/>
  <c r="H69" i="8" s="1"/>
  <c r="L69" i="8"/>
  <c r="F70" i="8"/>
  <c r="J70" i="8"/>
  <c r="K70" i="8" s="1"/>
  <c r="L70" i="8"/>
  <c r="F71" i="8"/>
  <c r="G70" i="8" s="1"/>
  <c r="H70" i="8" s="1"/>
  <c r="J71" i="8"/>
  <c r="K71" i="8" s="1"/>
  <c r="L71" i="8"/>
  <c r="F72" i="8"/>
  <c r="G72" i="8" s="1"/>
  <c r="H72" i="8" s="1"/>
  <c r="J72" i="8"/>
  <c r="M72" i="8" s="1"/>
  <c r="K72" i="8"/>
  <c r="L72" i="8"/>
  <c r="F73" i="8"/>
  <c r="G73" i="8"/>
  <c r="H73" i="8" s="1"/>
  <c r="L73" i="8"/>
  <c r="F74" i="8"/>
  <c r="G74" i="8"/>
  <c r="H74" i="8"/>
  <c r="L74" i="8"/>
  <c r="F75" i="8"/>
  <c r="J75" i="8"/>
  <c r="K75" i="8" s="1"/>
  <c r="L75" i="8"/>
  <c r="F76" i="8"/>
  <c r="G76" i="8" s="1"/>
  <c r="H76" i="8" s="1"/>
  <c r="J76" i="8"/>
  <c r="K76" i="8"/>
  <c r="L76" i="8"/>
  <c r="F77" i="8"/>
  <c r="G77" i="8"/>
  <c r="H77" i="8" s="1"/>
  <c r="L77" i="8"/>
  <c r="F78" i="8"/>
  <c r="G78" i="8"/>
  <c r="H78" i="8"/>
  <c r="L78" i="8"/>
  <c r="F79" i="8"/>
  <c r="J79" i="8"/>
  <c r="K79" i="8" s="1"/>
  <c r="L79" i="8"/>
  <c r="F80" i="8"/>
  <c r="G80" i="8" s="1"/>
  <c r="H80" i="8" s="1"/>
  <c r="J80" i="8"/>
  <c r="M80" i="8" s="1"/>
  <c r="K80" i="8"/>
  <c r="L80" i="8"/>
  <c r="F81" i="8"/>
  <c r="G81" i="8"/>
  <c r="H81" i="8" s="1"/>
  <c r="L81" i="8"/>
  <c r="F82" i="8"/>
  <c r="G82" i="8"/>
  <c r="H82" i="8"/>
  <c r="L82" i="8"/>
  <c r="L83" i="8"/>
  <c r="M83" i="8" s="1"/>
  <c r="L84" i="8"/>
  <c r="M84" i="8" s="1"/>
  <c r="L85" i="8"/>
  <c r="M85" i="8"/>
  <c r="T85" i="8" s="1"/>
  <c r="L86" i="8"/>
  <c r="M86" i="8"/>
  <c r="N86" i="8" s="1"/>
  <c r="Q86" i="8"/>
  <c r="R86" i="8" s="1"/>
  <c r="S86" i="8" s="1"/>
  <c r="L87" i="8"/>
  <c r="M87" i="8" s="1"/>
  <c r="L88" i="8"/>
  <c r="M88" i="8"/>
  <c r="N88" i="8" s="1"/>
  <c r="L89" i="8"/>
  <c r="M89" i="8" s="1"/>
  <c r="L90" i="8"/>
  <c r="M90" i="8"/>
  <c r="N90" i="8" s="1"/>
  <c r="Q90" i="8"/>
  <c r="R90" i="8" s="1"/>
  <c r="S90" i="8" s="1"/>
  <c r="L91" i="8"/>
  <c r="M91" i="8"/>
  <c r="T91" i="8" s="1"/>
  <c r="N91" i="8"/>
  <c r="Q91" i="8"/>
  <c r="R91" i="8" s="1"/>
  <c r="S91" i="8" s="1"/>
  <c r="L92" i="8"/>
  <c r="M92" i="8"/>
  <c r="N92" i="8" s="1"/>
  <c r="L93" i="8"/>
  <c r="M93" i="8"/>
  <c r="T93" i="8" s="1"/>
  <c r="N93" i="8"/>
  <c r="R94" i="8"/>
  <c r="S94" i="8"/>
  <c r="I96" i="8"/>
  <c r="J73" i="8" s="1"/>
  <c r="N84" i="8" l="1"/>
  <c r="Q84" i="8"/>
  <c r="R84" i="8" s="1"/>
  <c r="S84" i="8" s="1"/>
  <c r="T83" i="8"/>
  <c r="N83" i="8"/>
  <c r="Q83" i="8"/>
  <c r="R83" i="8" s="1"/>
  <c r="S83" i="8" s="1"/>
  <c r="T87" i="8"/>
  <c r="N87" i="8"/>
  <c r="Q87" i="8"/>
  <c r="R87" i="8" s="1"/>
  <c r="S87" i="8" s="1"/>
  <c r="T89" i="8"/>
  <c r="N89" i="8"/>
  <c r="Q89" i="8"/>
  <c r="R89" i="8" s="1"/>
  <c r="S89" i="8" s="1"/>
  <c r="Q92" i="8"/>
  <c r="R92" i="8" s="1"/>
  <c r="S92" i="8" s="1"/>
  <c r="N85" i="8"/>
  <c r="Q85" i="8"/>
  <c r="R85" i="8" s="1"/>
  <c r="S85" i="8" s="1"/>
  <c r="M76" i="8"/>
  <c r="T80" i="8"/>
  <c r="Q80" i="8"/>
  <c r="R80" i="8" s="1"/>
  <c r="S80" i="8" s="1"/>
  <c r="N80" i="8"/>
  <c r="T72" i="8"/>
  <c r="Q72" i="8"/>
  <c r="R72" i="8" s="1"/>
  <c r="S72" i="8" s="1"/>
  <c r="N72" i="8"/>
  <c r="O87" i="8"/>
  <c r="P87" i="8" s="1"/>
  <c r="U87" i="8" s="1"/>
  <c r="T76" i="8"/>
  <c r="N76" i="8"/>
  <c r="Q76" i="8"/>
  <c r="R76" i="8" s="1"/>
  <c r="S76" i="8" s="1"/>
  <c r="O85" i="8"/>
  <c r="P85" i="8" s="1"/>
  <c r="U85" i="8" s="1"/>
  <c r="O93" i="8"/>
  <c r="P93" i="8" s="1"/>
  <c r="U93" i="8" s="1"/>
  <c r="T67" i="8"/>
  <c r="Q67" i="8"/>
  <c r="R67" i="8" s="1"/>
  <c r="S67" i="8" s="1"/>
  <c r="N67" i="8"/>
  <c r="M73" i="8"/>
  <c r="K73" i="8"/>
  <c r="O91" i="8"/>
  <c r="P91" i="8" s="1"/>
  <c r="U91" i="8" s="1"/>
  <c r="O89" i="8"/>
  <c r="P89" i="8" s="1"/>
  <c r="U89" i="8" s="1"/>
  <c r="G64" i="8"/>
  <c r="H64" i="8" s="1"/>
  <c r="G46" i="8"/>
  <c r="H46" i="8" s="1"/>
  <c r="G45" i="8"/>
  <c r="H45" i="8" s="1"/>
  <c r="G38" i="8"/>
  <c r="H38" i="8" s="1"/>
  <c r="G37" i="8"/>
  <c r="H37" i="8" s="1"/>
  <c r="G30" i="8"/>
  <c r="H30" i="8" s="1"/>
  <c r="G29" i="8"/>
  <c r="H29" i="8" s="1"/>
  <c r="T92" i="8"/>
  <c r="T90" i="8"/>
  <c r="T86" i="8"/>
  <c r="M79" i="8"/>
  <c r="M71" i="8"/>
  <c r="T68" i="8"/>
  <c r="G63" i="8"/>
  <c r="H63" i="8" s="1"/>
  <c r="K57" i="8"/>
  <c r="M57" i="8"/>
  <c r="K54" i="8"/>
  <c r="M54" i="8"/>
  <c r="O92" i="8"/>
  <c r="P92" i="8" s="1"/>
  <c r="U92" i="8" s="1"/>
  <c r="O90" i="8"/>
  <c r="P90" i="8" s="1"/>
  <c r="U90" i="8" s="1"/>
  <c r="O88" i="8"/>
  <c r="P88" i="8" s="1"/>
  <c r="U88" i="8" s="1"/>
  <c r="O86" i="8"/>
  <c r="P86" i="8" s="1"/>
  <c r="U86" i="8" s="1"/>
  <c r="O84" i="8"/>
  <c r="P84" i="8" s="1"/>
  <c r="U84" i="8" s="1"/>
  <c r="J81" i="8"/>
  <c r="G79" i="8"/>
  <c r="H79" i="8" s="1"/>
  <c r="J77" i="8"/>
  <c r="G75" i="8"/>
  <c r="H75" i="8" s="1"/>
  <c r="G71" i="8"/>
  <c r="H71" i="8" s="1"/>
  <c r="G68" i="8"/>
  <c r="H68" i="8" s="1"/>
  <c r="G44" i="8"/>
  <c r="H44" i="8" s="1"/>
  <c r="G43" i="8"/>
  <c r="H43" i="8" s="1"/>
  <c r="Q88" i="8"/>
  <c r="R88" i="8" s="1"/>
  <c r="S88" i="8" s="1"/>
  <c r="T88" i="8"/>
  <c r="T84" i="8"/>
  <c r="M75" i="8"/>
  <c r="Q68" i="8"/>
  <c r="R68" i="8" s="1"/>
  <c r="S68" i="8" s="1"/>
  <c r="J2" i="8"/>
  <c r="J4" i="8"/>
  <c r="J8" i="8"/>
  <c r="J12" i="8"/>
  <c r="J16" i="8"/>
  <c r="J20" i="8"/>
  <c r="J24" i="8"/>
  <c r="J28" i="8"/>
  <c r="J3" i="8"/>
  <c r="J7" i="8"/>
  <c r="J11" i="8"/>
  <c r="J15" i="8"/>
  <c r="J19" i="8"/>
  <c r="J23" i="8"/>
  <c r="J27" i="8"/>
  <c r="J32" i="8"/>
  <c r="J36" i="8"/>
  <c r="J40" i="8"/>
  <c r="J44" i="8"/>
  <c r="J48" i="8"/>
  <c r="J52" i="8"/>
  <c r="J56" i="8"/>
  <c r="J60" i="8"/>
  <c r="J5" i="8"/>
  <c r="J6" i="8"/>
  <c r="J13" i="8"/>
  <c r="J14" i="8"/>
  <c r="J21" i="8"/>
  <c r="J22" i="8"/>
  <c r="J31" i="8"/>
  <c r="J35" i="8"/>
  <c r="J39" i="8"/>
  <c r="J43" i="8"/>
  <c r="J9" i="8"/>
  <c r="J17" i="8"/>
  <c r="J25" i="8"/>
  <c r="J29" i="8"/>
  <c r="J30" i="8"/>
  <c r="J37" i="8"/>
  <c r="J38" i="8"/>
  <c r="J50" i="8"/>
  <c r="J51" i="8"/>
  <c r="J53" i="8"/>
  <c r="J62" i="8"/>
  <c r="J66" i="8"/>
  <c r="J10" i="8"/>
  <c r="J18" i="8"/>
  <c r="J26" i="8"/>
  <c r="J46" i="8"/>
  <c r="J47" i="8"/>
  <c r="J49" i="8"/>
  <c r="J65" i="8"/>
  <c r="J69" i="8"/>
  <c r="J33" i="8"/>
  <c r="J34" i="8"/>
  <c r="J41" i="8"/>
  <c r="J42" i="8"/>
  <c r="J45" i="8"/>
  <c r="J58" i="8"/>
  <c r="J59" i="8"/>
  <c r="J61" i="8"/>
  <c r="Q93" i="8"/>
  <c r="R93" i="8" s="1"/>
  <c r="S93" i="8" s="1"/>
  <c r="J82" i="8"/>
  <c r="J78" i="8"/>
  <c r="J74" i="8"/>
  <c r="M70" i="8"/>
  <c r="G67" i="8"/>
  <c r="H67" i="8" s="1"/>
  <c r="J64" i="8"/>
  <c r="J63" i="8"/>
  <c r="J55" i="8"/>
  <c r="G50" i="8"/>
  <c r="H50" i="8" s="1"/>
  <c r="G54" i="8"/>
  <c r="H54" i="8" s="1"/>
  <c r="G42" i="8"/>
  <c r="H42" i="8" s="1"/>
  <c r="G41" i="8"/>
  <c r="H41" i="8" s="1"/>
  <c r="G34" i="8"/>
  <c r="H34" i="8" s="1"/>
  <c r="G33" i="8"/>
  <c r="H33" i="8" s="1"/>
  <c r="G58" i="8"/>
  <c r="H58" i="8" s="1"/>
  <c r="G26" i="8"/>
  <c r="H26" i="8" s="1"/>
  <c r="G25" i="8"/>
  <c r="H25" i="8" s="1"/>
  <c r="G18" i="8"/>
  <c r="H18" i="8" s="1"/>
  <c r="G17" i="8"/>
  <c r="H17" i="8" s="1"/>
  <c r="G10" i="8"/>
  <c r="H10" i="8" s="1"/>
  <c r="G9" i="8"/>
  <c r="H9" i="8" s="1"/>
  <c r="G22" i="8"/>
  <c r="H22" i="8" s="1"/>
  <c r="G21" i="8"/>
  <c r="H21" i="8" s="1"/>
  <c r="G14" i="8"/>
  <c r="H14" i="8" s="1"/>
  <c r="G13" i="8"/>
  <c r="H13" i="8" s="1"/>
  <c r="G6" i="8"/>
  <c r="H6" i="8" s="1"/>
  <c r="G5" i="8"/>
  <c r="H5" i="8" s="1"/>
  <c r="S83" i="1"/>
  <c r="S84" i="1"/>
  <c r="S85" i="1"/>
  <c r="S86" i="1"/>
  <c r="S87" i="1"/>
  <c r="S88" i="1"/>
  <c r="S89" i="1"/>
  <c r="S90" i="1"/>
  <c r="S91" i="1"/>
  <c r="S92" i="1"/>
  <c r="S93" i="1"/>
  <c r="R83" i="1"/>
  <c r="R84" i="1"/>
  <c r="R85" i="1"/>
  <c r="R86" i="1"/>
  <c r="R87" i="1"/>
  <c r="R88" i="1"/>
  <c r="R89" i="1"/>
  <c r="R90" i="1"/>
  <c r="R91" i="1"/>
  <c r="R92" i="1"/>
  <c r="R93" i="1"/>
  <c r="Q83" i="1"/>
  <c r="Q84" i="1"/>
  <c r="Q85" i="1"/>
  <c r="Q86" i="1"/>
  <c r="Q87" i="1"/>
  <c r="Q88" i="1"/>
  <c r="Q89" i="1"/>
  <c r="Q90" i="1"/>
  <c r="Q91" i="1"/>
  <c r="Q92" i="1"/>
  <c r="Q93" i="1"/>
  <c r="P83" i="1"/>
  <c r="P84" i="1"/>
  <c r="P85" i="1"/>
  <c r="P86" i="1"/>
  <c r="P87" i="1"/>
  <c r="P88" i="1"/>
  <c r="P89" i="1"/>
  <c r="P90" i="1"/>
  <c r="P91" i="1"/>
  <c r="P92" i="1"/>
  <c r="P93" i="1"/>
  <c r="O83" i="1"/>
  <c r="O84" i="1"/>
  <c r="O85" i="1"/>
  <c r="O86" i="1"/>
  <c r="O87" i="1"/>
  <c r="O88" i="1"/>
  <c r="O89" i="1"/>
  <c r="O90" i="1"/>
  <c r="O91" i="1"/>
  <c r="O92" i="1"/>
  <c r="O93" i="1"/>
  <c r="L83" i="1"/>
  <c r="M83" i="1" s="1"/>
  <c r="N83" i="1" s="1"/>
  <c r="L84" i="1"/>
  <c r="M84" i="1" s="1"/>
  <c r="N84" i="1" s="1"/>
  <c r="L85" i="1"/>
  <c r="M85" i="1" s="1"/>
  <c r="N85" i="1" s="1"/>
  <c r="L86" i="1"/>
  <c r="L87" i="1"/>
  <c r="L88" i="1"/>
  <c r="M88" i="1" s="1"/>
  <c r="N88" i="1" s="1"/>
  <c r="L89" i="1"/>
  <c r="M89" i="1" s="1"/>
  <c r="N89" i="1" s="1"/>
  <c r="L90" i="1"/>
  <c r="L91" i="1"/>
  <c r="M91" i="1" s="1"/>
  <c r="N91" i="1" s="1"/>
  <c r="L92" i="1"/>
  <c r="M92" i="1" s="1"/>
  <c r="N92" i="1" s="1"/>
  <c r="L93" i="1"/>
  <c r="M93" i="1" s="1"/>
  <c r="N93" i="1" s="1"/>
  <c r="M86" i="1"/>
  <c r="N86" i="1" s="1"/>
  <c r="M87" i="1"/>
  <c r="N87" i="1" s="1"/>
  <c r="M90" i="1"/>
  <c r="N90" i="1" s="1"/>
  <c r="M58" i="8" l="1"/>
  <c r="K58" i="8"/>
  <c r="K53" i="8"/>
  <c r="M53" i="8"/>
  <c r="M35" i="8"/>
  <c r="K35" i="8"/>
  <c r="M27" i="8"/>
  <c r="K27" i="8"/>
  <c r="M81" i="8"/>
  <c r="K81" i="8"/>
  <c r="K33" i="8"/>
  <c r="M33" i="8"/>
  <c r="K40" i="8"/>
  <c r="M40" i="8"/>
  <c r="K82" i="8"/>
  <c r="M82" i="8"/>
  <c r="K49" i="8"/>
  <c r="M49" i="8"/>
  <c r="K37" i="8"/>
  <c r="M37" i="8"/>
  <c r="M14" i="8"/>
  <c r="K14" i="8"/>
  <c r="M44" i="8"/>
  <c r="K44" i="8"/>
  <c r="M11" i="8"/>
  <c r="K11" i="8"/>
  <c r="K8" i="8"/>
  <c r="M8" i="8"/>
  <c r="Q57" i="8"/>
  <c r="R57" i="8" s="1"/>
  <c r="S57" i="8" s="1"/>
  <c r="N57" i="8"/>
  <c r="T57" i="8"/>
  <c r="M55" i="8"/>
  <c r="K55" i="8"/>
  <c r="T70" i="8"/>
  <c r="Q70" i="8"/>
  <c r="R70" i="8" s="1"/>
  <c r="S70" i="8" s="1"/>
  <c r="N70" i="8"/>
  <c r="K45" i="8"/>
  <c r="M45" i="8"/>
  <c r="M10" i="8"/>
  <c r="K10" i="8"/>
  <c r="M30" i="8"/>
  <c r="K30" i="8"/>
  <c r="M31" i="8"/>
  <c r="K31" i="8"/>
  <c r="M56" i="8"/>
  <c r="K56" i="8"/>
  <c r="M7" i="8"/>
  <c r="K7" i="8"/>
  <c r="K4" i="8"/>
  <c r="M4" i="8"/>
  <c r="Q79" i="8"/>
  <c r="R79" i="8" s="1"/>
  <c r="S79" i="8" s="1"/>
  <c r="T79" i="8"/>
  <c r="N79" i="8"/>
  <c r="K63" i="8"/>
  <c r="M63" i="8"/>
  <c r="M74" i="8"/>
  <c r="K74" i="8"/>
  <c r="K61" i="8"/>
  <c r="M61" i="8"/>
  <c r="M42" i="8"/>
  <c r="K42" i="8"/>
  <c r="M69" i="8"/>
  <c r="K69" i="8"/>
  <c r="M46" i="8"/>
  <c r="K46" i="8"/>
  <c r="K66" i="8"/>
  <c r="M66" i="8"/>
  <c r="K50" i="8"/>
  <c r="M50" i="8"/>
  <c r="K29" i="8"/>
  <c r="M29" i="8"/>
  <c r="M43" i="8"/>
  <c r="K43" i="8"/>
  <c r="M22" i="8"/>
  <c r="K22" i="8"/>
  <c r="M6" i="8"/>
  <c r="K6" i="8"/>
  <c r="K52" i="8"/>
  <c r="M52" i="8"/>
  <c r="K36" i="8"/>
  <c r="M36" i="8"/>
  <c r="M19" i="8"/>
  <c r="K19" i="8"/>
  <c r="M3" i="8"/>
  <c r="K3" i="8"/>
  <c r="K16" i="8"/>
  <c r="M16" i="8"/>
  <c r="K2" i="8"/>
  <c r="M2" i="8"/>
  <c r="M77" i="8"/>
  <c r="K77" i="8"/>
  <c r="T54" i="8"/>
  <c r="Q54" i="8"/>
  <c r="R54" i="8" s="1"/>
  <c r="S54" i="8" s="1"/>
  <c r="N54" i="8"/>
  <c r="Q73" i="8"/>
  <c r="R73" i="8" s="1"/>
  <c r="S73" i="8" s="1"/>
  <c r="T73" i="8"/>
  <c r="N73" i="8"/>
  <c r="M34" i="8"/>
  <c r="K34" i="8"/>
  <c r="M18" i="8"/>
  <c r="K18" i="8"/>
  <c r="K17" i="8"/>
  <c r="M17" i="8"/>
  <c r="M60" i="8"/>
  <c r="K60" i="8"/>
  <c r="K24" i="8"/>
  <c r="M24" i="8"/>
  <c r="Q71" i="8"/>
  <c r="R71" i="8" s="1"/>
  <c r="S71" i="8" s="1"/>
  <c r="T71" i="8"/>
  <c r="N71" i="8"/>
  <c r="M47" i="8"/>
  <c r="K47" i="8"/>
  <c r="M51" i="8"/>
  <c r="K51" i="8"/>
  <c r="K9" i="8"/>
  <c r="M9" i="8"/>
  <c r="K13" i="8"/>
  <c r="M13" i="8"/>
  <c r="M23" i="8"/>
  <c r="K23" i="8"/>
  <c r="K20" i="8"/>
  <c r="M20" i="8"/>
  <c r="N75" i="8"/>
  <c r="T75" i="8"/>
  <c r="Q75" i="8"/>
  <c r="R75" i="8" s="1"/>
  <c r="S75" i="8" s="1"/>
  <c r="M64" i="8"/>
  <c r="K64" i="8"/>
  <c r="K78" i="8"/>
  <c r="M78" i="8"/>
  <c r="M59" i="8"/>
  <c r="K59" i="8"/>
  <c r="K41" i="8"/>
  <c r="M41" i="8"/>
  <c r="M65" i="8"/>
  <c r="K65" i="8"/>
  <c r="M26" i="8"/>
  <c r="K26" i="8"/>
  <c r="K62" i="8"/>
  <c r="M62" i="8"/>
  <c r="M38" i="8"/>
  <c r="K38" i="8"/>
  <c r="K25" i="8"/>
  <c r="M25" i="8"/>
  <c r="M39" i="8"/>
  <c r="K39" i="8"/>
  <c r="K21" i="8"/>
  <c r="M21" i="8"/>
  <c r="K5" i="8"/>
  <c r="M5" i="8"/>
  <c r="K48" i="8"/>
  <c r="M48" i="8"/>
  <c r="K32" i="8"/>
  <c r="M32" i="8"/>
  <c r="M15" i="8"/>
  <c r="K15" i="8"/>
  <c r="K28" i="8"/>
  <c r="M28" i="8"/>
  <c r="K12" i="8"/>
  <c r="M12" i="8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L2" i="1"/>
  <c r="N28" i="8" l="1"/>
  <c r="T28" i="8"/>
  <c r="Q28" i="8"/>
  <c r="R28" i="8" s="1"/>
  <c r="S28" i="8" s="1"/>
  <c r="T41" i="8"/>
  <c r="N41" i="8"/>
  <c r="Q41" i="8"/>
  <c r="R41" i="8" s="1"/>
  <c r="S41" i="8" s="1"/>
  <c r="N20" i="8"/>
  <c r="Q20" i="8"/>
  <c r="R20" i="8" s="1"/>
  <c r="S20" i="8" s="1"/>
  <c r="T20" i="8"/>
  <c r="N66" i="8"/>
  <c r="T66" i="8"/>
  <c r="Q66" i="8"/>
  <c r="R66" i="8" s="1"/>
  <c r="S66" i="8" s="1"/>
  <c r="Q61" i="8"/>
  <c r="R61" i="8" s="1"/>
  <c r="S61" i="8" s="1"/>
  <c r="N61" i="8"/>
  <c r="T61" i="8"/>
  <c r="T63" i="8"/>
  <c r="Q63" i="8"/>
  <c r="R63" i="8" s="1"/>
  <c r="S63" i="8" s="1"/>
  <c r="N63" i="8"/>
  <c r="N8" i="8"/>
  <c r="Q8" i="8"/>
  <c r="R8" i="8" s="1"/>
  <c r="S8" i="8" s="1"/>
  <c r="T8" i="8"/>
  <c r="T37" i="8"/>
  <c r="Q37" i="8"/>
  <c r="R37" i="8" s="1"/>
  <c r="S37" i="8" s="1"/>
  <c r="N37" i="8"/>
  <c r="Q53" i="8"/>
  <c r="R53" i="8" s="1"/>
  <c r="S53" i="8" s="1"/>
  <c r="T53" i="8"/>
  <c r="N53" i="8"/>
  <c r="Q39" i="8"/>
  <c r="R39" i="8" s="1"/>
  <c r="S39" i="8" s="1"/>
  <c r="N39" i="8"/>
  <c r="T39" i="8"/>
  <c r="T38" i="8"/>
  <c r="Q38" i="8"/>
  <c r="R38" i="8" s="1"/>
  <c r="S38" i="8" s="1"/>
  <c r="N38" i="8"/>
  <c r="T26" i="8"/>
  <c r="Q26" i="8"/>
  <c r="R26" i="8" s="1"/>
  <c r="S26" i="8" s="1"/>
  <c r="N26" i="8"/>
  <c r="Q51" i="8"/>
  <c r="R51" i="8" s="1"/>
  <c r="S51" i="8" s="1"/>
  <c r="T51" i="8"/>
  <c r="N51" i="8"/>
  <c r="T34" i="8"/>
  <c r="Q34" i="8"/>
  <c r="R34" i="8" s="1"/>
  <c r="S34" i="8" s="1"/>
  <c r="N34" i="8"/>
  <c r="Q77" i="8"/>
  <c r="R77" i="8" s="1"/>
  <c r="S77" i="8" s="1"/>
  <c r="N77" i="8"/>
  <c r="T77" i="8"/>
  <c r="Q19" i="8"/>
  <c r="R19" i="8" s="1"/>
  <c r="S19" i="8" s="1"/>
  <c r="N19" i="8"/>
  <c r="T19" i="8"/>
  <c r="T22" i="8"/>
  <c r="Q22" i="8"/>
  <c r="R22" i="8" s="1"/>
  <c r="S22" i="8" s="1"/>
  <c r="N22" i="8"/>
  <c r="N69" i="8"/>
  <c r="T69" i="8"/>
  <c r="Q69" i="8"/>
  <c r="R69" i="8" s="1"/>
  <c r="S69" i="8" s="1"/>
  <c r="Q7" i="8"/>
  <c r="R7" i="8" s="1"/>
  <c r="S7" i="8" s="1"/>
  <c r="N7" i="8"/>
  <c r="T7" i="8"/>
  <c r="Q31" i="8"/>
  <c r="R31" i="8" s="1"/>
  <c r="S31" i="8" s="1"/>
  <c r="N31" i="8"/>
  <c r="T31" i="8"/>
  <c r="T10" i="8"/>
  <c r="Q10" i="8"/>
  <c r="R10" i="8" s="1"/>
  <c r="S10" i="8" s="1"/>
  <c r="N10" i="8"/>
  <c r="Q55" i="8"/>
  <c r="R55" i="8" s="1"/>
  <c r="S55" i="8" s="1"/>
  <c r="N55" i="8"/>
  <c r="T55" i="8"/>
  <c r="N44" i="8"/>
  <c r="T44" i="8"/>
  <c r="Q44" i="8"/>
  <c r="R44" i="8" s="1"/>
  <c r="S44" i="8" s="1"/>
  <c r="Q27" i="8"/>
  <c r="R27" i="8" s="1"/>
  <c r="S27" i="8" s="1"/>
  <c r="N27" i="8"/>
  <c r="T27" i="8"/>
  <c r="N32" i="8"/>
  <c r="Q32" i="8"/>
  <c r="R32" i="8" s="1"/>
  <c r="S32" i="8" s="1"/>
  <c r="T32" i="8"/>
  <c r="N24" i="8"/>
  <c r="Q24" i="8"/>
  <c r="R24" i="8" s="1"/>
  <c r="S24" i="8" s="1"/>
  <c r="T24" i="8"/>
  <c r="N52" i="8"/>
  <c r="Q52" i="8"/>
  <c r="R52" i="8" s="1"/>
  <c r="S52" i="8" s="1"/>
  <c r="T52" i="8"/>
  <c r="T29" i="8"/>
  <c r="Q29" i="8"/>
  <c r="R29" i="8" s="1"/>
  <c r="S29" i="8" s="1"/>
  <c r="N29" i="8"/>
  <c r="O71" i="8"/>
  <c r="P71" i="8" s="1"/>
  <c r="U71" i="8" s="1"/>
  <c r="N82" i="8"/>
  <c r="Q82" i="8"/>
  <c r="R82" i="8" s="1"/>
  <c r="S82" i="8" s="1"/>
  <c r="T82" i="8"/>
  <c r="T33" i="8"/>
  <c r="N33" i="8"/>
  <c r="Q33" i="8"/>
  <c r="R33" i="8" s="1"/>
  <c r="S33" i="8" s="1"/>
  <c r="N12" i="8"/>
  <c r="Q12" i="8"/>
  <c r="R12" i="8" s="1"/>
  <c r="S12" i="8" s="1"/>
  <c r="T12" i="8"/>
  <c r="N48" i="8"/>
  <c r="T48" i="8"/>
  <c r="Q48" i="8"/>
  <c r="R48" i="8" s="1"/>
  <c r="S48" i="8" s="1"/>
  <c r="T21" i="8"/>
  <c r="N21" i="8"/>
  <c r="Q21" i="8"/>
  <c r="R21" i="8" s="1"/>
  <c r="S21" i="8" s="1"/>
  <c r="T25" i="8"/>
  <c r="N25" i="8"/>
  <c r="Q25" i="8"/>
  <c r="R25" i="8" s="1"/>
  <c r="S25" i="8" s="1"/>
  <c r="N62" i="8"/>
  <c r="T62" i="8"/>
  <c r="Q62" i="8"/>
  <c r="R62" i="8" s="1"/>
  <c r="S62" i="8" s="1"/>
  <c r="T9" i="8"/>
  <c r="N9" i="8"/>
  <c r="Q9" i="8"/>
  <c r="R9" i="8" s="1"/>
  <c r="S9" i="8" s="1"/>
  <c r="N2" i="8"/>
  <c r="T2" i="8"/>
  <c r="Q2" i="8"/>
  <c r="R2" i="8" s="1"/>
  <c r="S2" i="8" s="1"/>
  <c r="N36" i="8"/>
  <c r="T36" i="8"/>
  <c r="Q36" i="8"/>
  <c r="R36" i="8" s="1"/>
  <c r="S36" i="8" s="1"/>
  <c r="T50" i="8"/>
  <c r="N50" i="8"/>
  <c r="Q50" i="8"/>
  <c r="R50" i="8" s="1"/>
  <c r="S50" i="8" s="1"/>
  <c r="N4" i="8"/>
  <c r="Q4" i="8"/>
  <c r="R4" i="8" s="1"/>
  <c r="S4" i="8" s="1"/>
  <c r="T4" i="8"/>
  <c r="N45" i="8"/>
  <c r="T45" i="8"/>
  <c r="Q45" i="8"/>
  <c r="R45" i="8" s="1"/>
  <c r="S45" i="8" s="1"/>
  <c r="N49" i="8"/>
  <c r="T49" i="8"/>
  <c r="Q49" i="8"/>
  <c r="R49" i="8" s="1"/>
  <c r="S49" i="8" s="1"/>
  <c r="N40" i="8"/>
  <c r="Q40" i="8"/>
  <c r="R40" i="8" s="1"/>
  <c r="S40" i="8" s="1"/>
  <c r="T40" i="8"/>
  <c r="T5" i="8"/>
  <c r="N5" i="8"/>
  <c r="Q5" i="8"/>
  <c r="R5" i="8" s="1"/>
  <c r="S5" i="8" s="1"/>
  <c r="N78" i="8"/>
  <c r="T78" i="8"/>
  <c r="Q78" i="8"/>
  <c r="R78" i="8" s="1"/>
  <c r="S78" i="8" s="1"/>
  <c r="T13" i="8"/>
  <c r="N13" i="8"/>
  <c r="Q13" i="8"/>
  <c r="R13" i="8" s="1"/>
  <c r="S13" i="8" s="1"/>
  <c r="T17" i="8"/>
  <c r="N17" i="8"/>
  <c r="Q17" i="8"/>
  <c r="R17" i="8" s="1"/>
  <c r="S17" i="8" s="1"/>
  <c r="N16" i="8"/>
  <c r="Q16" i="8"/>
  <c r="R16" i="8" s="1"/>
  <c r="S16" i="8" s="1"/>
  <c r="T16" i="8"/>
  <c r="Q15" i="8"/>
  <c r="R15" i="8" s="1"/>
  <c r="S15" i="8" s="1"/>
  <c r="N15" i="8"/>
  <c r="T15" i="8"/>
  <c r="Q65" i="8"/>
  <c r="R65" i="8" s="1"/>
  <c r="S65" i="8" s="1"/>
  <c r="N65" i="8"/>
  <c r="T65" i="8"/>
  <c r="Q59" i="8"/>
  <c r="R59" i="8" s="1"/>
  <c r="S59" i="8" s="1"/>
  <c r="N59" i="8"/>
  <c r="T59" i="8"/>
  <c r="T64" i="8"/>
  <c r="Q64" i="8"/>
  <c r="R64" i="8" s="1"/>
  <c r="S64" i="8" s="1"/>
  <c r="N64" i="8"/>
  <c r="Q23" i="8"/>
  <c r="R23" i="8" s="1"/>
  <c r="S23" i="8" s="1"/>
  <c r="N23" i="8"/>
  <c r="T23" i="8"/>
  <c r="Q47" i="8"/>
  <c r="R47" i="8" s="1"/>
  <c r="S47" i="8" s="1"/>
  <c r="N47" i="8"/>
  <c r="T47" i="8"/>
  <c r="N60" i="8"/>
  <c r="T60" i="8"/>
  <c r="Q60" i="8"/>
  <c r="R60" i="8" s="1"/>
  <c r="S60" i="8" s="1"/>
  <c r="T18" i="8"/>
  <c r="Q18" i="8"/>
  <c r="R18" i="8" s="1"/>
  <c r="S18" i="8" s="1"/>
  <c r="N18" i="8"/>
  <c r="Q3" i="8"/>
  <c r="R3" i="8" s="1"/>
  <c r="S3" i="8" s="1"/>
  <c r="N3" i="8"/>
  <c r="T3" i="8"/>
  <c r="T6" i="8"/>
  <c r="Q6" i="8"/>
  <c r="R6" i="8" s="1"/>
  <c r="S6" i="8" s="1"/>
  <c r="N6" i="8"/>
  <c r="Q43" i="8"/>
  <c r="R43" i="8" s="1"/>
  <c r="S43" i="8" s="1"/>
  <c r="N43" i="8"/>
  <c r="T43" i="8"/>
  <c r="T46" i="8"/>
  <c r="N46" i="8"/>
  <c r="Q46" i="8"/>
  <c r="R46" i="8" s="1"/>
  <c r="S46" i="8" s="1"/>
  <c r="T42" i="8"/>
  <c r="Q42" i="8"/>
  <c r="R42" i="8" s="1"/>
  <c r="S42" i="8" s="1"/>
  <c r="N42" i="8"/>
  <c r="N74" i="8"/>
  <c r="O72" i="8" s="1"/>
  <c r="P72" i="8" s="1"/>
  <c r="U72" i="8" s="1"/>
  <c r="T74" i="8"/>
  <c r="Q74" i="8"/>
  <c r="R74" i="8" s="1"/>
  <c r="S74" i="8" s="1"/>
  <c r="N56" i="8"/>
  <c r="Q56" i="8"/>
  <c r="R56" i="8" s="1"/>
  <c r="S56" i="8" s="1"/>
  <c r="T56" i="8"/>
  <c r="T30" i="8"/>
  <c r="Q30" i="8"/>
  <c r="R30" i="8" s="1"/>
  <c r="S30" i="8" s="1"/>
  <c r="N30" i="8"/>
  <c r="Q11" i="8"/>
  <c r="R11" i="8" s="1"/>
  <c r="S11" i="8" s="1"/>
  <c r="N11" i="8"/>
  <c r="T11" i="8"/>
  <c r="T14" i="8"/>
  <c r="Q14" i="8"/>
  <c r="R14" i="8" s="1"/>
  <c r="S14" i="8" s="1"/>
  <c r="N14" i="8"/>
  <c r="Q81" i="8"/>
  <c r="R81" i="8" s="1"/>
  <c r="S81" i="8" s="1"/>
  <c r="N81" i="8"/>
  <c r="O80" i="8" s="1"/>
  <c r="P80" i="8" s="1"/>
  <c r="U80" i="8" s="1"/>
  <c r="T81" i="8"/>
  <c r="T94" i="8" s="1"/>
  <c r="Q35" i="8"/>
  <c r="R35" i="8" s="1"/>
  <c r="S35" i="8" s="1"/>
  <c r="N35" i="8"/>
  <c r="T35" i="8"/>
  <c r="T58" i="8"/>
  <c r="Q58" i="8"/>
  <c r="R58" i="8" s="1"/>
  <c r="S58" i="8" s="1"/>
  <c r="N58" i="8"/>
  <c r="I14" i="5"/>
  <c r="I13" i="5"/>
  <c r="I12" i="5"/>
  <c r="I11" i="5"/>
  <c r="O59" i="8" l="1"/>
  <c r="O12" i="8"/>
  <c r="O44" i="8"/>
  <c r="O24" i="8"/>
  <c r="O66" i="8"/>
  <c r="O46" i="8"/>
  <c r="P46" i="8" s="1"/>
  <c r="U46" i="8" s="1"/>
  <c r="O47" i="8"/>
  <c r="O14" i="8"/>
  <c r="O6" i="8"/>
  <c r="O51" i="8"/>
  <c r="P51" i="8" s="1"/>
  <c r="U51" i="8" s="1"/>
  <c r="O3" i="8"/>
  <c r="O26" i="8"/>
  <c r="O34" i="8"/>
  <c r="O53" i="8"/>
  <c r="O74" i="8"/>
  <c r="P74" i="8" s="1"/>
  <c r="U74" i="8" s="1"/>
  <c r="O25" i="8"/>
  <c r="P25" i="8" s="1"/>
  <c r="U25" i="8" s="1"/>
  <c r="P24" i="8"/>
  <c r="U24" i="8" s="1"/>
  <c r="O33" i="8"/>
  <c r="P33" i="8" s="1"/>
  <c r="U33" i="8" s="1"/>
  <c r="O45" i="8"/>
  <c r="P45" i="8" s="1"/>
  <c r="U45" i="8" s="1"/>
  <c r="P44" i="8"/>
  <c r="U44" i="8" s="1"/>
  <c r="O70" i="8"/>
  <c r="P70" i="8" s="1"/>
  <c r="U70" i="8" s="1"/>
  <c r="O69" i="8"/>
  <c r="P69" i="8" s="1"/>
  <c r="U69" i="8" s="1"/>
  <c r="O68" i="8"/>
  <c r="P68" i="8" s="1"/>
  <c r="U68" i="8" s="1"/>
  <c r="O9" i="8"/>
  <c r="P66" i="8"/>
  <c r="U66" i="8" s="1"/>
  <c r="O67" i="8"/>
  <c r="P67" i="8" s="1"/>
  <c r="U67" i="8" s="1"/>
  <c r="O42" i="8"/>
  <c r="O36" i="8"/>
  <c r="O48" i="8"/>
  <c r="P47" i="8"/>
  <c r="U47" i="8" s="1"/>
  <c r="O60" i="8"/>
  <c r="P59" i="8"/>
  <c r="U59" i="8" s="1"/>
  <c r="O16" i="8"/>
  <c r="P16" i="8" s="1"/>
  <c r="U16" i="8" s="1"/>
  <c r="O18" i="8"/>
  <c r="O57" i="8"/>
  <c r="P57" i="8" s="1"/>
  <c r="U57" i="8" s="1"/>
  <c r="P60" i="8"/>
  <c r="U60" i="8" s="1"/>
  <c r="O61" i="8"/>
  <c r="O17" i="8"/>
  <c r="P17" i="8" s="1"/>
  <c r="U17" i="8" s="1"/>
  <c r="O79" i="8"/>
  <c r="P79" i="8" s="1"/>
  <c r="U79" i="8" s="1"/>
  <c r="O41" i="8"/>
  <c r="P41" i="8" s="1"/>
  <c r="U41" i="8" s="1"/>
  <c r="O50" i="8"/>
  <c r="P50" i="8" s="1"/>
  <c r="U50" i="8" s="1"/>
  <c r="O37" i="8"/>
  <c r="P37" i="8" s="1"/>
  <c r="U37" i="8" s="1"/>
  <c r="P36" i="8"/>
  <c r="U36" i="8" s="1"/>
  <c r="O76" i="8"/>
  <c r="P76" i="8" s="1"/>
  <c r="U76" i="8" s="1"/>
  <c r="O22" i="8"/>
  <c r="P22" i="8" s="1"/>
  <c r="U22" i="8" s="1"/>
  <c r="O30" i="8"/>
  <c r="O55" i="8"/>
  <c r="P55" i="8" s="1"/>
  <c r="U55" i="8" s="1"/>
  <c r="O11" i="8"/>
  <c r="P11" i="8" s="1"/>
  <c r="U11" i="8" s="1"/>
  <c r="O23" i="8"/>
  <c r="P23" i="8" s="1"/>
  <c r="U23" i="8" s="1"/>
  <c r="P34" i="8"/>
  <c r="U34" i="8" s="1"/>
  <c r="O35" i="8"/>
  <c r="P35" i="8" s="1"/>
  <c r="U35" i="8" s="1"/>
  <c r="O52" i="8"/>
  <c r="P52" i="8" s="1"/>
  <c r="U52" i="8" s="1"/>
  <c r="P26" i="8"/>
  <c r="U26" i="8" s="1"/>
  <c r="O27" i="8"/>
  <c r="O39" i="8"/>
  <c r="P39" i="8" s="1"/>
  <c r="U39" i="8" s="1"/>
  <c r="P53" i="8"/>
  <c r="U53" i="8" s="1"/>
  <c r="O54" i="8"/>
  <c r="P54" i="8" s="1"/>
  <c r="U54" i="8" s="1"/>
  <c r="O38" i="8"/>
  <c r="P38" i="8" s="1"/>
  <c r="U38" i="8" s="1"/>
  <c r="O64" i="8"/>
  <c r="O82" i="8"/>
  <c r="P82" i="8" s="1"/>
  <c r="U82" i="8" s="1"/>
  <c r="O81" i="8"/>
  <c r="P81" i="8" s="1"/>
  <c r="U81" i="8" s="1"/>
  <c r="O4" i="8"/>
  <c r="P4" i="8" s="1"/>
  <c r="U4" i="8" s="1"/>
  <c r="P3" i="8"/>
  <c r="U3" i="8" s="1"/>
  <c r="O5" i="8"/>
  <c r="P5" i="8" s="1"/>
  <c r="U5" i="8" s="1"/>
  <c r="O75" i="8"/>
  <c r="P75" i="8" s="1"/>
  <c r="U75" i="8" s="1"/>
  <c r="O73" i="8"/>
  <c r="P73" i="8" s="1"/>
  <c r="U73" i="8" s="1"/>
  <c r="P14" i="8"/>
  <c r="U14" i="8" s="1"/>
  <c r="O15" i="8"/>
  <c r="P15" i="8" s="1"/>
  <c r="U15" i="8" s="1"/>
  <c r="P30" i="8"/>
  <c r="U30" i="8" s="1"/>
  <c r="O31" i="8"/>
  <c r="P42" i="8"/>
  <c r="U42" i="8" s="1"/>
  <c r="O43" i="8"/>
  <c r="P43" i="8" s="1"/>
  <c r="U43" i="8" s="1"/>
  <c r="P6" i="8"/>
  <c r="U6" i="8" s="1"/>
  <c r="O7" i="8"/>
  <c r="P7" i="8" s="1"/>
  <c r="U7" i="8" s="1"/>
  <c r="P18" i="8"/>
  <c r="U18" i="8" s="1"/>
  <c r="O19" i="8"/>
  <c r="P64" i="8"/>
  <c r="U64" i="8" s="1"/>
  <c r="O65" i="8"/>
  <c r="P65" i="8" s="1"/>
  <c r="U65" i="8" s="1"/>
  <c r="O58" i="8"/>
  <c r="P58" i="8" s="1"/>
  <c r="U58" i="8" s="1"/>
  <c r="P9" i="8"/>
  <c r="U9" i="8" s="1"/>
  <c r="O10" i="8"/>
  <c r="P10" i="8" s="1"/>
  <c r="U10" i="8" s="1"/>
  <c r="O63" i="8"/>
  <c r="P63" i="8" s="1"/>
  <c r="U63" i="8" s="1"/>
  <c r="O49" i="8"/>
  <c r="P49" i="8" s="1"/>
  <c r="U49" i="8" s="1"/>
  <c r="P48" i="8"/>
  <c r="U48" i="8" s="1"/>
  <c r="O13" i="8"/>
  <c r="P13" i="8" s="1"/>
  <c r="U13" i="8" s="1"/>
  <c r="P12" i="8"/>
  <c r="U12" i="8" s="1"/>
  <c r="O83" i="8"/>
  <c r="P83" i="8" s="1"/>
  <c r="U83" i="8" s="1"/>
  <c r="O28" i="8"/>
  <c r="P27" i="8"/>
  <c r="U27" i="8" s="1"/>
  <c r="O56" i="8"/>
  <c r="P56" i="8" s="1"/>
  <c r="U56" i="8" s="1"/>
  <c r="O32" i="8"/>
  <c r="P32" i="8" s="1"/>
  <c r="U32" i="8" s="1"/>
  <c r="P31" i="8"/>
  <c r="U31" i="8" s="1"/>
  <c r="O8" i="8"/>
  <c r="P8" i="8" s="1"/>
  <c r="U8" i="8" s="1"/>
  <c r="O20" i="8"/>
  <c r="P20" i="8" s="1"/>
  <c r="U20" i="8" s="1"/>
  <c r="P19" i="8"/>
  <c r="U19" i="8" s="1"/>
  <c r="O78" i="8"/>
  <c r="P78" i="8" s="1"/>
  <c r="U78" i="8" s="1"/>
  <c r="O77" i="8"/>
  <c r="P77" i="8" s="1"/>
  <c r="U77" i="8" s="1"/>
  <c r="O40" i="8"/>
  <c r="P40" i="8" s="1"/>
  <c r="U40" i="8" s="1"/>
  <c r="O62" i="8"/>
  <c r="P62" i="8" s="1"/>
  <c r="U62" i="8" s="1"/>
  <c r="P61" i="8"/>
  <c r="U61" i="8" s="1"/>
  <c r="O21" i="8"/>
  <c r="P21" i="8" s="1"/>
  <c r="U21" i="8" s="1"/>
  <c r="O29" i="8"/>
  <c r="P29" i="8" s="1"/>
  <c r="U29" i="8" s="1"/>
  <c r="P28" i="8"/>
  <c r="U28" i="8" s="1"/>
  <c r="F6" i="1"/>
  <c r="F5" i="1"/>
  <c r="F7" i="1"/>
  <c r="F8" i="1"/>
  <c r="G7" i="1" s="1"/>
  <c r="H7" i="1" s="1"/>
  <c r="F9" i="1"/>
  <c r="F10" i="1"/>
  <c r="F11" i="1"/>
  <c r="F12" i="1"/>
  <c r="G11" i="1" s="1"/>
  <c r="H11" i="1" s="1"/>
  <c r="F13" i="1"/>
  <c r="F14" i="1"/>
  <c r="F15" i="1"/>
  <c r="F16" i="1"/>
  <c r="G15" i="1" s="1"/>
  <c r="H15" i="1" s="1"/>
  <c r="F17" i="1"/>
  <c r="F18" i="1"/>
  <c r="F19" i="1"/>
  <c r="F20" i="1"/>
  <c r="G19" i="1" s="1"/>
  <c r="H19" i="1" s="1"/>
  <c r="F21" i="1"/>
  <c r="F22" i="1"/>
  <c r="F23" i="1"/>
  <c r="F24" i="1"/>
  <c r="G23" i="1" s="1"/>
  <c r="H23" i="1" s="1"/>
  <c r="F25" i="1"/>
  <c r="F26" i="1"/>
  <c r="F27" i="1"/>
  <c r="F28" i="1"/>
  <c r="G27" i="1" s="1"/>
  <c r="H27" i="1" s="1"/>
  <c r="F29" i="1"/>
  <c r="F30" i="1"/>
  <c r="F31" i="1"/>
  <c r="F32" i="1"/>
  <c r="G31" i="1" s="1"/>
  <c r="H31" i="1" s="1"/>
  <c r="F33" i="1"/>
  <c r="F34" i="1"/>
  <c r="F35" i="1"/>
  <c r="F36" i="1"/>
  <c r="G35" i="1" s="1"/>
  <c r="H35" i="1" s="1"/>
  <c r="F37" i="1"/>
  <c r="F38" i="1"/>
  <c r="F39" i="1"/>
  <c r="F40" i="1"/>
  <c r="G39" i="1" s="1"/>
  <c r="H39" i="1" s="1"/>
  <c r="F41" i="1"/>
  <c r="F42" i="1"/>
  <c r="F43" i="1"/>
  <c r="F44" i="1"/>
  <c r="G43" i="1" s="1"/>
  <c r="H43" i="1" s="1"/>
  <c r="F45" i="1"/>
  <c r="F46" i="1"/>
  <c r="F47" i="1"/>
  <c r="F48" i="1"/>
  <c r="G47" i="1" s="1"/>
  <c r="H47" i="1" s="1"/>
  <c r="F49" i="1"/>
  <c r="F50" i="1"/>
  <c r="F51" i="1"/>
  <c r="F52" i="1"/>
  <c r="G51" i="1" s="1"/>
  <c r="H51" i="1" s="1"/>
  <c r="F53" i="1"/>
  <c r="F54" i="1"/>
  <c r="F55" i="1"/>
  <c r="F56" i="1"/>
  <c r="G55" i="1" s="1"/>
  <c r="H55" i="1" s="1"/>
  <c r="F57" i="1"/>
  <c r="F58" i="1"/>
  <c r="F59" i="1"/>
  <c r="F60" i="1"/>
  <c r="G59" i="1" s="1"/>
  <c r="H59" i="1" s="1"/>
  <c r="F61" i="1"/>
  <c r="F62" i="1"/>
  <c r="F63" i="1"/>
  <c r="F64" i="1"/>
  <c r="G63" i="1" s="1"/>
  <c r="H63" i="1" s="1"/>
  <c r="F65" i="1"/>
  <c r="F66" i="1"/>
  <c r="F67" i="1"/>
  <c r="F68" i="1"/>
  <c r="G67" i="1" s="1"/>
  <c r="H67" i="1" s="1"/>
  <c r="F69" i="1"/>
  <c r="F70" i="1"/>
  <c r="F71" i="1"/>
  <c r="F72" i="1"/>
  <c r="G71" i="1" s="1"/>
  <c r="H71" i="1" s="1"/>
  <c r="F73" i="1"/>
  <c r="F74" i="1"/>
  <c r="F75" i="1"/>
  <c r="F76" i="1"/>
  <c r="G75" i="1" s="1"/>
  <c r="H75" i="1" s="1"/>
  <c r="F77" i="1"/>
  <c r="F78" i="1"/>
  <c r="F79" i="1"/>
  <c r="F80" i="1"/>
  <c r="G79" i="1" s="1"/>
  <c r="H79" i="1" s="1"/>
  <c r="F81" i="1"/>
  <c r="F82" i="1"/>
  <c r="F4" i="1"/>
  <c r="I3" i="1" l="1"/>
  <c r="Y4" i="1"/>
  <c r="G5" i="1"/>
  <c r="H5" i="1" s="1"/>
  <c r="G82" i="1"/>
  <c r="H82" i="1" s="1"/>
  <c r="G78" i="1"/>
  <c r="H78" i="1" s="1"/>
  <c r="G74" i="1"/>
  <c r="H74" i="1" s="1"/>
  <c r="G70" i="1"/>
  <c r="H70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38" i="1"/>
  <c r="H38" i="1" s="1"/>
  <c r="G34" i="1"/>
  <c r="H34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4" i="1"/>
  <c r="H4" i="1" s="1"/>
  <c r="G81" i="1"/>
  <c r="H81" i="1" s="1"/>
  <c r="G77" i="1"/>
  <c r="H77" i="1" s="1"/>
  <c r="G73" i="1"/>
  <c r="H73" i="1" s="1"/>
  <c r="G69" i="1"/>
  <c r="H69" i="1" s="1"/>
  <c r="G68" i="1"/>
  <c r="H68" i="1" s="1"/>
  <c r="G57" i="1"/>
  <c r="H57" i="1" s="1"/>
  <c r="G56" i="1"/>
  <c r="H56" i="1" s="1"/>
  <c r="G49" i="1"/>
  <c r="H49" i="1" s="1"/>
  <c r="G48" i="1"/>
  <c r="H48" i="1" s="1"/>
  <c r="G41" i="1"/>
  <c r="H41" i="1" s="1"/>
  <c r="G40" i="1"/>
  <c r="H40" i="1" s="1"/>
  <c r="G33" i="1"/>
  <c r="H33" i="1" s="1"/>
  <c r="G32" i="1"/>
  <c r="H32" i="1" s="1"/>
  <c r="G25" i="1"/>
  <c r="H25" i="1" s="1"/>
  <c r="G24" i="1"/>
  <c r="H24" i="1" s="1"/>
  <c r="G21" i="1"/>
  <c r="H21" i="1" s="1"/>
  <c r="G20" i="1"/>
  <c r="H20" i="1" s="1"/>
  <c r="G13" i="1"/>
  <c r="H13" i="1" s="1"/>
  <c r="G12" i="1"/>
  <c r="H12" i="1" s="1"/>
  <c r="G80" i="1"/>
  <c r="H80" i="1" s="1"/>
  <c r="G65" i="1"/>
  <c r="H65" i="1" s="1"/>
  <c r="G64" i="1"/>
  <c r="H64" i="1" s="1"/>
  <c r="G61" i="1"/>
  <c r="H61" i="1" s="1"/>
  <c r="G60" i="1"/>
  <c r="H60" i="1" s="1"/>
  <c r="G53" i="1"/>
  <c r="H53" i="1" s="1"/>
  <c r="G52" i="1"/>
  <c r="H52" i="1" s="1"/>
  <c r="G45" i="1"/>
  <c r="H45" i="1" s="1"/>
  <c r="G44" i="1"/>
  <c r="H44" i="1" s="1"/>
  <c r="G37" i="1"/>
  <c r="H37" i="1" s="1"/>
  <c r="G36" i="1"/>
  <c r="H36" i="1" s="1"/>
  <c r="G29" i="1"/>
  <c r="H29" i="1" s="1"/>
  <c r="G28" i="1"/>
  <c r="H28" i="1" s="1"/>
  <c r="G17" i="1"/>
  <c r="H17" i="1" s="1"/>
  <c r="G16" i="1"/>
  <c r="H16" i="1" s="1"/>
  <c r="G9" i="1"/>
  <c r="H9" i="1" s="1"/>
  <c r="G8" i="1"/>
  <c r="H8" i="1" s="1"/>
  <c r="G76" i="1"/>
  <c r="H76" i="1" s="1"/>
  <c r="G72" i="1"/>
  <c r="H72" i="1" s="1"/>
  <c r="G6" i="1"/>
  <c r="H6" i="1" s="1"/>
  <c r="I2" i="1" s="1"/>
  <c r="I4" i="1" l="1"/>
  <c r="I96" i="1" s="1"/>
  <c r="I5" i="1"/>
  <c r="Y3" i="1"/>
  <c r="Y5" i="1"/>
  <c r="Y6" i="1"/>
  <c r="J4" i="1" l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2" i="1"/>
  <c r="J15" i="1"/>
  <c r="J27" i="1"/>
  <c r="J35" i="1"/>
  <c r="J43" i="1"/>
  <c r="J55" i="1"/>
  <c r="J63" i="1"/>
  <c r="J79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71" i="1"/>
  <c r="J3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7" i="1"/>
  <c r="J11" i="1"/>
  <c r="J19" i="1"/>
  <c r="J23" i="1"/>
  <c r="J31" i="1"/>
  <c r="J39" i="1"/>
  <c r="J47" i="1"/>
  <c r="J51" i="1"/>
  <c r="J59" i="1"/>
  <c r="J67" i="1"/>
  <c r="J75" i="1"/>
  <c r="M67" i="1" l="1"/>
  <c r="K67" i="1"/>
  <c r="K74" i="1"/>
  <c r="M74" i="1"/>
  <c r="K26" i="1"/>
  <c r="M26" i="1"/>
  <c r="M81" i="1"/>
  <c r="K81" i="1"/>
  <c r="M49" i="1"/>
  <c r="K49" i="1"/>
  <c r="M17" i="1"/>
  <c r="K17" i="1"/>
  <c r="M35" i="1"/>
  <c r="K35" i="1"/>
  <c r="M64" i="1"/>
  <c r="K64" i="1"/>
  <c r="M16" i="1"/>
  <c r="K16" i="1"/>
  <c r="K31" i="1"/>
  <c r="M31" i="1"/>
  <c r="K70" i="1"/>
  <c r="M70" i="1"/>
  <c r="K54" i="1"/>
  <c r="M54" i="1"/>
  <c r="K38" i="1"/>
  <c r="M38" i="1"/>
  <c r="K22" i="1"/>
  <c r="M22" i="1"/>
  <c r="K6" i="1"/>
  <c r="M6" i="1"/>
  <c r="M77" i="1"/>
  <c r="K77" i="1"/>
  <c r="K61" i="1"/>
  <c r="M61" i="1"/>
  <c r="M45" i="1"/>
  <c r="K45" i="1"/>
  <c r="K29" i="1"/>
  <c r="M29" i="1"/>
  <c r="M13" i="1"/>
  <c r="K13" i="1"/>
  <c r="K63" i="1"/>
  <c r="M63" i="1"/>
  <c r="M27" i="1"/>
  <c r="K27" i="1"/>
  <c r="K76" i="1"/>
  <c r="M76" i="1"/>
  <c r="K60" i="1"/>
  <c r="M60" i="1"/>
  <c r="K44" i="1"/>
  <c r="M44" i="1"/>
  <c r="M28" i="1"/>
  <c r="K28" i="1"/>
  <c r="M12" i="1"/>
  <c r="K12" i="1"/>
  <c r="K11" i="1"/>
  <c r="M11" i="1"/>
  <c r="K58" i="1"/>
  <c r="M58" i="1"/>
  <c r="K10" i="1"/>
  <c r="M10" i="1"/>
  <c r="M65" i="1"/>
  <c r="K65" i="1"/>
  <c r="M33" i="1"/>
  <c r="K33" i="1"/>
  <c r="K79" i="1"/>
  <c r="M79" i="1"/>
  <c r="M80" i="1"/>
  <c r="K80" i="1"/>
  <c r="K48" i="1"/>
  <c r="M48" i="1"/>
  <c r="M32" i="1"/>
  <c r="K32" i="1"/>
  <c r="K59" i="1"/>
  <c r="M59" i="1"/>
  <c r="M7" i="1"/>
  <c r="K7" i="1"/>
  <c r="M51" i="1"/>
  <c r="K51" i="1"/>
  <c r="M23" i="1"/>
  <c r="K23" i="1"/>
  <c r="M82" i="1"/>
  <c r="K82" i="1"/>
  <c r="M66" i="1"/>
  <c r="K66" i="1"/>
  <c r="M50" i="1"/>
  <c r="K50" i="1"/>
  <c r="M34" i="1"/>
  <c r="K34" i="1"/>
  <c r="M18" i="1"/>
  <c r="K18" i="1"/>
  <c r="M3" i="1"/>
  <c r="K3" i="1"/>
  <c r="M73" i="1"/>
  <c r="K73" i="1"/>
  <c r="K57" i="1"/>
  <c r="M57" i="1"/>
  <c r="M41" i="1"/>
  <c r="K41" i="1"/>
  <c r="M25" i="1"/>
  <c r="K25" i="1"/>
  <c r="K9" i="1"/>
  <c r="M9" i="1"/>
  <c r="M55" i="1"/>
  <c r="K55" i="1"/>
  <c r="K15" i="1"/>
  <c r="M15" i="1"/>
  <c r="K72" i="1"/>
  <c r="M72" i="1"/>
  <c r="K56" i="1"/>
  <c r="M56" i="1"/>
  <c r="M40" i="1"/>
  <c r="K40" i="1"/>
  <c r="K24" i="1"/>
  <c r="M24" i="1"/>
  <c r="M8" i="1"/>
  <c r="K8" i="1"/>
  <c r="M39" i="1"/>
  <c r="K39" i="1"/>
  <c r="K42" i="1"/>
  <c r="M42" i="1"/>
  <c r="M75" i="1"/>
  <c r="K75" i="1"/>
  <c r="K47" i="1"/>
  <c r="M47" i="1"/>
  <c r="M19" i="1"/>
  <c r="K19" i="1"/>
  <c r="K78" i="1"/>
  <c r="M78" i="1"/>
  <c r="K62" i="1"/>
  <c r="M62" i="1"/>
  <c r="K46" i="1"/>
  <c r="M46" i="1"/>
  <c r="K30" i="1"/>
  <c r="M30" i="1"/>
  <c r="K14" i="1"/>
  <c r="M14" i="1"/>
  <c r="M71" i="1"/>
  <c r="K71" i="1"/>
  <c r="K69" i="1"/>
  <c r="M69" i="1"/>
  <c r="M53" i="1"/>
  <c r="K53" i="1"/>
  <c r="M37" i="1"/>
  <c r="K37" i="1"/>
  <c r="K21" i="1"/>
  <c r="M21" i="1"/>
  <c r="M5" i="1"/>
  <c r="K5" i="1"/>
  <c r="K43" i="1"/>
  <c r="M43" i="1"/>
  <c r="M2" i="1"/>
  <c r="K2" i="1"/>
  <c r="M68" i="1"/>
  <c r="K68" i="1"/>
  <c r="M52" i="1"/>
  <c r="K52" i="1"/>
  <c r="M36" i="1"/>
  <c r="K36" i="1"/>
  <c r="M20" i="1"/>
  <c r="K20" i="1"/>
  <c r="M4" i="1"/>
  <c r="K4" i="1"/>
  <c r="V3" i="1"/>
  <c r="Q78" i="1" l="1"/>
  <c r="R78" i="1" s="1"/>
  <c r="S78" i="1" s="1"/>
  <c r="N78" i="1"/>
  <c r="Q11" i="1"/>
  <c r="R11" i="1" s="1"/>
  <c r="S11" i="1" s="1"/>
  <c r="N11" i="1"/>
  <c r="Q54" i="1"/>
  <c r="R54" i="1" s="1"/>
  <c r="S54" i="1" s="1"/>
  <c r="N54" i="1"/>
  <c r="Q31" i="1"/>
  <c r="R31" i="1" s="1"/>
  <c r="S31" i="1" s="1"/>
  <c r="N31" i="1"/>
  <c r="Q52" i="1"/>
  <c r="R52" i="1" s="1"/>
  <c r="S52" i="1" s="1"/>
  <c r="N52" i="1"/>
  <c r="Q37" i="1"/>
  <c r="R37" i="1" s="1"/>
  <c r="S37" i="1" s="1"/>
  <c r="N37" i="1"/>
  <c r="Q8" i="1"/>
  <c r="R8" i="1" s="1"/>
  <c r="S8" i="1" s="1"/>
  <c r="N8" i="1"/>
  <c r="Q40" i="1"/>
  <c r="R40" i="1" s="1"/>
  <c r="S40" i="1" s="1"/>
  <c r="N40" i="1"/>
  <c r="Q55" i="1"/>
  <c r="R55" i="1" s="1"/>
  <c r="S55" i="1" s="1"/>
  <c r="N55" i="1"/>
  <c r="Q25" i="1"/>
  <c r="R25" i="1" s="1"/>
  <c r="S25" i="1" s="1"/>
  <c r="N25" i="1"/>
  <c r="Q3" i="1"/>
  <c r="R3" i="1" s="1"/>
  <c r="S3" i="1" s="1"/>
  <c r="N3" i="1"/>
  <c r="Q34" i="1"/>
  <c r="R34" i="1" s="1"/>
  <c r="S34" i="1" s="1"/>
  <c r="N34" i="1"/>
  <c r="Q66" i="1"/>
  <c r="R66" i="1" s="1"/>
  <c r="S66" i="1" s="1"/>
  <c r="N66" i="1"/>
  <c r="Q23" i="1"/>
  <c r="R23" i="1" s="1"/>
  <c r="S23" i="1" s="1"/>
  <c r="N23" i="1"/>
  <c r="Q7" i="1"/>
  <c r="R7" i="1" s="1"/>
  <c r="S7" i="1" s="1"/>
  <c r="N7" i="1"/>
  <c r="Q32" i="1"/>
  <c r="R32" i="1" s="1"/>
  <c r="S32" i="1" s="1"/>
  <c r="N32" i="1"/>
  <c r="Q80" i="1"/>
  <c r="R80" i="1" s="1"/>
  <c r="S80" i="1" s="1"/>
  <c r="N80" i="1"/>
  <c r="Q33" i="1"/>
  <c r="R33" i="1" s="1"/>
  <c r="S33" i="1" s="1"/>
  <c r="N33" i="1"/>
  <c r="Q28" i="1"/>
  <c r="R28" i="1" s="1"/>
  <c r="S28" i="1" s="1"/>
  <c r="N28" i="1"/>
  <c r="Q27" i="1"/>
  <c r="R27" i="1" s="1"/>
  <c r="S27" i="1" s="1"/>
  <c r="N27" i="1"/>
  <c r="Q13" i="1"/>
  <c r="R13" i="1" s="1"/>
  <c r="S13" i="1" s="1"/>
  <c r="N13" i="1"/>
  <c r="Q45" i="1"/>
  <c r="R45" i="1" s="1"/>
  <c r="S45" i="1" s="1"/>
  <c r="N45" i="1"/>
  <c r="Q77" i="1"/>
  <c r="R77" i="1" s="1"/>
  <c r="S77" i="1" s="1"/>
  <c r="N77" i="1"/>
  <c r="Q64" i="1"/>
  <c r="R64" i="1" s="1"/>
  <c r="S64" i="1" s="1"/>
  <c r="N64" i="1"/>
  <c r="Q17" i="1"/>
  <c r="R17" i="1" s="1"/>
  <c r="S17" i="1" s="1"/>
  <c r="N17" i="1"/>
  <c r="Q81" i="1"/>
  <c r="R81" i="1" s="1"/>
  <c r="S81" i="1" s="1"/>
  <c r="N81" i="1"/>
  <c r="Q69" i="1"/>
  <c r="R69" i="1" s="1"/>
  <c r="S69" i="1" s="1"/>
  <c r="N69" i="1"/>
  <c r="Q46" i="1"/>
  <c r="R46" i="1" s="1"/>
  <c r="S46" i="1" s="1"/>
  <c r="N46" i="1"/>
  <c r="Q42" i="1"/>
  <c r="R42" i="1" s="1"/>
  <c r="S42" i="1" s="1"/>
  <c r="N42" i="1"/>
  <c r="Q72" i="1"/>
  <c r="R72" i="1" s="1"/>
  <c r="S72" i="1" s="1"/>
  <c r="N72" i="1"/>
  <c r="Q57" i="1"/>
  <c r="R57" i="1" s="1"/>
  <c r="S57" i="1" s="1"/>
  <c r="N57" i="1"/>
  <c r="Q74" i="1"/>
  <c r="R74" i="1" s="1"/>
  <c r="S74" i="1" s="1"/>
  <c r="N74" i="1"/>
  <c r="Q20" i="1"/>
  <c r="R20" i="1" s="1"/>
  <c r="S20" i="1" s="1"/>
  <c r="N20" i="1"/>
  <c r="Q5" i="1"/>
  <c r="R5" i="1" s="1"/>
  <c r="S5" i="1" s="1"/>
  <c r="N5" i="1"/>
  <c r="Q43" i="1"/>
  <c r="R43" i="1" s="1"/>
  <c r="S43" i="1" s="1"/>
  <c r="N43" i="1"/>
  <c r="Q21" i="1"/>
  <c r="R21" i="1" s="1"/>
  <c r="S21" i="1" s="1"/>
  <c r="N21" i="1"/>
  <c r="Q30" i="1"/>
  <c r="R30" i="1" s="1"/>
  <c r="S30" i="1" s="1"/>
  <c r="N30" i="1"/>
  <c r="Q62" i="1"/>
  <c r="R62" i="1" s="1"/>
  <c r="S62" i="1" s="1"/>
  <c r="N62" i="1"/>
  <c r="Q24" i="1"/>
  <c r="R24" i="1" s="1"/>
  <c r="S24" i="1" s="1"/>
  <c r="N24" i="1"/>
  <c r="Q56" i="1"/>
  <c r="R56" i="1" s="1"/>
  <c r="S56" i="1" s="1"/>
  <c r="N56" i="1"/>
  <c r="Q15" i="1"/>
  <c r="R15" i="1" s="1"/>
  <c r="S15" i="1" s="1"/>
  <c r="N15" i="1"/>
  <c r="Q9" i="1"/>
  <c r="R9" i="1" s="1"/>
  <c r="S9" i="1" s="1"/>
  <c r="N9" i="1"/>
  <c r="Q59" i="1"/>
  <c r="R59" i="1" s="1"/>
  <c r="S59" i="1" s="1"/>
  <c r="N59" i="1"/>
  <c r="Q48" i="1"/>
  <c r="R48" i="1" s="1"/>
  <c r="S48" i="1" s="1"/>
  <c r="N48" i="1"/>
  <c r="Q79" i="1"/>
  <c r="R79" i="1" s="1"/>
  <c r="S79" i="1" s="1"/>
  <c r="N79" i="1"/>
  <c r="Q58" i="1"/>
  <c r="R58" i="1" s="1"/>
  <c r="S58" i="1" s="1"/>
  <c r="N58" i="1"/>
  <c r="Q44" i="1"/>
  <c r="R44" i="1" s="1"/>
  <c r="S44" i="1" s="1"/>
  <c r="N44" i="1"/>
  <c r="Q76" i="1"/>
  <c r="R76" i="1" s="1"/>
  <c r="S76" i="1" s="1"/>
  <c r="N76" i="1"/>
  <c r="Q63" i="1"/>
  <c r="R63" i="1" s="1"/>
  <c r="S63" i="1" s="1"/>
  <c r="N63" i="1"/>
  <c r="Q29" i="1"/>
  <c r="R29" i="1" s="1"/>
  <c r="S29" i="1" s="1"/>
  <c r="N29" i="1"/>
  <c r="Q61" i="1"/>
  <c r="R61" i="1" s="1"/>
  <c r="S61" i="1" s="1"/>
  <c r="N61" i="1"/>
  <c r="Q6" i="1"/>
  <c r="R6" i="1" s="1"/>
  <c r="S6" i="1" s="1"/>
  <c r="N6" i="1"/>
  <c r="Q38" i="1"/>
  <c r="R38" i="1" s="1"/>
  <c r="S38" i="1" s="1"/>
  <c r="N38" i="1"/>
  <c r="Q70" i="1"/>
  <c r="R70" i="1" s="1"/>
  <c r="S70" i="1" s="1"/>
  <c r="N70" i="1"/>
  <c r="Q26" i="1"/>
  <c r="R26" i="1" s="1"/>
  <c r="S26" i="1" s="1"/>
  <c r="N26" i="1"/>
  <c r="Q14" i="1"/>
  <c r="R14" i="1" s="1"/>
  <c r="S14" i="1" s="1"/>
  <c r="N14" i="1"/>
  <c r="Q47" i="1"/>
  <c r="R47" i="1" s="1"/>
  <c r="S47" i="1" s="1"/>
  <c r="N47" i="1"/>
  <c r="Q10" i="1"/>
  <c r="R10" i="1" s="1"/>
  <c r="S10" i="1" s="1"/>
  <c r="N10" i="1"/>
  <c r="Q60" i="1"/>
  <c r="R60" i="1" s="1"/>
  <c r="S60" i="1" s="1"/>
  <c r="N60" i="1"/>
  <c r="Q22" i="1"/>
  <c r="R22" i="1" s="1"/>
  <c r="S22" i="1" s="1"/>
  <c r="N22" i="1"/>
  <c r="Q2" i="1"/>
  <c r="R2" i="1" s="1"/>
  <c r="S2" i="1" s="1"/>
  <c r="N2" i="1"/>
  <c r="Q4" i="1"/>
  <c r="R4" i="1" s="1"/>
  <c r="S4" i="1" s="1"/>
  <c r="N4" i="1"/>
  <c r="Q36" i="1"/>
  <c r="R36" i="1" s="1"/>
  <c r="S36" i="1" s="1"/>
  <c r="N36" i="1"/>
  <c r="Q68" i="1"/>
  <c r="R68" i="1" s="1"/>
  <c r="S68" i="1" s="1"/>
  <c r="N68" i="1"/>
  <c r="Q53" i="1"/>
  <c r="R53" i="1" s="1"/>
  <c r="S53" i="1" s="1"/>
  <c r="N53" i="1"/>
  <c r="Q71" i="1"/>
  <c r="R71" i="1" s="1"/>
  <c r="S71" i="1" s="1"/>
  <c r="N71" i="1"/>
  <c r="Q19" i="1"/>
  <c r="R19" i="1" s="1"/>
  <c r="S19" i="1" s="1"/>
  <c r="N19" i="1"/>
  <c r="Q75" i="1"/>
  <c r="R75" i="1" s="1"/>
  <c r="S75" i="1" s="1"/>
  <c r="N75" i="1"/>
  <c r="Q39" i="1"/>
  <c r="R39" i="1" s="1"/>
  <c r="S39" i="1" s="1"/>
  <c r="N39" i="1"/>
  <c r="Q41" i="1"/>
  <c r="R41" i="1" s="1"/>
  <c r="S41" i="1" s="1"/>
  <c r="N41" i="1"/>
  <c r="Q73" i="1"/>
  <c r="R73" i="1" s="1"/>
  <c r="S73" i="1" s="1"/>
  <c r="N73" i="1"/>
  <c r="Q18" i="1"/>
  <c r="R18" i="1" s="1"/>
  <c r="S18" i="1" s="1"/>
  <c r="N18" i="1"/>
  <c r="Q50" i="1"/>
  <c r="R50" i="1" s="1"/>
  <c r="S50" i="1" s="1"/>
  <c r="N50" i="1"/>
  <c r="Q82" i="1"/>
  <c r="R82" i="1" s="1"/>
  <c r="S82" i="1" s="1"/>
  <c r="N82" i="1"/>
  <c r="Q51" i="1"/>
  <c r="R51" i="1" s="1"/>
  <c r="S51" i="1" s="1"/>
  <c r="N51" i="1"/>
  <c r="Q65" i="1"/>
  <c r="R65" i="1" s="1"/>
  <c r="S65" i="1" s="1"/>
  <c r="N65" i="1"/>
  <c r="Q12" i="1"/>
  <c r="R12" i="1" s="1"/>
  <c r="S12" i="1" s="1"/>
  <c r="N12" i="1"/>
  <c r="Q16" i="1"/>
  <c r="R16" i="1" s="1"/>
  <c r="S16" i="1" s="1"/>
  <c r="N16" i="1"/>
  <c r="Q35" i="1"/>
  <c r="R35" i="1" s="1"/>
  <c r="S35" i="1" s="1"/>
  <c r="N35" i="1"/>
  <c r="Q49" i="1"/>
  <c r="R49" i="1" s="1"/>
  <c r="S49" i="1" s="1"/>
  <c r="N49" i="1"/>
  <c r="Q67" i="1"/>
  <c r="R67" i="1" s="1"/>
  <c r="S67" i="1" s="1"/>
  <c r="N67" i="1"/>
  <c r="O50" i="1" l="1"/>
  <c r="O66" i="1"/>
  <c r="P65" i="1"/>
  <c r="O19" i="1"/>
  <c r="O76" i="1"/>
  <c r="P76" i="1" s="1"/>
  <c r="O69" i="1"/>
  <c r="P22" i="1"/>
  <c r="O23" i="1"/>
  <c r="P23" i="1" s="1"/>
  <c r="O15" i="1"/>
  <c r="O30" i="1"/>
  <c r="P29" i="1"/>
  <c r="O59" i="1"/>
  <c r="O10" i="1"/>
  <c r="P10" i="1" s="1"/>
  <c r="P9" i="1"/>
  <c r="O63" i="1"/>
  <c r="O6" i="1"/>
  <c r="P6" i="1" s="1"/>
  <c r="P5" i="1"/>
  <c r="O82" i="1"/>
  <c r="P82" i="1" s="1"/>
  <c r="O46" i="1"/>
  <c r="P45" i="1"/>
  <c r="O34" i="1"/>
  <c r="P34" i="1" s="1"/>
  <c r="O24" i="1"/>
  <c r="P24" i="1" s="1"/>
  <c r="O26" i="1"/>
  <c r="P26" i="1" s="1"/>
  <c r="O41" i="1"/>
  <c r="O38" i="1"/>
  <c r="P38" i="1" s="1"/>
  <c r="O32" i="1"/>
  <c r="P32" i="1" s="1"/>
  <c r="P12" i="1"/>
  <c r="O13" i="1"/>
  <c r="O52" i="1"/>
  <c r="P50" i="1"/>
  <c r="O51" i="1"/>
  <c r="P51" i="1" s="1"/>
  <c r="O74" i="1"/>
  <c r="P73" i="1"/>
  <c r="O40" i="1"/>
  <c r="P40" i="1" s="1"/>
  <c r="P19" i="1"/>
  <c r="O20" i="1"/>
  <c r="O54" i="1"/>
  <c r="P54" i="1" s="1"/>
  <c r="O37" i="1"/>
  <c r="P37" i="1" s="1"/>
  <c r="O3" i="1"/>
  <c r="P3" i="1" s="1"/>
  <c r="O61" i="1"/>
  <c r="P61" i="1" s="1"/>
  <c r="O48" i="1"/>
  <c r="P48" i="1" s="1"/>
  <c r="O27" i="1"/>
  <c r="O39" i="1"/>
  <c r="P39" i="1" s="1"/>
  <c r="O62" i="1"/>
  <c r="P62" i="1" s="1"/>
  <c r="P63" i="1"/>
  <c r="O64" i="1"/>
  <c r="P64" i="1" s="1"/>
  <c r="O45" i="1"/>
  <c r="O80" i="1"/>
  <c r="P80" i="1" s="1"/>
  <c r="P59" i="1"/>
  <c r="O60" i="1"/>
  <c r="P60" i="1" s="1"/>
  <c r="P15" i="1"/>
  <c r="O16" i="1"/>
  <c r="P16" i="1" s="1"/>
  <c r="O25" i="1"/>
  <c r="P25" i="1" s="1"/>
  <c r="P30" i="1"/>
  <c r="O31" i="1"/>
  <c r="P31" i="1" s="1"/>
  <c r="O44" i="1"/>
  <c r="P44" i="1" s="1"/>
  <c r="P20" i="1"/>
  <c r="O21" i="1"/>
  <c r="P21" i="1" s="1"/>
  <c r="O58" i="1"/>
  <c r="P58" i="1" s="1"/>
  <c r="O43" i="1"/>
  <c r="P43" i="1" s="1"/>
  <c r="O70" i="1"/>
  <c r="P69" i="1"/>
  <c r="O18" i="1"/>
  <c r="P18" i="1" s="1"/>
  <c r="P17" i="1"/>
  <c r="O78" i="1"/>
  <c r="O14" i="1"/>
  <c r="P14" i="1" s="1"/>
  <c r="P13" i="1"/>
  <c r="O29" i="1"/>
  <c r="O81" i="1"/>
  <c r="P81" i="1" s="1"/>
  <c r="O8" i="1"/>
  <c r="P8" i="1" s="1"/>
  <c r="P66" i="1"/>
  <c r="O67" i="1"/>
  <c r="P67" i="1" s="1"/>
  <c r="O4" i="1"/>
  <c r="P55" i="1"/>
  <c r="O56" i="1"/>
  <c r="P56" i="1" s="1"/>
  <c r="O9" i="1"/>
  <c r="O53" i="1"/>
  <c r="P53" i="1" s="1"/>
  <c r="P52" i="1"/>
  <c r="O55" i="1"/>
  <c r="P78" i="1"/>
  <c r="O79" i="1"/>
  <c r="P79" i="1" s="1"/>
  <c r="O17" i="1"/>
  <c r="O42" i="1"/>
  <c r="P42" i="1" s="1"/>
  <c r="P41" i="1"/>
  <c r="O72" i="1"/>
  <c r="O5" i="1"/>
  <c r="P4" i="1"/>
  <c r="O11" i="1"/>
  <c r="P70" i="1"/>
  <c r="O71" i="1"/>
  <c r="P71" i="1" s="1"/>
  <c r="O7" i="1"/>
  <c r="P7" i="1" s="1"/>
  <c r="O77" i="1"/>
  <c r="P77" i="1" s="1"/>
  <c r="O49" i="1"/>
  <c r="P49" i="1" s="1"/>
  <c r="O57" i="1"/>
  <c r="P57" i="1" s="1"/>
  <c r="O22" i="1"/>
  <c r="P74" i="1"/>
  <c r="O75" i="1"/>
  <c r="P75" i="1" s="1"/>
  <c r="P72" i="1"/>
  <c r="O73" i="1"/>
  <c r="P46" i="1"/>
  <c r="O47" i="1"/>
  <c r="P47" i="1" s="1"/>
  <c r="O65" i="1"/>
  <c r="P27" i="1"/>
  <c r="O28" i="1"/>
  <c r="P28" i="1" s="1"/>
  <c r="O33" i="1"/>
  <c r="P33" i="1" s="1"/>
  <c r="O35" i="1"/>
  <c r="P35" i="1" s="1"/>
  <c r="P11" i="1"/>
  <c r="O12" i="1"/>
  <c r="O68" i="1"/>
  <c r="P68" i="1" s="1"/>
  <c r="O36" i="1"/>
  <c r="P36" i="1" s="1"/>
</calcChain>
</file>

<file path=xl/sharedStrings.xml><?xml version="1.0" encoding="utf-8"?>
<sst xmlns="http://schemas.openxmlformats.org/spreadsheetml/2006/main" count="160" uniqueCount="91">
  <si>
    <t>GRP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</si>
  <si>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</si>
  <si>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</si>
  <si>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</si>
  <si>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</si>
  <si>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</si>
  <si>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</si>
  <si>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</si>
  <si>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</si>
  <si>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</si>
  <si>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</si>
  <si>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 xml:space="preserve">Month 1 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</si>
  <si>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</si>
  <si>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</si>
  <si>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</si>
  <si>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</si>
  <si>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</si>
  <si>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</si>
  <si>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</si>
  <si>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</si>
  <si>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</si>
  <si>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</si>
  <si>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</si>
  <si>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</si>
  <si>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</si>
  <si>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</si>
  <si>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</si>
  <si>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</si>
  <si>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</si>
  <si>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</si>
  <si>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</si>
  <si>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</si>
  <si>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</si>
  <si>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</si>
  <si>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Months</t>
  </si>
  <si>
    <t>Week</t>
  </si>
  <si>
    <t>t</t>
  </si>
  <si>
    <t>MA(4)</t>
  </si>
  <si>
    <t>CMA(4)</t>
  </si>
  <si>
    <t>Quarter</t>
  </si>
  <si>
    <t>Gt</t>
  </si>
  <si>
    <t>week</t>
  </si>
  <si>
    <t>weekin month</t>
  </si>
  <si>
    <t>deseasonalized (yt/gt)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</si>
  <si>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</si>
  <si>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</si>
  <si>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</si>
  <si>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</si>
  <si>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</si>
  <si>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</si>
  <si>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</si>
  <si>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</si>
  <si>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</si>
  <si>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</si>
  <si>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</si>
  <si>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</si>
  <si>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</si>
  <si>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</si>
  <si>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</si>
  <si>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</si>
  <si>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</si>
  <si>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</si>
  <si>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</si>
  <si>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</si>
  <si>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</si>
  <si>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</si>
  <si>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</si>
  <si>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</si>
  <si>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Avg(sn)</t>
  </si>
  <si>
    <t>expected sn</t>
  </si>
  <si>
    <t>Expwcted trend</t>
  </si>
  <si>
    <t>clr</t>
  </si>
  <si>
    <t>Normlize Factor</t>
  </si>
  <si>
    <t>Expected grp(Forecast)</t>
  </si>
  <si>
    <t>ma4(clr)</t>
  </si>
  <si>
    <t>ir</t>
  </si>
  <si>
    <t>error</t>
  </si>
  <si>
    <t>abe</t>
  </si>
  <si>
    <t>rmse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</si>
  <si>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,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</si>
  <si>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Y Predicted</t>
  </si>
  <si>
    <t>Mape</t>
  </si>
  <si>
    <t>Y</t>
  </si>
  <si>
    <t>Percentile</t>
  </si>
  <si>
    <t>Standard Residuals</t>
  </si>
  <si>
    <t>Residuals</t>
  </si>
  <si>
    <t>Predicted Y</t>
  </si>
  <si>
    <t>Observation</t>
  </si>
  <si>
    <t>PROBABILITY OUTPUT</t>
  </si>
  <si>
    <t>RESIDUAL OUTPUT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</si>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</sst>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/>
    <xf numFmtId="15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Protection="1"/>
    <xf numFmtId="0" fontId="0" fillId="2" borderId="0" xfId="0" applyFill="1" applyProtection="1"/>
    <xf numFmtId="0" fontId="0" fillId="2" borderId="0" xfId="0" applyFill="1" applyAlignment="1" applyProtection="1"/>
    <xf numFmtId="2" fontId="0" fillId="2" borderId="0" xfId="0" applyNumberFormat="1" applyFill="1" applyProtection="1"/>
    <xf numFmtId="0" fontId="0" fillId="2" borderId="0" xfId="0" applyFill="1" applyBorder="1" applyAlignment="1"/>
    <xf numFmtId="0" fontId="0" fillId="2" borderId="0" xfId="0" applyFill="1"/>
    <xf numFmtId="0" fontId="2" fillId="0" borderId="0" xfId="0" applyFont="1" applyProtection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Border="1" applyProtection="1"/>
    <xf numFmtId="2" fontId="2" fillId="0" borderId="0" xfId="0" applyNumberFormat="1" applyFont="1" applyProtection="1"/>
    <xf numFmtId="0" fontId="0" fillId="3" borderId="0" xfId="0" applyFill="1" applyProtection="1"/>
    <xf numFmtId="0" fontId="2" fillId="0" borderId="3" xfId="0" applyFont="1" applyBorder="1" applyProtection="1"/>
    <xf numFmtId="0" fontId="2" fillId="0" borderId="4" xfId="0" applyFont="1" applyBorder="1" applyProtection="1"/>
    <xf numFmtId="0" fontId="2" fillId="3" borderId="4" xfId="0" applyFont="1" applyFill="1" applyBorder="1" applyProtection="1"/>
    <xf numFmtId="0" fontId="2" fillId="0" borderId="4" xfId="0" applyFont="1" applyBorder="1" applyAlignment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6" xfId="0" applyFont="1" applyBorder="1" applyAlignment="1" applyProtection="1"/>
    <xf numFmtId="0" fontId="0" fillId="0" borderId="0" xfId="0" applyAlignment="1" applyProtection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Seasonality</a:t>
            </a:r>
            <a:r>
              <a:rPr lang="en-SG" baseline="0"/>
              <a:t> Comp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'Decomposition Breakdown of comp'!$I$2:$I$82</c:f>
              <c:numCache>
                <c:formatCode>General</c:formatCode>
                <c:ptCount val="81"/>
                <c:pt idx="0">
                  <c:v>1.0305904292884349</c:v>
                </c:pt>
                <c:pt idx="1">
                  <c:v>0.95784970310862372</c:v>
                </c:pt>
                <c:pt idx="2">
                  <c:v>1.0082623104934911</c:v>
                </c:pt>
                <c:pt idx="3">
                  <c:v>1.0120100919914954</c:v>
                </c:pt>
                <c:pt idx="4">
                  <c:v>1.0305904292884349</c:v>
                </c:pt>
                <c:pt idx="5">
                  <c:v>0.95784970310862372</c:v>
                </c:pt>
                <c:pt idx="6">
                  <c:v>1.0082623104934911</c:v>
                </c:pt>
                <c:pt idx="7">
                  <c:v>1.0120100919914954</c:v>
                </c:pt>
                <c:pt idx="8">
                  <c:v>1.0305904292884349</c:v>
                </c:pt>
                <c:pt idx="9">
                  <c:v>0.95784970310862372</c:v>
                </c:pt>
                <c:pt idx="10">
                  <c:v>1.0082623104934911</c:v>
                </c:pt>
                <c:pt idx="11">
                  <c:v>1.0120100919914954</c:v>
                </c:pt>
                <c:pt idx="12">
                  <c:v>1.0305904292884349</c:v>
                </c:pt>
                <c:pt idx="13">
                  <c:v>0.95784970310862372</c:v>
                </c:pt>
                <c:pt idx="14">
                  <c:v>1.0082623104934911</c:v>
                </c:pt>
                <c:pt idx="15">
                  <c:v>1.0120100919914954</c:v>
                </c:pt>
                <c:pt idx="16">
                  <c:v>1.0305904292884349</c:v>
                </c:pt>
                <c:pt idx="17">
                  <c:v>0.95784970310862372</c:v>
                </c:pt>
                <c:pt idx="18">
                  <c:v>1.0082623104934911</c:v>
                </c:pt>
                <c:pt idx="19">
                  <c:v>1.0120100919914954</c:v>
                </c:pt>
                <c:pt idx="20">
                  <c:v>1.0305904292884349</c:v>
                </c:pt>
                <c:pt idx="21">
                  <c:v>0.95784970310862372</c:v>
                </c:pt>
                <c:pt idx="22">
                  <c:v>1.0082623104934911</c:v>
                </c:pt>
                <c:pt idx="23">
                  <c:v>1.0120100919914954</c:v>
                </c:pt>
                <c:pt idx="24">
                  <c:v>1.0305904292884349</c:v>
                </c:pt>
                <c:pt idx="25">
                  <c:v>0.95784970310862372</c:v>
                </c:pt>
                <c:pt idx="26">
                  <c:v>1.0082623104934911</c:v>
                </c:pt>
                <c:pt idx="27">
                  <c:v>1.0120100919914954</c:v>
                </c:pt>
                <c:pt idx="28">
                  <c:v>1.0305904292884349</c:v>
                </c:pt>
                <c:pt idx="29">
                  <c:v>0.95784970310862372</c:v>
                </c:pt>
                <c:pt idx="30">
                  <c:v>1.0082623104934911</c:v>
                </c:pt>
                <c:pt idx="31">
                  <c:v>1.0120100919914954</c:v>
                </c:pt>
                <c:pt idx="32">
                  <c:v>1.0305904292884349</c:v>
                </c:pt>
                <c:pt idx="33">
                  <c:v>0.95784970310862372</c:v>
                </c:pt>
                <c:pt idx="34">
                  <c:v>1.0082623104934911</c:v>
                </c:pt>
                <c:pt idx="35">
                  <c:v>1.0120100919914954</c:v>
                </c:pt>
                <c:pt idx="36">
                  <c:v>1.0305904292884349</c:v>
                </c:pt>
                <c:pt idx="37">
                  <c:v>0.95784970310862372</c:v>
                </c:pt>
                <c:pt idx="38">
                  <c:v>1.0082623104934911</c:v>
                </c:pt>
                <c:pt idx="39">
                  <c:v>1.0120100919914954</c:v>
                </c:pt>
                <c:pt idx="40">
                  <c:v>1.0305904292884349</c:v>
                </c:pt>
                <c:pt idx="41">
                  <c:v>0.95784970310862372</c:v>
                </c:pt>
                <c:pt idx="42">
                  <c:v>1.0082623104934911</c:v>
                </c:pt>
                <c:pt idx="43">
                  <c:v>1.0120100919914954</c:v>
                </c:pt>
                <c:pt idx="44">
                  <c:v>1.0305904292884349</c:v>
                </c:pt>
                <c:pt idx="45">
                  <c:v>0.95784970310862372</c:v>
                </c:pt>
                <c:pt idx="46">
                  <c:v>1.0082623104934911</c:v>
                </c:pt>
                <c:pt idx="47">
                  <c:v>1.0120100919914954</c:v>
                </c:pt>
                <c:pt idx="48">
                  <c:v>1.0305904292884349</c:v>
                </c:pt>
                <c:pt idx="49">
                  <c:v>0.95784970310862372</c:v>
                </c:pt>
                <c:pt idx="50">
                  <c:v>1.0082623104934911</c:v>
                </c:pt>
                <c:pt idx="51">
                  <c:v>1.0120100919914954</c:v>
                </c:pt>
                <c:pt idx="52">
                  <c:v>1.0305904292884349</c:v>
                </c:pt>
                <c:pt idx="53">
                  <c:v>0.95784970310862372</c:v>
                </c:pt>
                <c:pt idx="54">
                  <c:v>1.0082623104934911</c:v>
                </c:pt>
                <c:pt idx="55">
                  <c:v>1.0120100919914954</c:v>
                </c:pt>
                <c:pt idx="56">
                  <c:v>1.0305904292884349</c:v>
                </c:pt>
                <c:pt idx="57">
                  <c:v>0.95784970310862372</c:v>
                </c:pt>
                <c:pt idx="58">
                  <c:v>1.0082623104934911</c:v>
                </c:pt>
                <c:pt idx="59">
                  <c:v>1.0120100919914954</c:v>
                </c:pt>
                <c:pt idx="60">
                  <c:v>1.0305904292884349</c:v>
                </c:pt>
                <c:pt idx="61">
                  <c:v>0.95784970310862372</c:v>
                </c:pt>
                <c:pt idx="62">
                  <c:v>1.0082623104934911</c:v>
                </c:pt>
                <c:pt idx="63">
                  <c:v>1.0120100919914954</c:v>
                </c:pt>
                <c:pt idx="64">
                  <c:v>1.0305904292884349</c:v>
                </c:pt>
                <c:pt idx="65">
                  <c:v>0.95784970310862372</c:v>
                </c:pt>
                <c:pt idx="66">
                  <c:v>1.0082623104934911</c:v>
                </c:pt>
                <c:pt idx="67">
                  <c:v>1.0120100919914954</c:v>
                </c:pt>
                <c:pt idx="68">
                  <c:v>1.0305904292884349</c:v>
                </c:pt>
                <c:pt idx="69">
                  <c:v>0.95784970310862372</c:v>
                </c:pt>
                <c:pt idx="70">
                  <c:v>1.0082623104934911</c:v>
                </c:pt>
                <c:pt idx="71">
                  <c:v>1.0120100919914954</c:v>
                </c:pt>
                <c:pt idx="72">
                  <c:v>1.0305904292884349</c:v>
                </c:pt>
                <c:pt idx="73">
                  <c:v>0.95784970310862372</c:v>
                </c:pt>
                <c:pt idx="74">
                  <c:v>1.0082623104934911</c:v>
                </c:pt>
                <c:pt idx="75">
                  <c:v>1.0120100919914954</c:v>
                </c:pt>
                <c:pt idx="76">
                  <c:v>1.0305904292884349</c:v>
                </c:pt>
                <c:pt idx="77">
                  <c:v>0.95784970310862372</c:v>
                </c:pt>
                <c:pt idx="78">
                  <c:v>1.0082623104934911</c:v>
                </c:pt>
                <c:pt idx="79">
                  <c:v>1.0120100919914954</c:v>
                </c:pt>
                <c:pt idx="80">
                  <c:v>1.0305904292884349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B-4B20-97B1-6213081A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84000"/>
        <c:axId val="1658648000"/>
      </c:lineChart>
      <c:catAx>
        <c:axId val="15933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48000"/>
        <c:crosses val="autoZero"/>
        <c:auto val="1"/>
        <c:lblAlgn val="ctr"/>
        <c:lblOffset val="100"/>
        <c:noMultiLvlLbl val="0"/>
      </c:catAx>
      <c:valAx>
        <c:axId val="1658648000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'Decomposition Breakdown of comp'!$P$3:$P$82</c:f>
              <c:numCache>
                <c:formatCode>0.00</c:formatCode>
                <c:ptCount val="80"/>
                <c:pt idx="0">
                  <c:v>1.0657466327984033</c:v>
                </c:pt>
                <c:pt idx="1">
                  <c:v>0.98271800454010094</c:v>
                </c:pt>
                <c:pt idx="2">
                  <c:v>0.89725725175676252</c:v>
                </c:pt>
                <c:pt idx="3">
                  <c:v>1.0366141532697088</c:v>
                </c:pt>
                <c:pt idx="4">
                  <c:v>1.020677963003648</c:v>
                </c:pt>
                <c:pt idx="5">
                  <c:v>1.0048101222534962</c:v>
                </c:pt>
                <c:pt idx="6">
                  <c:v>0.98894798209317591</c:v>
                </c:pt>
                <c:pt idx="7">
                  <c:v>0.94749806735626063</c:v>
                </c:pt>
                <c:pt idx="8">
                  <c:v>0.99366630031005221</c:v>
                </c:pt>
                <c:pt idx="9">
                  <c:v>0.99694627939243929</c:v>
                </c:pt>
                <c:pt idx="10">
                  <c:v>1.0385579036155865</c:v>
                </c:pt>
                <c:pt idx="11">
                  <c:v>0.99919588900282463</c:v>
                </c:pt>
                <c:pt idx="12">
                  <c:v>0.95242128940108584</c:v>
                </c:pt>
                <c:pt idx="13">
                  <c:v>0.98236831965223637</c:v>
                </c:pt>
                <c:pt idx="14">
                  <c:v>1.079507735150544</c:v>
                </c:pt>
                <c:pt idx="15">
                  <c:v>1.0601761126781133</c:v>
                </c:pt>
                <c:pt idx="16">
                  <c:v>0.96603694888945324</c:v>
                </c:pt>
                <c:pt idx="17">
                  <c:v>1.0052741540018273</c:v>
                </c:pt>
                <c:pt idx="18">
                  <c:v>1.0486477036076285</c:v>
                </c:pt>
                <c:pt idx="19">
                  <c:v>0.87380656641336274</c:v>
                </c:pt>
                <c:pt idx="20">
                  <c:v>1.0439648804801398</c:v>
                </c:pt>
                <c:pt idx="21">
                  <c:v>0.98957195143814969</c:v>
                </c:pt>
                <c:pt idx="22">
                  <c:v>0.95802257939993918</c:v>
                </c:pt>
                <c:pt idx="23">
                  <c:v>1.0167952513752667</c:v>
                </c:pt>
                <c:pt idx="24">
                  <c:v>1.0274093719979123</c:v>
                </c:pt>
                <c:pt idx="25">
                  <c:v>0.99553764866644301</c:v>
                </c:pt>
                <c:pt idx="26">
                  <c:v>0.98875150389182553</c:v>
                </c:pt>
                <c:pt idx="27">
                  <c:v>0.97523269241697286</c:v>
                </c:pt>
                <c:pt idx="28">
                  <c:v>1.0559326589668019</c:v>
                </c:pt>
                <c:pt idx="29">
                  <c:v>0.96304831241043576</c:v>
                </c:pt>
                <c:pt idx="30">
                  <c:v>0.92491185721046154</c:v>
                </c:pt>
                <c:pt idx="31">
                  <c:v>1.034324723154519</c:v>
                </c:pt>
                <c:pt idx="32">
                  <c:v>1.0103984780516555</c:v>
                </c:pt>
                <c:pt idx="33">
                  <c:v>0.98745711591360863</c:v>
                </c:pt>
                <c:pt idx="34">
                  <c:v>1.0464595164954791</c:v>
                </c:pt>
                <c:pt idx="35">
                  <c:v>1.0337560263088521</c:v>
                </c:pt>
                <c:pt idx="36">
                  <c:v>0.93904506851538583</c:v>
                </c:pt>
                <c:pt idx="37">
                  <c:v>1.056005844998978</c:v>
                </c:pt>
                <c:pt idx="38">
                  <c:v>1.0301554172546259</c:v>
                </c:pt>
                <c:pt idx="39">
                  <c:v>0.98656354880596542</c:v>
                </c:pt>
                <c:pt idx="40">
                  <c:v>1.0710783820060816</c:v>
                </c:pt>
                <c:pt idx="41">
                  <c:v>0.95224601457433122</c:v>
                </c:pt>
                <c:pt idx="42">
                  <c:v>1.0007461913447036</c:v>
                </c:pt>
                <c:pt idx="43">
                  <c:v>0.99323981851399856</c:v>
                </c:pt>
                <c:pt idx="44">
                  <c:v>1.009531568164634</c:v>
                </c:pt>
                <c:pt idx="45">
                  <c:v>0.95090132712697562</c:v>
                </c:pt>
                <c:pt idx="46">
                  <c:v>1.0191013456931495</c:v>
                </c:pt>
                <c:pt idx="47">
                  <c:v>0.97620010538431923</c:v>
                </c:pt>
                <c:pt idx="48">
                  <c:v>1.0040469418461806</c:v>
                </c:pt>
                <c:pt idx="49">
                  <c:v>0.9968453541050305</c:v>
                </c:pt>
                <c:pt idx="50">
                  <c:v>1.0100655764796505</c:v>
                </c:pt>
                <c:pt idx="51">
                  <c:v>0.983964719072563</c:v>
                </c:pt>
                <c:pt idx="52">
                  <c:v>0.98208796265722931</c:v>
                </c:pt>
                <c:pt idx="53">
                  <c:v>1.0248209588094435</c:v>
                </c:pt>
                <c:pt idx="54">
                  <c:v>1.0073212570338781</c:v>
                </c:pt>
                <c:pt idx="55">
                  <c:v>0.98005534318134147</c:v>
                </c:pt>
                <c:pt idx="56">
                  <c:v>1.0369093672993013</c:v>
                </c:pt>
                <c:pt idx="57">
                  <c:v>1.0049356825767288</c:v>
                </c:pt>
                <c:pt idx="58">
                  <c:v>0.97282273501110939</c:v>
                </c:pt>
                <c:pt idx="59">
                  <c:v>0.95796338837978534</c:v>
                </c:pt>
                <c:pt idx="60">
                  <c:v>1.1042584770420105</c:v>
                </c:pt>
                <c:pt idx="61">
                  <c:v>0.97497753556166833</c:v>
                </c:pt>
                <c:pt idx="62">
                  <c:v>0.90963956331631446</c:v>
                </c:pt>
                <c:pt idx="63">
                  <c:v>0.9375374191064183</c:v>
                </c:pt>
                <c:pt idx="64">
                  <c:v>1.0732641178735802</c:v>
                </c:pt>
                <c:pt idx="65">
                  <c:v>1.0596761544816959</c:v>
                </c:pt>
                <c:pt idx="66">
                  <c:v>1.0194579653782734</c:v>
                </c:pt>
                <c:pt idx="67">
                  <c:v>0.92299175504127395</c:v>
                </c:pt>
                <c:pt idx="68">
                  <c:v>1.097067133554849</c:v>
                </c:pt>
                <c:pt idx="69">
                  <c:v>1.0106964099287352</c:v>
                </c:pt>
                <c:pt idx="70">
                  <c:v>0.88114137329704267</c:v>
                </c:pt>
                <c:pt idx="71">
                  <c:v>1.047811232987877</c:v>
                </c:pt>
                <c:pt idx="72">
                  <c:v>1.000954176499488</c:v>
                </c:pt>
                <c:pt idx="73">
                  <c:v>1.0238806765961792</c:v>
                </c:pt>
                <c:pt idx="74">
                  <c:v>0.99641916517217488</c:v>
                </c:pt>
                <c:pt idx="75">
                  <c:v>0.90329319523471407</c:v>
                </c:pt>
                <c:pt idx="76">
                  <c:v>1.0018155707021541</c:v>
                </c:pt>
                <c:pt idx="77">
                  <c:v>1.1225552772558587</c:v>
                </c:pt>
                <c:pt idx="78">
                  <c:v>0.93219362462960209</c:v>
                </c:pt>
                <c:pt idx="79">
                  <c:v>1.0098805903056118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6-4548-A802-4990E38C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81088"/>
        <c:axId val="1658667440"/>
      </c:lineChart>
      <c:catAx>
        <c:axId val="15933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67440"/>
        <c:crosses val="autoZero"/>
        <c:auto val="1"/>
        <c:lblAlgn val="ctr"/>
        <c:lblOffset val="100"/>
        <c:noMultiLvlLbl val="0"/>
      </c:catAx>
      <c:valAx>
        <c:axId val="1658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Trend</a:t>
            </a:r>
            <a:r>
              <a:rPr lang="en-SG" baseline="0"/>
              <a:t> Graph</a:t>
            </a:r>
          </a:p>
        </c:rich>
      </c:tx>
      <c:layout>
        <c:manualLayout>
          <c:xMode val="edge"/>
          <c:yMode val="edge"/>
          <c:x val="0.351312335958005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'Decomposition Breakdown of comp'!$L$2:$L$93</c:f>
              <c:numCache>
                <c:formatCode>General</c:formatCode>
                <c:ptCount val="92"/>
                <c:pt idx="0">
                  <c:v>304.61721254166787</c:v>
                </c:pt>
                <c:pt idx="1">
                  <c:v>303.16144000868229</c:v>
                </c:pt>
                <c:pt idx="2">
                  <c:v>301.70566747569666</c:v>
                </c:pt>
                <c:pt idx="3">
                  <c:v>300.24989494271102</c:v>
                </c:pt>
                <c:pt idx="4">
                  <c:v>298.79412240972545</c:v>
                </c:pt>
                <c:pt idx="5">
                  <c:v>297.33834987673981</c:v>
                </c:pt>
                <c:pt idx="6">
                  <c:v>295.88257734375418</c:v>
                </c:pt>
                <c:pt idx="7">
                  <c:v>294.4268048107686</c:v>
                </c:pt>
                <c:pt idx="8">
                  <c:v>292.97103227778297</c:v>
                </c:pt>
                <c:pt idx="9">
                  <c:v>291.51525974479739</c:v>
                </c:pt>
                <c:pt idx="10">
                  <c:v>290.05948721181176</c:v>
                </c:pt>
                <c:pt idx="11">
                  <c:v>288.60371467882612</c:v>
                </c:pt>
                <c:pt idx="12">
                  <c:v>287.14794214584055</c:v>
                </c:pt>
                <c:pt idx="13">
                  <c:v>285.69216961285491</c:v>
                </c:pt>
                <c:pt idx="14">
                  <c:v>284.23639707986928</c:v>
                </c:pt>
                <c:pt idx="15">
                  <c:v>282.7806245468837</c:v>
                </c:pt>
                <c:pt idx="16">
                  <c:v>281.32485201389807</c:v>
                </c:pt>
                <c:pt idx="17">
                  <c:v>279.86907948091243</c:v>
                </c:pt>
                <c:pt idx="18">
                  <c:v>278.41330694792686</c:v>
                </c:pt>
                <c:pt idx="19">
                  <c:v>276.95753441494122</c:v>
                </c:pt>
                <c:pt idx="20">
                  <c:v>275.50176188195559</c:v>
                </c:pt>
                <c:pt idx="21">
                  <c:v>274.04598934897001</c:v>
                </c:pt>
                <c:pt idx="22">
                  <c:v>272.59021681598438</c:v>
                </c:pt>
                <c:pt idx="23">
                  <c:v>271.13444428299874</c:v>
                </c:pt>
                <c:pt idx="24">
                  <c:v>269.67867175001317</c:v>
                </c:pt>
                <c:pt idx="25">
                  <c:v>268.22289921702753</c:v>
                </c:pt>
                <c:pt idx="26">
                  <c:v>266.76712668404195</c:v>
                </c:pt>
                <c:pt idx="27">
                  <c:v>265.31135415105632</c:v>
                </c:pt>
                <c:pt idx="28">
                  <c:v>263.85558161807069</c:v>
                </c:pt>
                <c:pt idx="29">
                  <c:v>262.39980908508505</c:v>
                </c:pt>
                <c:pt idx="30">
                  <c:v>260.94403655209948</c:v>
                </c:pt>
                <c:pt idx="31">
                  <c:v>259.48826401911384</c:v>
                </c:pt>
                <c:pt idx="32">
                  <c:v>258.03249148612827</c:v>
                </c:pt>
                <c:pt idx="33">
                  <c:v>256.57671895314263</c:v>
                </c:pt>
                <c:pt idx="34">
                  <c:v>255.120946420157</c:v>
                </c:pt>
                <c:pt idx="35">
                  <c:v>253.66517388717139</c:v>
                </c:pt>
                <c:pt idx="36">
                  <c:v>252.20940135418579</c:v>
                </c:pt>
                <c:pt idx="37">
                  <c:v>250.75362882120018</c:v>
                </c:pt>
                <c:pt idx="38">
                  <c:v>249.29785628821458</c:v>
                </c:pt>
                <c:pt idx="39">
                  <c:v>247.84208375522894</c:v>
                </c:pt>
                <c:pt idx="40">
                  <c:v>246.38631122224334</c:v>
                </c:pt>
                <c:pt idx="41">
                  <c:v>244.93053868925773</c:v>
                </c:pt>
                <c:pt idx="42">
                  <c:v>243.4747661562721</c:v>
                </c:pt>
                <c:pt idx="43">
                  <c:v>242.01899362328649</c:v>
                </c:pt>
                <c:pt idx="44">
                  <c:v>240.56322109030089</c:v>
                </c:pt>
                <c:pt idx="45">
                  <c:v>239.10744855731525</c:v>
                </c:pt>
                <c:pt idx="46">
                  <c:v>237.65167602432965</c:v>
                </c:pt>
                <c:pt idx="47">
                  <c:v>236.19590349134404</c:v>
                </c:pt>
                <c:pt idx="48">
                  <c:v>234.74013095835841</c:v>
                </c:pt>
                <c:pt idx="49">
                  <c:v>233.2843584253728</c:v>
                </c:pt>
                <c:pt idx="50">
                  <c:v>231.8285858923872</c:v>
                </c:pt>
                <c:pt idx="51">
                  <c:v>230.37281335940156</c:v>
                </c:pt>
                <c:pt idx="52">
                  <c:v>228.91704082641598</c:v>
                </c:pt>
                <c:pt idx="53">
                  <c:v>227.46126829343035</c:v>
                </c:pt>
                <c:pt idx="54">
                  <c:v>226.00549576044472</c:v>
                </c:pt>
                <c:pt idx="55">
                  <c:v>224.54972322745914</c:v>
                </c:pt>
                <c:pt idx="56">
                  <c:v>223.09395069447351</c:v>
                </c:pt>
                <c:pt idx="57">
                  <c:v>221.6381781614879</c:v>
                </c:pt>
                <c:pt idx="58">
                  <c:v>220.18240562850229</c:v>
                </c:pt>
                <c:pt idx="59">
                  <c:v>218.72663309551666</c:v>
                </c:pt>
                <c:pt idx="60">
                  <c:v>217.27086056253106</c:v>
                </c:pt>
                <c:pt idx="61">
                  <c:v>215.81508802954545</c:v>
                </c:pt>
                <c:pt idx="62">
                  <c:v>214.35931549655982</c:v>
                </c:pt>
                <c:pt idx="63">
                  <c:v>212.90354296357421</c:v>
                </c:pt>
                <c:pt idx="64">
                  <c:v>211.4477704305886</c:v>
                </c:pt>
                <c:pt idx="65">
                  <c:v>209.99199789760297</c:v>
                </c:pt>
                <c:pt idx="66">
                  <c:v>208.53622536461737</c:v>
                </c:pt>
                <c:pt idx="67">
                  <c:v>207.08045283163176</c:v>
                </c:pt>
                <c:pt idx="68">
                  <c:v>205.62468029864613</c:v>
                </c:pt>
                <c:pt idx="69">
                  <c:v>204.16890776566052</c:v>
                </c:pt>
                <c:pt idx="70">
                  <c:v>202.71313523267492</c:v>
                </c:pt>
                <c:pt idx="71">
                  <c:v>201.25736269968928</c:v>
                </c:pt>
                <c:pt idx="72">
                  <c:v>199.8015901667037</c:v>
                </c:pt>
                <c:pt idx="73">
                  <c:v>198.34581763371807</c:v>
                </c:pt>
                <c:pt idx="74">
                  <c:v>196.89004510073244</c:v>
                </c:pt>
                <c:pt idx="75">
                  <c:v>195.43427256774686</c:v>
                </c:pt>
                <c:pt idx="76">
                  <c:v>193.97850003476123</c:v>
                </c:pt>
                <c:pt idx="77">
                  <c:v>192.52272750177562</c:v>
                </c:pt>
                <c:pt idx="78">
                  <c:v>191.06695496879001</c:v>
                </c:pt>
                <c:pt idx="79">
                  <c:v>189.61118243580438</c:v>
                </c:pt>
                <c:pt idx="80">
                  <c:v>188.15540990281877</c:v>
                </c:pt>
                <c:pt idx="81">
                  <c:v>186.69963736983317</c:v>
                </c:pt>
                <c:pt idx="82">
                  <c:v>185.24386483684754</c:v>
                </c:pt>
                <c:pt idx="83">
                  <c:v>183.78809230386193</c:v>
                </c:pt>
                <c:pt idx="84">
                  <c:v>182.33231977087632</c:v>
                </c:pt>
                <c:pt idx="85">
                  <c:v>180.87654723789069</c:v>
                </c:pt>
                <c:pt idx="86">
                  <c:v>179.42077470490509</c:v>
                </c:pt>
                <c:pt idx="87">
                  <c:v>177.96500217191948</c:v>
                </c:pt>
                <c:pt idx="88">
                  <c:v>176.50922963893387</c:v>
                </c:pt>
                <c:pt idx="89">
                  <c:v>175.05345710594824</c:v>
                </c:pt>
                <c:pt idx="90">
                  <c:v>173.59768457296263</c:v>
                </c:pt>
                <c:pt idx="91">
                  <c:v>172.14191203997703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5-4A82-8C38-57FEC153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248528"/>
        <c:axId val="1658670464"/>
      </c:lineChart>
      <c:catAx>
        <c:axId val="16602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70464"/>
        <c:crosses val="autoZero"/>
        <c:auto val="1"/>
        <c:lblAlgn val="ctr"/>
        <c:lblOffset val="100"/>
        <c:noMultiLvlLbl val="0"/>
      </c:catAx>
      <c:valAx>
        <c:axId val="16586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GRP</a:t>
            </a:r>
            <a:r>
              <a:rPr lang="en-SG" baseline="0"/>
              <a:t> actual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50704982631891E-2"/>
          <c:y val="0.13618913857677903"/>
          <c:w val="0.90700189598941638"/>
          <c:h val="0.7177515556341974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seasonality - Forecasting'!$E$2:$E$92</c:f>
              <c:numCache>
                <c:formatCode>General</c:formatCode>
                <c:ptCount val="91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F-4784-AE09-8CEE29B18C4A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seasonality - Forecasting'!$L$2:$L$93</c:f>
              <c:numCache>
                <c:formatCode>General</c:formatCode>
                <c:ptCount val="92"/>
                <c:pt idx="0">
                  <c:v>301.17359831376103</c:v>
                </c:pt>
                <c:pt idx="1">
                  <c:v>299.78239415838618</c:v>
                </c:pt>
                <c:pt idx="2">
                  <c:v>298.39119000301127</c:v>
                </c:pt>
                <c:pt idx="3">
                  <c:v>296.99998584763637</c:v>
                </c:pt>
                <c:pt idx="4">
                  <c:v>295.60878169226152</c:v>
                </c:pt>
                <c:pt idx="5">
                  <c:v>294.21757753688661</c:v>
                </c:pt>
                <c:pt idx="6">
                  <c:v>292.8263733815117</c:v>
                </c:pt>
                <c:pt idx="7">
                  <c:v>291.43516922613685</c:v>
                </c:pt>
                <c:pt idx="8">
                  <c:v>290.04396507076194</c:v>
                </c:pt>
                <c:pt idx="9">
                  <c:v>288.65276091538703</c:v>
                </c:pt>
                <c:pt idx="10">
                  <c:v>287.26155676001213</c:v>
                </c:pt>
                <c:pt idx="11">
                  <c:v>285.87035260463728</c:v>
                </c:pt>
                <c:pt idx="12">
                  <c:v>284.47914844926237</c:v>
                </c:pt>
                <c:pt idx="13">
                  <c:v>283.08794429388746</c:v>
                </c:pt>
                <c:pt idx="14">
                  <c:v>281.69674013851261</c:v>
                </c:pt>
                <c:pt idx="15">
                  <c:v>280.3055359831377</c:v>
                </c:pt>
                <c:pt idx="16">
                  <c:v>278.91433182776279</c:v>
                </c:pt>
                <c:pt idx="17">
                  <c:v>277.52312767238794</c:v>
                </c:pt>
                <c:pt idx="18">
                  <c:v>276.13192351701304</c:v>
                </c:pt>
                <c:pt idx="19">
                  <c:v>274.74071936163813</c:v>
                </c:pt>
                <c:pt idx="20">
                  <c:v>273.34951520626328</c:v>
                </c:pt>
                <c:pt idx="21">
                  <c:v>271.95831105088837</c:v>
                </c:pt>
                <c:pt idx="22">
                  <c:v>270.56710689551346</c:v>
                </c:pt>
                <c:pt idx="23">
                  <c:v>269.17590274013855</c:v>
                </c:pt>
                <c:pt idx="24">
                  <c:v>267.7846985847637</c:v>
                </c:pt>
                <c:pt idx="25">
                  <c:v>266.3934944293888</c:v>
                </c:pt>
                <c:pt idx="26">
                  <c:v>265.00229027401394</c:v>
                </c:pt>
                <c:pt idx="27">
                  <c:v>263.61108611863904</c:v>
                </c:pt>
                <c:pt idx="28">
                  <c:v>262.21988196326413</c:v>
                </c:pt>
                <c:pt idx="29">
                  <c:v>260.82867780788922</c:v>
                </c:pt>
                <c:pt idx="30">
                  <c:v>259.43747365251437</c:v>
                </c:pt>
                <c:pt idx="31">
                  <c:v>258.04626949713946</c:v>
                </c:pt>
                <c:pt idx="32">
                  <c:v>256.65506534176455</c:v>
                </c:pt>
                <c:pt idx="33">
                  <c:v>255.26386118638968</c:v>
                </c:pt>
                <c:pt idx="34">
                  <c:v>253.8726570310148</c:v>
                </c:pt>
                <c:pt idx="35">
                  <c:v>252.48145287563989</c:v>
                </c:pt>
                <c:pt idx="36">
                  <c:v>251.09024872026501</c:v>
                </c:pt>
                <c:pt idx="37">
                  <c:v>249.69904456489013</c:v>
                </c:pt>
                <c:pt idx="38">
                  <c:v>248.30784040951522</c:v>
                </c:pt>
                <c:pt idx="39">
                  <c:v>246.91663625414034</c:v>
                </c:pt>
                <c:pt idx="40">
                  <c:v>245.52543209876546</c:v>
                </c:pt>
                <c:pt idx="41">
                  <c:v>244.13422794339056</c:v>
                </c:pt>
                <c:pt idx="42">
                  <c:v>242.74302378801568</c:v>
                </c:pt>
                <c:pt idx="43">
                  <c:v>241.3518196326408</c:v>
                </c:pt>
                <c:pt idx="44">
                  <c:v>239.96061547726589</c:v>
                </c:pt>
                <c:pt idx="45">
                  <c:v>238.56941132189101</c:v>
                </c:pt>
                <c:pt idx="46">
                  <c:v>237.17820716651613</c:v>
                </c:pt>
                <c:pt idx="47">
                  <c:v>235.78700301114122</c:v>
                </c:pt>
                <c:pt idx="48">
                  <c:v>234.39579885576632</c:v>
                </c:pt>
                <c:pt idx="49">
                  <c:v>233.00459470039144</c:v>
                </c:pt>
                <c:pt idx="50">
                  <c:v>231.61339054501656</c:v>
                </c:pt>
                <c:pt idx="51">
                  <c:v>230.22218638964165</c:v>
                </c:pt>
                <c:pt idx="52">
                  <c:v>228.83098223426677</c:v>
                </c:pt>
                <c:pt idx="53">
                  <c:v>227.43977807889189</c:v>
                </c:pt>
                <c:pt idx="54">
                  <c:v>226.04857392351698</c:v>
                </c:pt>
                <c:pt idx="55">
                  <c:v>224.6573697681421</c:v>
                </c:pt>
                <c:pt idx="56">
                  <c:v>223.26616561276722</c:v>
                </c:pt>
                <c:pt idx="57">
                  <c:v>221.87496145739232</c:v>
                </c:pt>
                <c:pt idx="58">
                  <c:v>220.48375730201744</c:v>
                </c:pt>
                <c:pt idx="59">
                  <c:v>219.09255314664256</c:v>
                </c:pt>
                <c:pt idx="60">
                  <c:v>217.70134899126765</c:v>
                </c:pt>
                <c:pt idx="61">
                  <c:v>216.31014483589277</c:v>
                </c:pt>
                <c:pt idx="62">
                  <c:v>214.91894068051789</c:v>
                </c:pt>
                <c:pt idx="63">
                  <c:v>213.52773652514298</c:v>
                </c:pt>
                <c:pt idx="64">
                  <c:v>212.13653236976808</c:v>
                </c:pt>
                <c:pt idx="65">
                  <c:v>210.7453282143932</c:v>
                </c:pt>
                <c:pt idx="66">
                  <c:v>209.35412405901832</c:v>
                </c:pt>
                <c:pt idx="67">
                  <c:v>207.96291990364341</c:v>
                </c:pt>
                <c:pt idx="68">
                  <c:v>206.57171574826853</c:v>
                </c:pt>
                <c:pt idx="69">
                  <c:v>205.18051159289365</c:v>
                </c:pt>
                <c:pt idx="70">
                  <c:v>203.78930743751874</c:v>
                </c:pt>
                <c:pt idx="71">
                  <c:v>202.39810328214386</c:v>
                </c:pt>
                <c:pt idx="72">
                  <c:v>201.00689912676899</c:v>
                </c:pt>
                <c:pt idx="73">
                  <c:v>199.61569497139408</c:v>
                </c:pt>
                <c:pt idx="74">
                  <c:v>198.2244908160192</c:v>
                </c:pt>
                <c:pt idx="75">
                  <c:v>196.83328666064432</c:v>
                </c:pt>
                <c:pt idx="76">
                  <c:v>195.44208250526941</c:v>
                </c:pt>
                <c:pt idx="77">
                  <c:v>194.05087834989453</c:v>
                </c:pt>
                <c:pt idx="78">
                  <c:v>192.65967419451965</c:v>
                </c:pt>
                <c:pt idx="79">
                  <c:v>191.26847003914474</c:v>
                </c:pt>
                <c:pt idx="80">
                  <c:v>189.87726588376984</c:v>
                </c:pt>
                <c:pt idx="81">
                  <c:v>188.48606172839496</c:v>
                </c:pt>
                <c:pt idx="82">
                  <c:v>187.09485757302008</c:v>
                </c:pt>
                <c:pt idx="83">
                  <c:v>185.70365341764517</c:v>
                </c:pt>
                <c:pt idx="84">
                  <c:v>184.31244926227029</c:v>
                </c:pt>
                <c:pt idx="85">
                  <c:v>182.92124510689541</c:v>
                </c:pt>
                <c:pt idx="86">
                  <c:v>181.5300409515205</c:v>
                </c:pt>
                <c:pt idx="87">
                  <c:v>180.13883679614563</c:v>
                </c:pt>
                <c:pt idx="88">
                  <c:v>178.74763264077075</c:v>
                </c:pt>
                <c:pt idx="89">
                  <c:v>177.35642848539584</c:v>
                </c:pt>
                <c:pt idx="90">
                  <c:v>175.96522433002096</c:v>
                </c:pt>
                <c:pt idx="91">
                  <c:v>174.57402017464608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F-4784-AE09-8CEE29B1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38816"/>
        <c:axId val="491199824"/>
      </c:lineChart>
      <c:catAx>
        <c:axId val="5817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9824"/>
        <c:crosses val="autoZero"/>
        <c:auto val="1"/>
        <c:lblAlgn val="ctr"/>
        <c:lblOffset val="100"/>
        <c:noMultiLvlLbl val="0"/>
      </c:catAx>
      <c:valAx>
        <c:axId val="491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 seasonality - Forecasting'!$A$2:$A$82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Sheet1!$C$25:$C$105</c:f>
              <c:numCache>
                <c:formatCode>General</c:formatCode>
                <c:ptCount val="81"/>
                <c:pt idx="0">
                  <c:v>-57.573598313761039</c:v>
                </c:pt>
                <c:pt idx="1">
                  <c:v>-36.592394158386185</c:v>
                </c:pt>
                <c:pt idx="2">
                  <c:v>-28.501190003011288</c:v>
                </c:pt>
                <c:pt idx="3">
                  <c:v>-44.119985847636372</c:v>
                </c:pt>
                <c:pt idx="4">
                  <c:v>7.8512183077384634</c:v>
                </c:pt>
                <c:pt idx="5">
                  <c:v>-7.9275775368865879</c:v>
                </c:pt>
                <c:pt idx="6">
                  <c:v>-0.54637338151172798</c:v>
                </c:pt>
                <c:pt idx="7">
                  <c:v>-2.7151692261368225</c:v>
                </c:pt>
                <c:pt idx="8">
                  <c:v>-4.3439650707619535</c:v>
                </c:pt>
                <c:pt idx="9">
                  <c:v>-2.6427609153870435</c:v>
                </c:pt>
                <c:pt idx="10">
                  <c:v>21.328443239987791</c:v>
                </c:pt>
                <c:pt idx="11">
                  <c:v>34.699647395362717</c:v>
                </c:pt>
                <c:pt idx="12">
                  <c:v>28.190851550737591</c:v>
                </c:pt>
                <c:pt idx="13">
                  <c:v>-4.5079442938875331</c:v>
                </c:pt>
                <c:pt idx="14">
                  <c:v>21.363259861487393</c:v>
                </c:pt>
                <c:pt idx="15">
                  <c:v>46.914464016862269</c:v>
                </c:pt>
                <c:pt idx="16">
                  <c:v>36.225668172237135</c:v>
                </c:pt>
                <c:pt idx="17">
                  <c:v>-23.133127672387957</c:v>
                </c:pt>
                <c:pt idx="18">
                  <c:v>-17.401923517013074</c:v>
                </c:pt>
                <c:pt idx="19">
                  <c:v>-2.3907193616381619</c:v>
                </c:pt>
                <c:pt idx="20">
                  <c:v>-39.089515206263286</c:v>
                </c:pt>
                <c:pt idx="21">
                  <c:v>-12.608311050888403</c:v>
                </c:pt>
                <c:pt idx="22">
                  <c:v>2.1028931044864976</c:v>
                </c:pt>
                <c:pt idx="23">
                  <c:v>-0.14590274013863791</c:v>
                </c:pt>
                <c:pt idx="24">
                  <c:v>23.935301415236268</c:v>
                </c:pt>
                <c:pt idx="25">
                  <c:v>8.8965055706111684</c:v>
                </c:pt>
                <c:pt idx="26">
                  <c:v>11.377709725986051</c:v>
                </c:pt>
                <c:pt idx="27">
                  <c:v>11.068913881360913</c:v>
                </c:pt>
                <c:pt idx="28">
                  <c:v>11.480118036735803</c:v>
                </c:pt>
                <c:pt idx="29">
                  <c:v>11.011322192110697</c:v>
                </c:pt>
                <c:pt idx="30">
                  <c:v>8.1925263474855683</c:v>
                </c:pt>
                <c:pt idx="31">
                  <c:v>2.4037305028604692</c:v>
                </c:pt>
                <c:pt idx="32">
                  <c:v>45.014934658235404</c:v>
                </c:pt>
                <c:pt idx="33">
                  <c:v>26.336138813610262</c:v>
                </c:pt>
                <c:pt idx="34">
                  <c:v>32.94734296898514</c:v>
                </c:pt>
                <c:pt idx="35">
                  <c:v>40.388547124360031</c:v>
                </c:pt>
                <c:pt idx="36">
                  <c:v>38.74975127973488</c:v>
                </c:pt>
                <c:pt idx="37">
                  <c:v>-11.959044564890178</c:v>
                </c:pt>
                <c:pt idx="38">
                  <c:v>20.38215959048469</c:v>
                </c:pt>
                <c:pt idx="39">
                  <c:v>14.543363745859551</c:v>
                </c:pt>
                <c:pt idx="40">
                  <c:v>-4.8454320987655137</c:v>
                </c:pt>
                <c:pt idx="41">
                  <c:v>-12.244227943390655</c:v>
                </c:pt>
                <c:pt idx="42">
                  <c:v>-30.563023788015755</c:v>
                </c:pt>
                <c:pt idx="43">
                  <c:v>-23.191819632640858</c:v>
                </c:pt>
                <c:pt idx="44">
                  <c:v>-20.000615477265967</c:v>
                </c:pt>
                <c:pt idx="45">
                  <c:v>-28.329411321891087</c:v>
                </c:pt>
                <c:pt idx="46">
                  <c:v>-27.0082071665162</c:v>
                </c:pt>
                <c:pt idx="47">
                  <c:v>-7.5370030111413371</c:v>
                </c:pt>
                <c:pt idx="48">
                  <c:v>-7.0757988557664362</c:v>
                </c:pt>
                <c:pt idx="49">
                  <c:v>-14.844594700391553</c:v>
                </c:pt>
                <c:pt idx="50">
                  <c:v>-2.6933905450166833</c:v>
                </c:pt>
                <c:pt idx="51">
                  <c:v>1.567813610358229</c:v>
                </c:pt>
                <c:pt idx="52">
                  <c:v>2.3590177657331139</c:v>
                </c:pt>
                <c:pt idx="53">
                  <c:v>-13.119778078892011</c:v>
                </c:pt>
                <c:pt idx="54">
                  <c:v>7.7114260764828941</c:v>
                </c:pt>
                <c:pt idx="55">
                  <c:v>6.4626302318577871</c:v>
                </c:pt>
                <c:pt idx="56">
                  <c:v>1.4538343872326607</c:v>
                </c:pt>
                <c:pt idx="57">
                  <c:v>-5.6849614573924327</c:v>
                </c:pt>
                <c:pt idx="58">
                  <c:v>-3.7337573020175512</c:v>
                </c:pt>
                <c:pt idx="59">
                  <c:v>-7.4125531466426651</c:v>
                </c:pt>
                <c:pt idx="60">
                  <c:v>-8.2913489912677676</c:v>
                </c:pt>
                <c:pt idx="61">
                  <c:v>3.6798551641071242</c:v>
                </c:pt>
                <c:pt idx="62">
                  <c:v>-9.7489406805180181</c:v>
                </c:pt>
                <c:pt idx="63">
                  <c:v>-18.277736525143098</c:v>
                </c:pt>
                <c:pt idx="64">
                  <c:v>0.31346763023177004</c:v>
                </c:pt>
                <c:pt idx="65">
                  <c:v>21.464671785606669</c:v>
                </c:pt>
                <c:pt idx="66">
                  <c:v>26.955875940981571</c:v>
                </c:pt>
                <c:pt idx="67">
                  <c:v>11.947080096356416</c:v>
                </c:pt>
                <c:pt idx="68">
                  <c:v>-12.73171574826867</c:v>
                </c:pt>
                <c:pt idx="69">
                  <c:v>-3.8805115928937539</c:v>
                </c:pt>
                <c:pt idx="70">
                  <c:v>-5.3893074375189087</c:v>
                </c:pt>
                <c:pt idx="71">
                  <c:v>-31.658103282143998</c:v>
                </c:pt>
                <c:pt idx="72">
                  <c:v>5.6031008732308862</c:v>
                </c:pt>
                <c:pt idx="73">
                  <c:v>-10.935694971394241</c:v>
                </c:pt>
                <c:pt idx="74">
                  <c:v>-0.58449081601935404</c:v>
                </c:pt>
                <c:pt idx="75">
                  <c:v>-3.6732866606444645</c:v>
                </c:pt>
                <c:pt idx="76">
                  <c:v>-10.702082505269573</c:v>
                </c:pt>
                <c:pt idx="77">
                  <c:v>-5.1708783498946786</c:v>
                </c:pt>
                <c:pt idx="78">
                  <c:v>32.1903258054802</c:v>
                </c:pt>
                <c:pt idx="79">
                  <c:v>-4.3584700391449189</c:v>
                </c:pt>
                <c:pt idx="80">
                  <c:v>2.7727341162299979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0-4D83-90CB-F063905F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85360"/>
        <c:axId val="494351200"/>
      </c:scatterChart>
      <c:valAx>
        <c:axId val="79268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351200"/>
        <c:crosses val="autoZero"/>
        <c:crossBetween val="midCat"/>
      </c:valAx>
      <c:valAx>
        <c:axId val="49435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68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'No seasonality - Forecasting'!$A$2:$A$82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'No seasonality - Forecasting'!$K$2:$K$82</c:f>
              <c:numCache>
                <c:formatCode>General</c:formatCode>
                <c:ptCount val="81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D-43A8-9A9D-C28D80FB6DD4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'No seasonality - Forecasting'!$A$2:$A$82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Sheet1!$B$25:$B$105</c:f>
              <c:numCache>
                <c:formatCode>General</c:formatCode>
                <c:ptCount val="81"/>
                <c:pt idx="0">
                  <c:v>301.17359831376103</c:v>
                </c:pt>
                <c:pt idx="1">
                  <c:v>299.78239415838618</c:v>
                </c:pt>
                <c:pt idx="2">
                  <c:v>298.39119000301127</c:v>
                </c:pt>
                <c:pt idx="3">
                  <c:v>296.99998584763637</c:v>
                </c:pt>
                <c:pt idx="4">
                  <c:v>295.60878169226152</c:v>
                </c:pt>
                <c:pt idx="5">
                  <c:v>294.21757753688661</c:v>
                </c:pt>
                <c:pt idx="6">
                  <c:v>292.8263733815117</c:v>
                </c:pt>
                <c:pt idx="7">
                  <c:v>291.43516922613685</c:v>
                </c:pt>
                <c:pt idx="8">
                  <c:v>290.04396507076194</c:v>
                </c:pt>
                <c:pt idx="9">
                  <c:v>288.65276091538703</c:v>
                </c:pt>
                <c:pt idx="10">
                  <c:v>287.26155676001218</c:v>
                </c:pt>
                <c:pt idx="11">
                  <c:v>285.87035260463728</c:v>
                </c:pt>
                <c:pt idx="12">
                  <c:v>284.47914844926242</c:v>
                </c:pt>
                <c:pt idx="13">
                  <c:v>283.08794429388752</c:v>
                </c:pt>
                <c:pt idx="14">
                  <c:v>281.69674013851261</c:v>
                </c:pt>
                <c:pt idx="15">
                  <c:v>280.30553598313776</c:v>
                </c:pt>
                <c:pt idx="16">
                  <c:v>278.91433182776285</c:v>
                </c:pt>
                <c:pt idx="17">
                  <c:v>277.52312767238794</c:v>
                </c:pt>
                <c:pt idx="18">
                  <c:v>276.13192351701309</c:v>
                </c:pt>
                <c:pt idx="19">
                  <c:v>274.74071936163818</c:v>
                </c:pt>
                <c:pt idx="20">
                  <c:v>273.34951520626328</c:v>
                </c:pt>
                <c:pt idx="21">
                  <c:v>271.95831105088843</c:v>
                </c:pt>
                <c:pt idx="22">
                  <c:v>270.56710689551352</c:v>
                </c:pt>
                <c:pt idx="23">
                  <c:v>269.17590274013861</c:v>
                </c:pt>
                <c:pt idx="24">
                  <c:v>267.78469858476376</c:v>
                </c:pt>
                <c:pt idx="25">
                  <c:v>266.39349442938885</c:v>
                </c:pt>
                <c:pt idx="26">
                  <c:v>265.00229027401394</c:v>
                </c:pt>
                <c:pt idx="27">
                  <c:v>263.61108611863909</c:v>
                </c:pt>
                <c:pt idx="28">
                  <c:v>262.21988196326419</c:v>
                </c:pt>
                <c:pt idx="29">
                  <c:v>260.82867780788928</c:v>
                </c:pt>
                <c:pt idx="30">
                  <c:v>259.43747365251443</c:v>
                </c:pt>
                <c:pt idx="31">
                  <c:v>258.04626949713952</c:v>
                </c:pt>
                <c:pt idx="32">
                  <c:v>256.65506534176461</c:v>
                </c:pt>
                <c:pt idx="33">
                  <c:v>255.26386118638976</c:v>
                </c:pt>
                <c:pt idx="34">
                  <c:v>253.87265703101485</c:v>
                </c:pt>
                <c:pt idx="35">
                  <c:v>252.48145287563997</c:v>
                </c:pt>
                <c:pt idx="36">
                  <c:v>251.09024872026509</c:v>
                </c:pt>
                <c:pt idx="37">
                  <c:v>249.69904456489019</c:v>
                </c:pt>
                <c:pt idx="38">
                  <c:v>248.30784040951531</c:v>
                </c:pt>
                <c:pt idx="39">
                  <c:v>246.91663625414043</c:v>
                </c:pt>
                <c:pt idx="40">
                  <c:v>245.52543209876552</c:v>
                </c:pt>
                <c:pt idx="41">
                  <c:v>244.13422794339064</c:v>
                </c:pt>
                <c:pt idx="42">
                  <c:v>242.74302378801576</c:v>
                </c:pt>
                <c:pt idx="43">
                  <c:v>241.35181963264085</c:v>
                </c:pt>
                <c:pt idx="44">
                  <c:v>239.96061547726597</c:v>
                </c:pt>
                <c:pt idx="45">
                  <c:v>238.5694113218911</c:v>
                </c:pt>
                <c:pt idx="46">
                  <c:v>237.17820716651619</c:v>
                </c:pt>
                <c:pt idx="47">
                  <c:v>235.78700301114134</c:v>
                </c:pt>
                <c:pt idx="48">
                  <c:v>234.39579885576643</c:v>
                </c:pt>
                <c:pt idx="49">
                  <c:v>233.00459470039155</c:v>
                </c:pt>
                <c:pt idx="50">
                  <c:v>231.61339054501667</c:v>
                </c:pt>
                <c:pt idx="51">
                  <c:v>230.22218638964176</c:v>
                </c:pt>
                <c:pt idx="52">
                  <c:v>228.83098223426688</c:v>
                </c:pt>
                <c:pt idx="53">
                  <c:v>227.439778078892</c:v>
                </c:pt>
                <c:pt idx="54">
                  <c:v>226.0485739235171</c:v>
                </c:pt>
                <c:pt idx="55">
                  <c:v>224.65736976814222</c:v>
                </c:pt>
                <c:pt idx="56">
                  <c:v>223.26616561276734</c:v>
                </c:pt>
                <c:pt idx="57">
                  <c:v>221.87496145739243</c:v>
                </c:pt>
                <c:pt idx="58">
                  <c:v>220.48375730201755</c:v>
                </c:pt>
                <c:pt idx="59">
                  <c:v>219.09255314664267</c:v>
                </c:pt>
                <c:pt idx="60">
                  <c:v>217.70134899126776</c:v>
                </c:pt>
                <c:pt idx="61">
                  <c:v>216.31014483589288</c:v>
                </c:pt>
                <c:pt idx="62">
                  <c:v>214.91894068051801</c:v>
                </c:pt>
                <c:pt idx="63">
                  <c:v>213.5277365251431</c:v>
                </c:pt>
                <c:pt idx="64">
                  <c:v>212.13653236976822</c:v>
                </c:pt>
                <c:pt idx="65">
                  <c:v>210.74532821439334</c:v>
                </c:pt>
                <c:pt idx="66">
                  <c:v>209.35412405901843</c:v>
                </c:pt>
                <c:pt idx="67">
                  <c:v>207.96291990364358</c:v>
                </c:pt>
                <c:pt idx="68">
                  <c:v>206.57171574826867</c:v>
                </c:pt>
                <c:pt idx="69">
                  <c:v>205.18051159289377</c:v>
                </c:pt>
                <c:pt idx="70">
                  <c:v>203.78930743751891</c:v>
                </c:pt>
                <c:pt idx="71">
                  <c:v>202.39810328214401</c:v>
                </c:pt>
                <c:pt idx="72">
                  <c:v>201.00689912676913</c:v>
                </c:pt>
                <c:pt idx="73">
                  <c:v>199.61569497139425</c:v>
                </c:pt>
                <c:pt idx="74">
                  <c:v>198.22449081601934</c:v>
                </c:pt>
                <c:pt idx="75">
                  <c:v>196.83328666064446</c:v>
                </c:pt>
                <c:pt idx="76">
                  <c:v>195.44208250526958</c:v>
                </c:pt>
                <c:pt idx="77">
                  <c:v>194.05087834989467</c:v>
                </c:pt>
                <c:pt idx="78">
                  <c:v>192.65967419451979</c:v>
                </c:pt>
                <c:pt idx="79">
                  <c:v>191.26847003914492</c:v>
                </c:pt>
                <c:pt idx="80">
                  <c:v>189.87726588377001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D-43A8-9A9D-C28D80FB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85360"/>
        <c:axId val="792127072"/>
      </c:scatterChart>
      <c:valAx>
        <c:axId val="79268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127072"/>
        <c:crosses val="autoZero"/>
        <c:crossBetween val="midCat"/>
      </c:valAx>
      <c:valAx>
        <c:axId val="79212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68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Sheet1!$F$25:$F$105</c:f>
              <c:numCache>
                <c:formatCode>General</c:formatCode>
                <c:ptCount val="81"/>
                <c:pt idx="0">
                  <c:v>0.61728395061728392</c:v>
                </c:pt>
                <c:pt idx="1">
                  <c:v>1.8518518518518516</c:v>
                </c:pt>
                <c:pt idx="2">
                  <c:v>3.0864197530864197</c:v>
                </c:pt>
                <c:pt idx="3">
                  <c:v>4.3209876543209873</c:v>
                </c:pt>
                <c:pt idx="4">
                  <c:v>5.5555555555555554</c:v>
                </c:pt>
                <c:pt idx="5">
                  <c:v>6.7901234567901234</c:v>
                </c:pt>
                <c:pt idx="6">
                  <c:v>8.0246913580246897</c:v>
                </c:pt>
                <c:pt idx="7">
                  <c:v>9.2592592592592577</c:v>
                </c:pt>
                <c:pt idx="8">
                  <c:v>10.493827160493826</c:v>
                </c:pt>
                <c:pt idx="9">
                  <c:v>11.728395061728394</c:v>
                </c:pt>
                <c:pt idx="10">
                  <c:v>12.962962962962962</c:v>
                </c:pt>
                <c:pt idx="11">
                  <c:v>14.19753086419753</c:v>
                </c:pt>
                <c:pt idx="12">
                  <c:v>15.432098765432096</c:v>
                </c:pt>
                <c:pt idx="13">
                  <c:v>16.666666666666668</c:v>
                </c:pt>
                <c:pt idx="14">
                  <c:v>17.901234567901234</c:v>
                </c:pt>
                <c:pt idx="15">
                  <c:v>19.135802469135804</c:v>
                </c:pt>
                <c:pt idx="16">
                  <c:v>20.37037037037037</c:v>
                </c:pt>
                <c:pt idx="17">
                  <c:v>21.604938271604937</c:v>
                </c:pt>
                <c:pt idx="18">
                  <c:v>22.839506172839506</c:v>
                </c:pt>
                <c:pt idx="19">
                  <c:v>24.074074074074073</c:v>
                </c:pt>
                <c:pt idx="20">
                  <c:v>25.308641975308642</c:v>
                </c:pt>
                <c:pt idx="21">
                  <c:v>26.543209876543209</c:v>
                </c:pt>
                <c:pt idx="22">
                  <c:v>27.777777777777779</c:v>
                </c:pt>
                <c:pt idx="23">
                  <c:v>29.012345679012345</c:v>
                </c:pt>
                <c:pt idx="24">
                  <c:v>30.246913580246911</c:v>
                </c:pt>
                <c:pt idx="25">
                  <c:v>31.481481481481481</c:v>
                </c:pt>
                <c:pt idx="26">
                  <c:v>32.716049382716051</c:v>
                </c:pt>
                <c:pt idx="27">
                  <c:v>33.950617283950614</c:v>
                </c:pt>
                <c:pt idx="28">
                  <c:v>35.185185185185183</c:v>
                </c:pt>
                <c:pt idx="29">
                  <c:v>36.419753086419753</c:v>
                </c:pt>
                <c:pt idx="30">
                  <c:v>37.654320987654323</c:v>
                </c:pt>
                <c:pt idx="31">
                  <c:v>38.888888888888886</c:v>
                </c:pt>
                <c:pt idx="32">
                  <c:v>40.123456790123456</c:v>
                </c:pt>
                <c:pt idx="33">
                  <c:v>41.358024691358025</c:v>
                </c:pt>
                <c:pt idx="34">
                  <c:v>42.592592592592588</c:v>
                </c:pt>
                <c:pt idx="35">
                  <c:v>43.827160493827158</c:v>
                </c:pt>
                <c:pt idx="36">
                  <c:v>45.061728395061728</c:v>
                </c:pt>
                <c:pt idx="37">
                  <c:v>46.296296296296298</c:v>
                </c:pt>
                <c:pt idx="38">
                  <c:v>47.53086419753086</c:v>
                </c:pt>
                <c:pt idx="39">
                  <c:v>48.76543209876543</c:v>
                </c:pt>
                <c:pt idx="40">
                  <c:v>50</c:v>
                </c:pt>
                <c:pt idx="41">
                  <c:v>51.234567901234563</c:v>
                </c:pt>
                <c:pt idx="42">
                  <c:v>52.469135802469133</c:v>
                </c:pt>
                <c:pt idx="43">
                  <c:v>53.703703703703702</c:v>
                </c:pt>
                <c:pt idx="44">
                  <c:v>54.938271604938272</c:v>
                </c:pt>
                <c:pt idx="45">
                  <c:v>56.172839506172835</c:v>
                </c:pt>
                <c:pt idx="46">
                  <c:v>57.407407407407405</c:v>
                </c:pt>
                <c:pt idx="47">
                  <c:v>58.641975308641975</c:v>
                </c:pt>
                <c:pt idx="48">
                  <c:v>59.876543209876537</c:v>
                </c:pt>
                <c:pt idx="49">
                  <c:v>61.111111111111107</c:v>
                </c:pt>
                <c:pt idx="50">
                  <c:v>62.345679012345677</c:v>
                </c:pt>
                <c:pt idx="51">
                  <c:v>63.580246913580247</c:v>
                </c:pt>
                <c:pt idx="52">
                  <c:v>64.81481481481481</c:v>
                </c:pt>
                <c:pt idx="53">
                  <c:v>66.049382716049379</c:v>
                </c:pt>
                <c:pt idx="54">
                  <c:v>67.283950617283935</c:v>
                </c:pt>
                <c:pt idx="55">
                  <c:v>68.518518518518505</c:v>
                </c:pt>
                <c:pt idx="56">
                  <c:v>69.753086419753075</c:v>
                </c:pt>
                <c:pt idx="57">
                  <c:v>70.987654320987644</c:v>
                </c:pt>
                <c:pt idx="58">
                  <c:v>72.222222222222214</c:v>
                </c:pt>
                <c:pt idx="59">
                  <c:v>73.456790123456784</c:v>
                </c:pt>
                <c:pt idx="60">
                  <c:v>74.691358024691354</c:v>
                </c:pt>
                <c:pt idx="61">
                  <c:v>75.92592592592591</c:v>
                </c:pt>
                <c:pt idx="62">
                  <c:v>77.160493827160479</c:v>
                </c:pt>
                <c:pt idx="63">
                  <c:v>78.395061728395049</c:v>
                </c:pt>
                <c:pt idx="64">
                  <c:v>79.629629629629619</c:v>
                </c:pt>
                <c:pt idx="65">
                  <c:v>80.864197530864189</c:v>
                </c:pt>
                <c:pt idx="66">
                  <c:v>82.098765432098759</c:v>
                </c:pt>
                <c:pt idx="67">
                  <c:v>83.333333333333329</c:v>
                </c:pt>
                <c:pt idx="68">
                  <c:v>84.567901234567884</c:v>
                </c:pt>
                <c:pt idx="69">
                  <c:v>85.802469135802454</c:v>
                </c:pt>
                <c:pt idx="70">
                  <c:v>87.037037037037024</c:v>
                </c:pt>
                <c:pt idx="71">
                  <c:v>88.271604938271594</c:v>
                </c:pt>
                <c:pt idx="72">
                  <c:v>89.506172839506164</c:v>
                </c:pt>
                <c:pt idx="73">
                  <c:v>90.740740740740733</c:v>
                </c:pt>
                <c:pt idx="74">
                  <c:v>91.975308641975303</c:v>
                </c:pt>
                <c:pt idx="75">
                  <c:v>93.209876543209859</c:v>
                </c:pt>
                <c:pt idx="76">
                  <c:v>94.444444444444429</c:v>
                </c:pt>
                <c:pt idx="77">
                  <c:v>95.679012345678998</c:v>
                </c:pt>
                <c:pt idx="78">
                  <c:v>96.913580246913568</c:v>
                </c:pt>
                <c:pt idx="79">
                  <c:v>98.148148148148138</c:v>
                </c:pt>
                <c:pt idx="80">
                  <c:v>99.382716049382708</c:v>
                </c:pt>
              </c:numCache>
            </c:numRef>
          </c:xVal>
          <c:yVal>
            <c:numRef>
              <c:f>Sheet1!$G$25:$G$105</c:f>
              <c:numCache>
                <c:formatCode>General</c:formatCode>
                <c:ptCount val="81"/>
                <c:pt idx="0">
                  <c:v>170.74</c:v>
                </c:pt>
                <c:pt idx="1">
                  <c:v>184.74</c:v>
                </c:pt>
                <c:pt idx="2">
                  <c:v>186.91</c:v>
                </c:pt>
                <c:pt idx="3">
                  <c:v>188.68</c:v>
                </c:pt>
                <c:pt idx="4">
                  <c:v>188.88</c:v>
                </c:pt>
                <c:pt idx="5">
                  <c:v>192.65</c:v>
                </c:pt>
                <c:pt idx="6">
                  <c:v>193.16</c:v>
                </c:pt>
                <c:pt idx="7">
                  <c:v>193.84</c:v>
                </c:pt>
                <c:pt idx="8">
                  <c:v>195.25</c:v>
                </c:pt>
                <c:pt idx="9">
                  <c:v>197.64</c:v>
                </c:pt>
                <c:pt idx="10">
                  <c:v>198.4</c:v>
                </c:pt>
                <c:pt idx="11">
                  <c:v>201.3</c:v>
                </c:pt>
                <c:pt idx="12">
                  <c:v>205.17</c:v>
                </c:pt>
                <c:pt idx="13">
                  <c:v>206.61</c:v>
                </c:pt>
                <c:pt idx="14">
                  <c:v>209.41</c:v>
                </c:pt>
                <c:pt idx="15">
                  <c:v>210.17</c:v>
                </c:pt>
                <c:pt idx="16">
                  <c:v>210.24</c:v>
                </c:pt>
                <c:pt idx="17">
                  <c:v>211.68</c:v>
                </c:pt>
                <c:pt idx="18">
                  <c:v>212.18</c:v>
                </c:pt>
                <c:pt idx="19">
                  <c:v>212.45</c:v>
                </c:pt>
                <c:pt idx="20">
                  <c:v>214.32</c:v>
                </c:pt>
                <c:pt idx="21">
                  <c:v>216.19</c:v>
                </c:pt>
                <c:pt idx="22">
                  <c:v>216.75</c:v>
                </c:pt>
                <c:pt idx="23">
                  <c:v>218.16</c:v>
                </c:pt>
                <c:pt idx="24">
                  <c:v>218.16</c:v>
                </c:pt>
                <c:pt idx="25">
                  <c:v>219.91</c:v>
                </c:pt>
                <c:pt idx="26">
                  <c:v>219.96</c:v>
                </c:pt>
                <c:pt idx="27">
                  <c:v>219.99</c:v>
                </c:pt>
                <c:pt idx="28">
                  <c:v>224.72</c:v>
                </c:pt>
                <c:pt idx="29">
                  <c:v>224.85</c:v>
                </c:pt>
                <c:pt idx="30">
                  <c:v>227.32</c:v>
                </c:pt>
                <c:pt idx="31">
                  <c:v>228.25</c:v>
                </c:pt>
                <c:pt idx="32">
                  <c:v>228.92</c:v>
                </c:pt>
                <c:pt idx="33">
                  <c:v>231.12</c:v>
                </c:pt>
                <c:pt idx="34">
                  <c:v>231.19</c:v>
                </c:pt>
                <c:pt idx="35">
                  <c:v>231.79</c:v>
                </c:pt>
                <c:pt idx="36">
                  <c:v>231.89</c:v>
                </c:pt>
                <c:pt idx="37">
                  <c:v>232.21</c:v>
                </c:pt>
                <c:pt idx="38">
                  <c:v>233.76</c:v>
                </c:pt>
                <c:pt idx="39">
                  <c:v>234.26</c:v>
                </c:pt>
                <c:pt idx="40">
                  <c:v>236.31</c:v>
                </c:pt>
                <c:pt idx="41">
                  <c:v>237.74</c:v>
                </c:pt>
                <c:pt idx="42">
                  <c:v>240.68</c:v>
                </c:pt>
                <c:pt idx="43">
                  <c:v>243.6</c:v>
                </c:pt>
                <c:pt idx="44">
                  <c:v>252.88</c:v>
                </c:pt>
                <c:pt idx="45">
                  <c:v>254.39</c:v>
                </c:pt>
                <c:pt idx="46">
                  <c:v>258.73</c:v>
                </c:pt>
                <c:pt idx="47">
                  <c:v>259.35000000000002</c:v>
                </c:pt>
                <c:pt idx="48">
                  <c:v>260.45</c:v>
                </c:pt>
                <c:pt idx="49">
                  <c:v>261.45999999999998</c:v>
                </c:pt>
                <c:pt idx="50">
                  <c:v>263.19</c:v>
                </c:pt>
                <c:pt idx="51">
                  <c:v>267.63</c:v>
                </c:pt>
                <c:pt idx="52">
                  <c:v>268.69</c:v>
                </c:pt>
                <c:pt idx="53">
                  <c:v>269.02999999999997</c:v>
                </c:pt>
                <c:pt idx="54">
                  <c:v>269.89</c:v>
                </c:pt>
                <c:pt idx="55">
                  <c:v>271.83999999999997</c:v>
                </c:pt>
                <c:pt idx="56">
                  <c:v>272.35000000000002</c:v>
                </c:pt>
                <c:pt idx="57">
                  <c:v>272.67</c:v>
                </c:pt>
                <c:pt idx="58">
                  <c:v>273.7</c:v>
                </c:pt>
                <c:pt idx="59">
                  <c:v>274.68</c:v>
                </c:pt>
                <c:pt idx="60">
                  <c:v>275.29000000000002</c:v>
                </c:pt>
                <c:pt idx="61">
                  <c:v>276.38</c:v>
                </c:pt>
                <c:pt idx="62">
                  <c:v>278.58</c:v>
                </c:pt>
                <c:pt idx="63">
                  <c:v>281.60000000000002</c:v>
                </c:pt>
                <c:pt idx="64">
                  <c:v>285.7</c:v>
                </c:pt>
                <c:pt idx="65">
                  <c:v>286.01</c:v>
                </c:pt>
                <c:pt idx="66">
                  <c:v>286.29000000000002</c:v>
                </c:pt>
                <c:pt idx="67">
                  <c:v>286.82</c:v>
                </c:pt>
                <c:pt idx="68">
                  <c:v>288.72000000000003</c:v>
                </c:pt>
                <c:pt idx="69">
                  <c:v>289.83999999999997</c:v>
                </c:pt>
                <c:pt idx="70">
                  <c:v>291.72000000000003</c:v>
                </c:pt>
                <c:pt idx="71">
                  <c:v>292.27999999999997</c:v>
                </c:pt>
                <c:pt idx="72">
                  <c:v>292.87</c:v>
                </c:pt>
                <c:pt idx="73">
                  <c:v>301.67</c:v>
                </c:pt>
                <c:pt idx="74">
                  <c:v>303.06</c:v>
                </c:pt>
                <c:pt idx="75">
                  <c:v>303.45999999999998</c:v>
                </c:pt>
                <c:pt idx="76">
                  <c:v>308.58999999999997</c:v>
                </c:pt>
                <c:pt idx="77">
                  <c:v>312.67</c:v>
                </c:pt>
                <c:pt idx="78">
                  <c:v>315.14</c:v>
                </c:pt>
                <c:pt idx="79">
                  <c:v>320.57</c:v>
                </c:pt>
                <c:pt idx="80">
                  <c:v>327.22000000000003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A-4C3C-AACE-3D40B46E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1376"/>
        <c:axId val="574660384"/>
      </c:scatterChart>
      <c:valAx>
        <c:axId val="5829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660384"/>
        <c:crosses val="autoZero"/>
        <c:crossBetween val="midCat"/>
      </c:valAx>
      <c:valAx>
        <c:axId val="57466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96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467252</xdr:colOff>
      <xdr:row>26</xdr:row>
      <xdr:rowOff>21321</xdr:rowOff>
    </xdr:from>
    <xdr:to>
      <xdr:col>30</xdr:col>
      <xdr:colOff>305611</xdr:colOff>
      <xdr:row>38</xdr:row>
      <xdr:rowOff>137809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A86D0-4808-47D3-9CD5-7B0503AD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113490</xdr:colOff>
      <xdr:row>39</xdr:row>
      <xdr:rowOff>38911</xdr:rowOff>
    </xdr:from>
    <xdr:to>
      <xdr:col>27</xdr:col>
      <xdr:colOff>202660</xdr:colOff>
      <xdr:row>53</xdr:row>
      <xdr:rowOff>171856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2F185-DDF7-4418-992D-A3F67B9A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218872</xdr:colOff>
      <xdr:row>24</xdr:row>
      <xdr:rowOff>6486</xdr:rowOff>
    </xdr:from>
    <xdr:to>
      <xdr:col>24</xdr:col>
      <xdr:colOff>413425</xdr:colOff>
      <xdr:row>38</xdr:row>
      <xdr:rowOff>139430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C6A95-AA42-455B-A6F0-F3A8D6ABD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480060</xdr:colOff>
      <xdr:row>2</xdr:row>
      <xdr:rowOff>144780</xdr:rowOff>
    </xdr:from>
    <xdr:to>
      <xdr:col>27</xdr:col>
      <xdr:colOff>419100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728C6-F90E-4877-972B-C0A2FBB8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69B86-13AC-4A8A-BAE3-CF846C195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1</xdr:row>
      <xdr:rowOff>137160</xdr:rowOff>
    </xdr:from>
    <xdr:to>
      <xdr:col>22</xdr:col>
      <xdr:colOff>129540</xdr:colOff>
      <xdr:row>11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30565-804D-4E54-A8B9-76A03C15A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14</xdr:row>
      <xdr:rowOff>91440</xdr:rowOff>
    </xdr:from>
    <xdr:to>
      <xdr:col>20</xdr:col>
      <xdr:colOff>487680</xdr:colOff>
      <xdr:row>24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A0B94-493F-4531-8C96-87B00C31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B10" sqref="B10"/>
    </sheetView>
  </sheetViews>
  <sheetFormatPr defaultColWidth="9.109375" defaultRowHeight="14.4" x14ac:dyDescent="0.3"/>
  <cols>
    <col min="1" max="1" width="16.5546875" style="1" bestFit="1" customWidth="1"/>
    <col min="2" max="2" width="10.88671875" style="1" bestFit="1" customWidth="1"/>
    <col min="3" max="16384" width="9.109375" style="1"/>
  </cols>
  <sheetData>
    <row r="3" spans="1:2" x14ac:dyDescent="0.3">
      <c r="A3" s="1" t="s">
        <v>1</v>
      </c>
      <c r="B3" s="1" t="s">
        <v>10</v>
      </c>
    </row>
    <row r="4" spans="1:2" x14ac:dyDescent="0.3">
      <c r="A4" s="1" t="s">
        <v>2</v>
      </c>
      <c r="B4" s="1" t="s">
        <v>9</v>
      </c>
    </row>
    <row r="5" spans="1:2" x14ac:dyDescent="0.3">
      <c r="A5" s="1" t="s">
        <v>3</v>
      </c>
      <c r="B5" s="1" t="s">
        <v>4</v>
      </c>
    </row>
    <row r="6" spans="1:2" x14ac:dyDescent="0.3">
      <c r="A6" s="1" t="s">
        <v>5</v>
      </c>
      <c r="B6" s="2">
        <v>39249</v>
      </c>
    </row>
    <row r="7" spans="1:2" x14ac:dyDescent="0.3">
      <c r="A7" s="1" t="s">
        <v>6</v>
      </c>
      <c r="B7" s="2">
        <v>39980</v>
      </c>
    </row>
    <row r="8" spans="1:2" x14ac:dyDescent="0.3">
      <c r="A8" s="1" t="s">
        <v>7</v>
      </c>
      <c r="B8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7"/>
  <sheetViews>
    <sheetView tabSelected="1" zoomScale="94" zoomScaleNormal="333" workbookViewId="0">
      <selection activeCell="K91" sqref="K91"/>
    </sheetView>
  </sheetViews>
  <sheetFormatPr defaultColWidth="9.109375" defaultRowHeight="14.4" x14ac:dyDescent="0.3"/>
  <cols>
    <col min="1" max="1" width="9.109375" style="1"/>
    <col min="2" max="3" width="9.109375" style="4"/>
    <col min="4" max="9" width="9.109375" style="1"/>
    <col min="10" max="10" width="16.33203125" style="1" customWidth="1"/>
    <col min="11" max="11" width="21.109375" style="1" bestFit="1" customWidth="1"/>
    <col min="12" max="14" width="21.109375" style="1" customWidth="1"/>
    <col min="15" max="15" width="9.109375" style="1"/>
    <col min="16" max="16" width="9.5546875" style="1" bestFit="1" customWidth="1"/>
    <col min="17" max="20" width="9.5546875" style="1" customWidth="1"/>
    <col min="21" max="21" width="9.109375" style="1"/>
    <col min="22" max="22" width="18" style="1" bestFit="1" customWidth="1"/>
    <col min="23" max="23" width="12.6640625" style="1" bestFit="1" customWidth="1"/>
    <col min="24" max="24" width="14.5546875" style="1" bestFit="1" customWidth="1"/>
    <col min="25" max="25" width="12.6640625" style="1" bestFit="1" customWidth="1"/>
    <col min="26" max="26" width="12" style="1" bestFit="1" customWidth="1"/>
    <col min="27" max="27" width="13.44140625" style="1" bestFit="1" customWidth="1"/>
    <col min="28" max="28" width="12.6640625" style="1" bestFit="1" customWidth="1"/>
    <col min="29" max="16384" width="9.109375" style="1"/>
  </cols>
  <sheetData>
    <row r="1" spans="1:30" s="27" customFormat="1" ht="15.6" x14ac:dyDescent="0.35">
      <c r="A1" s="27" t="s">
        <v>36</v>
      </c>
      <c r="B1" s="28" t="s">
        <v>34</v>
      </c>
      <c r="C1" s="28" t="s">
        <v>42</v>
      </c>
      <c r="D1" s="27" t="s">
        <v>35</v>
      </c>
      <c r="E1" s="27" t="s">
        <v>0</v>
      </c>
      <c r="F1" s="27" t="s">
        <v>37</v>
      </c>
      <c r="G1" s="27" t="s">
        <v>38</v>
      </c>
      <c r="H1" s="27" t="s">
        <v>79</v>
      </c>
      <c r="I1" s="27" t="s">
        <v>68</v>
      </c>
      <c r="J1" s="27" t="s">
        <v>69</v>
      </c>
      <c r="K1" s="27" t="s">
        <v>43</v>
      </c>
      <c r="L1" s="27" t="s">
        <v>70</v>
      </c>
      <c r="M1" s="27" t="s">
        <v>73</v>
      </c>
      <c r="N1" s="27" t="s">
        <v>71</v>
      </c>
      <c r="O1" s="27" t="s">
        <v>74</v>
      </c>
      <c r="P1" s="27" t="s">
        <v>75</v>
      </c>
      <c r="Q1" s="27" t="s">
        <v>76</v>
      </c>
      <c r="R1" s="27" t="s">
        <v>77</v>
      </c>
      <c r="S1" s="27" t="s">
        <v>78</v>
      </c>
    </row>
    <row r="2" spans="1:30" x14ac:dyDescent="0.3">
      <c r="A2" s="1">
        <v>1</v>
      </c>
      <c r="B2" s="4" t="s">
        <v>11</v>
      </c>
      <c r="C2" s="4">
        <v>1</v>
      </c>
      <c r="D2" s="1">
        <v>25</v>
      </c>
      <c r="E2" s="1">
        <v>243.6</v>
      </c>
      <c r="I2" s="1">
        <f>AVERAGE(H2,H6,H10,H14)</f>
        <v>1.0305904292884349</v>
      </c>
      <c r="J2" s="1">
        <f t="shared" ref="J2:J33" si="0">$I$96*I2</f>
        <v>1.0283505442914076</v>
      </c>
      <c r="K2" s="1">
        <f>E2/J2</f>
        <v>236.88420388580076</v>
      </c>
      <c r="L2" s="1">
        <f>('To find trend component'!B$18*'Decomposition Breakdown of comp'!A2)+'To find trend component'!B$17</f>
        <v>304.61721254166787</v>
      </c>
      <c r="M2" s="1">
        <f>J2*L2</f>
        <v>313.25327631775554</v>
      </c>
      <c r="N2" s="1">
        <f>E2/M2</f>
        <v>0.77764549780127068</v>
      </c>
      <c r="P2" s="9"/>
      <c r="Q2" s="9">
        <f>M2-E2</f>
        <v>69.653276317755541</v>
      </c>
      <c r="R2" s="9">
        <f>ABS(Q2)</f>
        <v>69.653276317755541</v>
      </c>
      <c r="S2" s="9">
        <f>SQRT(R2)</f>
        <v>8.345853839946848</v>
      </c>
      <c r="T2" s="9"/>
      <c r="X2" s="3" t="s">
        <v>41</v>
      </c>
      <c r="Y2" s="3" t="s">
        <v>40</v>
      </c>
    </row>
    <row r="3" spans="1:30" x14ac:dyDescent="0.3">
      <c r="A3" s="1">
        <v>2</v>
      </c>
      <c r="C3" s="4">
        <v>2</v>
      </c>
      <c r="D3" s="1">
        <v>26</v>
      </c>
      <c r="E3" s="1">
        <v>263.19</v>
      </c>
      <c r="I3" s="1">
        <f>AVERAGE(H3,H7,H11,H15)</f>
        <v>0.95784970310862372</v>
      </c>
      <c r="J3" s="1">
        <f t="shared" si="0"/>
        <v>0.95576791278879569</v>
      </c>
      <c r="K3" s="1">
        <f t="shared" ref="K3:K66" si="1">E3/J3</f>
        <v>275.3701986416857</v>
      </c>
      <c r="L3" s="1">
        <f>('To find trend component'!B$18*'Decomposition Breakdown of comp'!A3)+'To find trend component'!B$17</f>
        <v>303.16144000868229</v>
      </c>
      <c r="M3" s="1">
        <f t="shared" ref="M3:M66" si="2">J3*L3</f>
        <v>289.75197675514397</v>
      </c>
      <c r="N3" s="1">
        <f t="shared" ref="N3:N66" si="3">E3/M3</f>
        <v>0.90832857448427251</v>
      </c>
      <c r="O3" s="1">
        <f>AVERAGE(N2:N5)</f>
        <v>0.85229316849841918</v>
      </c>
      <c r="P3" s="9">
        <f>N3/O3</f>
        <v>1.0657466327984033</v>
      </c>
      <c r="Q3" s="9">
        <f t="shared" ref="Q3:Q66" si="4">M3-E3</f>
        <v>26.561976755143974</v>
      </c>
      <c r="R3" s="9">
        <f t="shared" ref="R3:R66" si="5">ABS(Q3)</f>
        <v>26.561976755143974</v>
      </c>
      <c r="S3" s="9">
        <f t="shared" ref="S3:S66" si="6">SQRT(R3)</f>
        <v>5.1538312695648054</v>
      </c>
      <c r="T3" s="9"/>
      <c r="V3" s="1">
        <f>4/SUM(J4:J7)</f>
        <v>1</v>
      </c>
      <c r="X3" s="3">
        <v>1</v>
      </c>
      <c r="Y3" s="1">
        <f>AVERAGEIF($C$4:$C$91,X3,$H$4:$H$91)</f>
        <v>1.009751829354508</v>
      </c>
    </row>
    <row r="4" spans="1:30" x14ac:dyDescent="0.3">
      <c r="A4" s="1">
        <v>3</v>
      </c>
      <c r="C4" s="4">
        <v>3</v>
      </c>
      <c r="D4" s="1">
        <v>27</v>
      </c>
      <c r="E4" s="1">
        <v>269.89</v>
      </c>
      <c r="F4" s="1">
        <f t="shared" ref="F4:F35" si="7">AVERAGE(E2:E5)</f>
        <v>257.39</v>
      </c>
      <c r="G4" s="1">
        <f>AVERAGE(F4:F5)</f>
        <v>264.87249999999995</v>
      </c>
      <c r="H4" s="1">
        <f>E4/G4</f>
        <v>1.0189430763858085</v>
      </c>
      <c r="I4" s="1">
        <f>AVERAGE(H4,H8,H12,H16)</f>
        <v>1.0082623104934911</v>
      </c>
      <c r="J4" s="1">
        <f t="shared" si="0"/>
        <v>1.0060709534246099</v>
      </c>
      <c r="K4" s="1">
        <f t="shared" si="1"/>
        <v>268.26139754985405</v>
      </c>
      <c r="L4" s="1">
        <f>('To find trend component'!B$18*'Decomposition Breakdown of comp'!A4)+'To find trend component'!B$17</f>
        <v>301.70566747569666</v>
      </c>
      <c r="M4" s="1">
        <f t="shared" si="2"/>
        <v>303.53730853088246</v>
      </c>
      <c r="N4" s="1">
        <f t="shared" si="3"/>
        <v>0.88914934808595658</v>
      </c>
      <c r="O4" s="1">
        <f t="shared" ref="O4:O67" si="8">AVERAGE(N3:N6)</f>
        <v>0.90478585309126069</v>
      </c>
      <c r="P4" s="9">
        <f t="shared" ref="P4:P67" si="9">N4/O4</f>
        <v>0.98271800454010094</v>
      </c>
      <c r="Q4" s="9">
        <f t="shared" si="4"/>
        <v>33.647308530882469</v>
      </c>
      <c r="R4" s="9">
        <f t="shared" si="5"/>
        <v>33.647308530882469</v>
      </c>
      <c r="S4" s="9">
        <f t="shared" si="6"/>
        <v>5.8006300115489582</v>
      </c>
      <c r="T4" s="9"/>
      <c r="X4" s="3">
        <v>2</v>
      </c>
      <c r="Y4" s="1">
        <f>AVERAGEIF($C$4:$C$91,X4,$H$4:$H$91)</f>
        <v>0.97646708507252078</v>
      </c>
    </row>
    <row r="5" spans="1:30" x14ac:dyDescent="0.3">
      <c r="A5" s="1">
        <v>4</v>
      </c>
      <c r="C5" s="4">
        <v>4</v>
      </c>
      <c r="D5" s="1">
        <v>28</v>
      </c>
      <c r="E5" s="1">
        <v>252.88</v>
      </c>
      <c r="F5" s="1">
        <f t="shared" si="7"/>
        <v>272.35499999999996</v>
      </c>
      <c r="G5" s="1">
        <f t="shared" ref="G5:G68" si="10">AVERAGE(F5:F6)</f>
        <v>275.24249999999995</v>
      </c>
      <c r="H5" s="1">
        <f t="shared" ref="H5:H68" si="11">E5/G5</f>
        <v>0.91875346285548209</v>
      </c>
      <c r="I5" s="1">
        <f>AVERAGE(H5,H9,H13,H17)</f>
        <v>1.0120100919914954</v>
      </c>
      <c r="J5" s="1">
        <f t="shared" si="0"/>
        <v>1.0098105894951865</v>
      </c>
      <c r="K5" s="1">
        <f t="shared" si="1"/>
        <v>250.42320077710514</v>
      </c>
      <c r="L5" s="1">
        <f>('To find trend component'!B$18*'Decomposition Breakdown of comp'!A5)+'To find trend component'!B$17</f>
        <v>300.24989494271102</v>
      </c>
      <c r="M5" s="1">
        <f t="shared" si="2"/>
        <v>303.19552340796685</v>
      </c>
      <c r="N5" s="1">
        <f t="shared" si="3"/>
        <v>0.83404925362217686</v>
      </c>
      <c r="O5" s="1">
        <f t="shared" si="8"/>
        <v>0.92955420754657692</v>
      </c>
      <c r="P5" s="9">
        <f t="shared" si="9"/>
        <v>0.89725725175676252</v>
      </c>
      <c r="Q5" s="9">
        <f t="shared" si="4"/>
        <v>50.31552340796685</v>
      </c>
      <c r="R5" s="9">
        <f t="shared" si="5"/>
        <v>50.31552340796685</v>
      </c>
      <c r="S5" s="9">
        <f t="shared" si="6"/>
        <v>7.0933435986117894</v>
      </c>
      <c r="T5" s="9"/>
      <c r="X5" s="3">
        <v>3</v>
      </c>
      <c r="Y5" s="1">
        <f>AVERAGEIF($C$4:$C$91,X5,$H$4:$H$91)</f>
        <v>1.0121758330730788</v>
      </c>
    </row>
    <row r="6" spans="1:30" x14ac:dyDescent="0.3">
      <c r="A6" s="1">
        <v>5</v>
      </c>
      <c r="B6" s="4" t="s">
        <v>12</v>
      </c>
      <c r="C6" s="4">
        <v>1</v>
      </c>
      <c r="D6" s="1">
        <v>29</v>
      </c>
      <c r="E6" s="1">
        <v>303.45999999999998</v>
      </c>
      <c r="F6" s="1">
        <f t="shared" si="7"/>
        <v>278.13</v>
      </c>
      <c r="G6" s="1">
        <f t="shared" si="10"/>
        <v>280.92874999999998</v>
      </c>
      <c r="H6" s="1">
        <f t="shared" si="11"/>
        <v>1.0802027204406812</v>
      </c>
      <c r="I6" s="1">
        <v>1.0305904292884349</v>
      </c>
      <c r="J6" s="1">
        <f t="shared" si="0"/>
        <v>1.0283505442914076</v>
      </c>
      <c r="K6" s="1">
        <f t="shared" si="1"/>
        <v>295.09392656479923</v>
      </c>
      <c r="L6" s="1">
        <f>('To find trend component'!B$18*'Decomposition Breakdown of comp'!A6)+'To find trend component'!B$17</f>
        <v>298.79412240972545</v>
      </c>
      <c r="M6" s="1">
        <f t="shared" si="2"/>
        <v>307.26509841111465</v>
      </c>
      <c r="N6" s="1">
        <f t="shared" si="3"/>
        <v>0.98761623617263705</v>
      </c>
      <c r="O6" s="1">
        <f t="shared" si="8"/>
        <v>0.95273273383107726</v>
      </c>
      <c r="P6" s="9">
        <f t="shared" si="9"/>
        <v>1.0366141532697088</v>
      </c>
      <c r="Q6" s="9">
        <f t="shared" si="4"/>
        <v>3.8050984111146704</v>
      </c>
      <c r="R6" s="9">
        <f t="shared" si="5"/>
        <v>3.8050984111146704</v>
      </c>
      <c r="S6" s="9">
        <f t="shared" si="6"/>
        <v>1.9506661454781724</v>
      </c>
      <c r="T6" s="9"/>
      <c r="X6" s="3">
        <v>4</v>
      </c>
      <c r="Y6" s="1">
        <f>AVERAGEIF($C$4:$C$91,X6,$H$4:$H$91)</f>
        <v>0.99798541299338095</v>
      </c>
    </row>
    <row r="7" spans="1:30" x14ac:dyDescent="0.3">
      <c r="A7" s="1">
        <v>6</v>
      </c>
      <c r="C7" s="4">
        <v>2</v>
      </c>
      <c r="D7" s="1">
        <v>30</v>
      </c>
      <c r="E7" s="1">
        <v>286.29000000000002</v>
      </c>
      <c r="F7" s="1">
        <f t="shared" si="7"/>
        <v>283.72749999999996</v>
      </c>
      <c r="G7" s="1">
        <f t="shared" si="10"/>
        <v>288.20749999999998</v>
      </c>
      <c r="H7" s="1">
        <f t="shared" si="11"/>
        <v>0.9933468074217362</v>
      </c>
      <c r="I7" s="1">
        <v>0.95784970310862372</v>
      </c>
      <c r="J7" s="1">
        <f t="shared" si="0"/>
        <v>0.95576791278879569</v>
      </c>
      <c r="K7" s="1">
        <f t="shared" si="1"/>
        <v>299.53924605466852</v>
      </c>
      <c r="L7" s="1">
        <f>('To find trend component'!B$18*'Decomposition Breakdown of comp'!A7)+'To find trend component'!B$17</f>
        <v>297.33834987673981</v>
      </c>
      <c r="M7" s="1">
        <f t="shared" si="2"/>
        <v>284.18645405375628</v>
      </c>
      <c r="N7" s="1">
        <f t="shared" si="3"/>
        <v>1.0074019923055371</v>
      </c>
      <c r="O7" s="1">
        <f t="shared" si="8"/>
        <v>0.98699298781856482</v>
      </c>
      <c r="P7" s="9">
        <f t="shared" si="9"/>
        <v>1.020677963003648</v>
      </c>
      <c r="Q7" s="9">
        <f t="shared" si="4"/>
        <v>-2.1035459462437416</v>
      </c>
      <c r="R7" s="9">
        <f t="shared" si="5"/>
        <v>2.1035459462437416</v>
      </c>
      <c r="S7" s="9">
        <f t="shared" si="6"/>
        <v>1.4503606262732527</v>
      </c>
      <c r="T7" s="9"/>
      <c r="X7" s="3"/>
      <c r="Y7" s="3"/>
    </row>
    <row r="8" spans="1:30" x14ac:dyDescent="0.3">
      <c r="A8" s="1">
        <v>7</v>
      </c>
      <c r="C8" s="4">
        <v>3</v>
      </c>
      <c r="D8" s="1">
        <v>31</v>
      </c>
      <c r="E8" s="1">
        <v>292.27999999999997</v>
      </c>
      <c r="F8" s="1">
        <f t="shared" si="7"/>
        <v>292.6875</v>
      </c>
      <c r="G8" s="1">
        <f t="shared" si="10"/>
        <v>290.46749999999997</v>
      </c>
      <c r="H8" s="1">
        <f t="shared" si="11"/>
        <v>1.0062399407851137</v>
      </c>
      <c r="I8" s="1">
        <v>1.0082623104934911</v>
      </c>
      <c r="J8" s="1">
        <f t="shared" si="0"/>
        <v>1.0060709534246099</v>
      </c>
      <c r="K8" s="1">
        <f t="shared" si="1"/>
        <v>290.51628913954329</v>
      </c>
      <c r="L8" s="1">
        <f>('To find trend component'!B$18*'Decomposition Breakdown of comp'!A8)+'To find trend component'!B$17</f>
        <v>295.88257734375418</v>
      </c>
      <c r="M8" s="1">
        <f t="shared" si="2"/>
        <v>297.67886668996164</v>
      </c>
      <c r="N8" s="1">
        <f t="shared" si="3"/>
        <v>0.98186345322395796</v>
      </c>
      <c r="O8" s="1">
        <f t="shared" si="8"/>
        <v>0.9771631788719688</v>
      </c>
      <c r="P8" s="9">
        <f t="shared" si="9"/>
        <v>1.0048101222534962</v>
      </c>
      <c r="Q8" s="9">
        <f t="shared" si="4"/>
        <v>5.3988666899616646</v>
      </c>
      <c r="R8" s="9">
        <f t="shared" si="5"/>
        <v>5.3988666899616646</v>
      </c>
      <c r="S8" s="9">
        <f t="shared" si="6"/>
        <v>2.3235461454341002</v>
      </c>
      <c r="T8" s="9"/>
      <c r="X8" s="3"/>
      <c r="Y8" s="3"/>
    </row>
    <row r="9" spans="1:30" x14ac:dyDescent="0.3">
      <c r="A9" s="1">
        <v>8</v>
      </c>
      <c r="C9" s="4">
        <v>4</v>
      </c>
      <c r="D9" s="1">
        <v>32</v>
      </c>
      <c r="E9" s="1">
        <v>288.72000000000003</v>
      </c>
      <c r="F9" s="1">
        <f t="shared" si="7"/>
        <v>288.2475</v>
      </c>
      <c r="G9" s="1">
        <f t="shared" si="10"/>
        <v>288.21249999999998</v>
      </c>
      <c r="H9" s="1">
        <f t="shared" si="11"/>
        <v>1.0017608535368869</v>
      </c>
      <c r="I9" s="1">
        <v>1.0120100919914954</v>
      </c>
      <c r="J9" s="1">
        <f t="shared" si="0"/>
        <v>1.0098105894951865</v>
      </c>
      <c r="K9" s="1">
        <f t="shared" si="1"/>
        <v>285.91500525294924</v>
      </c>
      <c r="L9" s="1">
        <f>('To find trend component'!B$18*'Decomposition Breakdown of comp'!A9)+'To find trend component'!B$17</f>
        <v>294.4268048107686</v>
      </c>
      <c r="M9" s="1">
        <f t="shared" si="2"/>
        <v>297.31530532914644</v>
      </c>
      <c r="N9" s="1">
        <f t="shared" si="3"/>
        <v>0.97109026957212685</v>
      </c>
      <c r="O9" s="1">
        <f t="shared" si="8"/>
        <v>0.98194271807577582</v>
      </c>
      <c r="P9" s="9">
        <f t="shared" si="9"/>
        <v>0.98894798209317591</v>
      </c>
      <c r="Q9" s="9">
        <f t="shared" si="4"/>
        <v>8.595305329146413</v>
      </c>
      <c r="R9" s="9">
        <f t="shared" si="5"/>
        <v>8.595305329146413</v>
      </c>
      <c r="S9" s="9">
        <f t="shared" si="6"/>
        <v>2.9317751157185321</v>
      </c>
      <c r="T9" s="9"/>
      <c r="V9"/>
      <c r="W9"/>
      <c r="X9"/>
      <c r="Y9"/>
      <c r="Z9"/>
      <c r="AA9"/>
      <c r="AB9"/>
      <c r="AC9"/>
      <c r="AD9"/>
    </row>
    <row r="10" spans="1:30" x14ac:dyDescent="0.3">
      <c r="A10" s="1">
        <v>9</v>
      </c>
      <c r="B10" s="4" t="s">
        <v>13</v>
      </c>
      <c r="C10" s="4">
        <v>1</v>
      </c>
      <c r="D10" s="1">
        <v>33</v>
      </c>
      <c r="E10" s="1">
        <v>285.7</v>
      </c>
      <c r="F10" s="1">
        <f t="shared" si="7"/>
        <v>288.17750000000001</v>
      </c>
      <c r="G10" s="1">
        <f t="shared" si="10"/>
        <v>290.21625</v>
      </c>
      <c r="H10" s="1">
        <f t="shared" si="11"/>
        <v>0.98443832831552325</v>
      </c>
      <c r="I10" s="1">
        <v>1.0305904292884349</v>
      </c>
      <c r="J10" s="1">
        <f t="shared" si="0"/>
        <v>1.0283505442914076</v>
      </c>
      <c r="K10" s="1">
        <f t="shared" si="1"/>
        <v>277.82355110908571</v>
      </c>
      <c r="L10" s="1">
        <f>('To find trend component'!B$18*'Decomposition Breakdown of comp'!A10)+'To find trend component'!B$17</f>
        <v>292.97103227778297</v>
      </c>
      <c r="M10" s="1">
        <f t="shared" si="2"/>
        <v>301.27692050447365</v>
      </c>
      <c r="N10" s="1">
        <f t="shared" si="3"/>
        <v>0.94829700038625309</v>
      </c>
      <c r="O10" s="1">
        <f t="shared" si="8"/>
        <v>1.0008432028069689</v>
      </c>
      <c r="P10" s="9">
        <f t="shared" si="9"/>
        <v>0.94749806735626063</v>
      </c>
      <c r="Q10" s="9">
        <f t="shared" si="4"/>
        <v>15.576920504473662</v>
      </c>
      <c r="R10" s="9">
        <f t="shared" si="5"/>
        <v>15.576920504473662</v>
      </c>
      <c r="S10" s="9">
        <f t="shared" si="6"/>
        <v>3.9467607609878841</v>
      </c>
      <c r="T10" s="9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x14ac:dyDescent="0.3">
      <c r="A11" s="1">
        <v>10</v>
      </c>
      <c r="C11" s="4">
        <v>2</v>
      </c>
      <c r="D11" s="1">
        <v>34</v>
      </c>
      <c r="E11" s="1">
        <v>286.01</v>
      </c>
      <c r="F11" s="1">
        <f t="shared" si="7"/>
        <v>292.255</v>
      </c>
      <c r="G11" s="1">
        <f t="shared" si="10"/>
        <v>296.23624999999998</v>
      </c>
      <c r="H11" s="1">
        <f t="shared" si="11"/>
        <v>0.96547941043677132</v>
      </c>
      <c r="I11" s="1">
        <v>0.95784970310862372</v>
      </c>
      <c r="J11" s="1">
        <f t="shared" si="0"/>
        <v>0.95576791278879569</v>
      </c>
      <c r="K11" s="1">
        <f t="shared" si="1"/>
        <v>299.24628790420809</v>
      </c>
      <c r="L11" s="1">
        <f>('To find trend component'!B$18*'Decomposition Breakdown of comp'!A11)+'To find trend component'!B$17</f>
        <v>291.51525974479739</v>
      </c>
      <c r="M11" s="1">
        <f t="shared" si="2"/>
        <v>278.62093135236864</v>
      </c>
      <c r="N11" s="1">
        <f t="shared" si="3"/>
        <v>1.0265201491207654</v>
      </c>
      <c r="O11" s="1">
        <f t="shared" si="8"/>
        <v>1.0330632615803332</v>
      </c>
      <c r="P11" s="9">
        <f t="shared" si="9"/>
        <v>0.99366630031005221</v>
      </c>
      <c r="Q11" s="9">
        <f t="shared" si="4"/>
        <v>-7.3890686476313476</v>
      </c>
      <c r="R11" s="9">
        <f t="shared" si="5"/>
        <v>7.3890686476313476</v>
      </c>
      <c r="S11" s="9">
        <f t="shared" si="6"/>
        <v>2.7182841366625654</v>
      </c>
      <c r="T11" s="9"/>
      <c r="V11" s="17"/>
      <c r="W11" s="17"/>
      <c r="X11" s="16"/>
      <c r="Y11" s="16"/>
      <c r="Z11" s="16"/>
      <c r="AA11" s="16"/>
      <c r="AB11" s="16"/>
      <c r="AC11" s="16"/>
      <c r="AD11" s="16"/>
    </row>
    <row r="12" spans="1:30" x14ac:dyDescent="0.3">
      <c r="A12" s="1">
        <v>11</v>
      </c>
      <c r="C12" s="4">
        <v>3</v>
      </c>
      <c r="D12" s="1">
        <v>35</v>
      </c>
      <c r="E12" s="1">
        <v>308.58999999999997</v>
      </c>
      <c r="F12" s="1">
        <f t="shared" si="7"/>
        <v>300.21749999999997</v>
      </c>
      <c r="G12" s="1">
        <f t="shared" si="10"/>
        <v>303.58875</v>
      </c>
      <c r="H12" s="1">
        <f t="shared" si="11"/>
        <v>1.0164737659086509</v>
      </c>
      <c r="I12" s="1">
        <v>1.0082623104934911</v>
      </c>
      <c r="J12" s="1">
        <f t="shared" si="0"/>
        <v>1.0060709534246099</v>
      </c>
      <c r="K12" s="1">
        <f t="shared" si="1"/>
        <v>306.72786939089798</v>
      </c>
      <c r="L12" s="1">
        <f>('To find trend component'!B$18*'Decomposition Breakdown of comp'!A12)+'To find trend component'!B$17</f>
        <v>290.05948721181176</v>
      </c>
      <c r="M12" s="1">
        <f t="shared" si="2"/>
        <v>291.82042484904093</v>
      </c>
      <c r="N12" s="1">
        <f t="shared" si="3"/>
        <v>1.0574653921487298</v>
      </c>
      <c r="O12" s="1">
        <f t="shared" si="8"/>
        <v>1.0607044873001303</v>
      </c>
      <c r="P12" s="9">
        <f t="shared" si="9"/>
        <v>0.99694627939243929</v>
      </c>
      <c r="Q12" s="9">
        <f t="shared" si="4"/>
        <v>-16.769575150959042</v>
      </c>
      <c r="R12" s="9">
        <f t="shared" si="5"/>
        <v>16.769575150959042</v>
      </c>
      <c r="S12" s="9">
        <f t="shared" si="6"/>
        <v>4.0950671729483314</v>
      </c>
      <c r="T12" s="9"/>
      <c r="V12" s="5"/>
      <c r="W12" s="5"/>
      <c r="X12" s="16"/>
      <c r="Y12" s="16"/>
      <c r="Z12" s="16"/>
      <c r="AA12" s="16"/>
      <c r="AB12" s="16"/>
      <c r="AC12" s="16"/>
      <c r="AD12" s="16"/>
    </row>
    <row r="13" spans="1:30" x14ac:dyDescent="0.3">
      <c r="A13" s="1">
        <v>12</v>
      </c>
      <c r="C13" s="4">
        <v>4</v>
      </c>
      <c r="D13" s="1">
        <v>36</v>
      </c>
      <c r="E13" s="1">
        <v>320.57</v>
      </c>
      <c r="F13" s="1">
        <f t="shared" si="7"/>
        <v>306.95999999999998</v>
      </c>
      <c r="G13" s="1">
        <f t="shared" si="10"/>
        <v>306.03125</v>
      </c>
      <c r="H13" s="1">
        <f t="shared" si="11"/>
        <v>1.0475074032472174</v>
      </c>
      <c r="I13" s="1">
        <v>1.0120100919914954</v>
      </c>
      <c r="J13" s="1">
        <f t="shared" si="0"/>
        <v>1.0098105894951865</v>
      </c>
      <c r="K13" s="1">
        <f t="shared" si="1"/>
        <v>317.45557368363097</v>
      </c>
      <c r="L13" s="1">
        <f>('To find trend component'!B$18*'Decomposition Breakdown of comp'!A13)+'To find trend component'!B$17</f>
        <v>288.60371467882612</v>
      </c>
      <c r="M13" s="1">
        <f t="shared" si="2"/>
        <v>291.43508725032603</v>
      </c>
      <c r="N13" s="1">
        <f t="shared" si="3"/>
        <v>1.0999705046655852</v>
      </c>
      <c r="O13" s="1">
        <f t="shared" si="8"/>
        <v>1.0591325729997334</v>
      </c>
      <c r="P13" s="9">
        <f t="shared" si="9"/>
        <v>1.0385579036155865</v>
      </c>
      <c r="Q13" s="9">
        <f t="shared" si="4"/>
        <v>-29.134912749673958</v>
      </c>
      <c r="R13" s="9">
        <f t="shared" si="5"/>
        <v>29.134912749673958</v>
      </c>
      <c r="S13" s="9">
        <f t="shared" si="6"/>
        <v>5.3976766066219604</v>
      </c>
      <c r="T13" s="9"/>
      <c r="V13" s="5"/>
      <c r="W13" s="5"/>
      <c r="X13" s="16"/>
      <c r="Y13" s="16"/>
      <c r="Z13" s="16"/>
      <c r="AA13" s="16"/>
      <c r="AB13" s="16"/>
      <c r="AC13" s="16"/>
      <c r="AD13" s="16"/>
    </row>
    <row r="14" spans="1:30" x14ac:dyDescent="0.3">
      <c r="A14" s="1">
        <v>13</v>
      </c>
      <c r="B14" s="4" t="s">
        <v>14</v>
      </c>
      <c r="C14" s="4">
        <v>1</v>
      </c>
      <c r="D14" s="1">
        <v>37</v>
      </c>
      <c r="E14" s="1">
        <v>312.67</v>
      </c>
      <c r="F14" s="1">
        <f t="shared" si="7"/>
        <v>305.10249999999996</v>
      </c>
      <c r="G14" s="1">
        <f t="shared" si="10"/>
        <v>304.41125</v>
      </c>
      <c r="H14" s="1">
        <f t="shared" si="11"/>
        <v>1.0271302391091</v>
      </c>
      <c r="I14" s="1">
        <v>1.0305904292884349</v>
      </c>
      <c r="J14" s="1">
        <f t="shared" si="0"/>
        <v>1.0283505442914076</v>
      </c>
      <c r="K14" s="1">
        <f t="shared" si="1"/>
        <v>304.05001653929941</v>
      </c>
      <c r="L14" s="1">
        <f>('To find trend component'!B$18*'Decomposition Breakdown of comp'!A14)+'To find trend component'!B$17</f>
        <v>287.14794214584055</v>
      </c>
      <c r="M14" s="1">
        <f t="shared" si="2"/>
        <v>295.28874259783277</v>
      </c>
      <c r="N14" s="1">
        <f t="shared" si="3"/>
        <v>1.0588619032654407</v>
      </c>
      <c r="O14" s="1">
        <f t="shared" si="8"/>
        <v>1.059714030971606</v>
      </c>
      <c r="P14" s="9">
        <f t="shared" si="9"/>
        <v>0.99919588900282463</v>
      </c>
      <c r="Q14" s="9">
        <f t="shared" si="4"/>
        <v>-17.38125740216725</v>
      </c>
      <c r="R14" s="9">
        <f t="shared" si="5"/>
        <v>17.38125740216725</v>
      </c>
      <c r="S14" s="9">
        <f t="shared" si="6"/>
        <v>4.1690835206514212</v>
      </c>
      <c r="T14" s="9"/>
      <c r="V14" s="5"/>
      <c r="W14" s="5"/>
      <c r="X14" s="16"/>
      <c r="Y14" s="16"/>
      <c r="Z14" s="16"/>
      <c r="AA14" s="16"/>
      <c r="AB14" s="16"/>
      <c r="AC14" s="16"/>
      <c r="AD14" s="16"/>
    </row>
    <row r="15" spans="1:30" x14ac:dyDescent="0.3">
      <c r="A15" s="1">
        <v>14</v>
      </c>
      <c r="C15" s="4">
        <v>2</v>
      </c>
      <c r="D15" s="1">
        <v>38</v>
      </c>
      <c r="E15" s="1">
        <v>278.58</v>
      </c>
      <c r="F15" s="1">
        <f t="shared" si="7"/>
        <v>303.71999999999997</v>
      </c>
      <c r="G15" s="1">
        <f t="shared" si="10"/>
        <v>304.55124999999998</v>
      </c>
      <c r="H15" s="1">
        <f t="shared" si="11"/>
        <v>0.91472289146736385</v>
      </c>
      <c r="I15" s="1">
        <v>0.95784970310862372</v>
      </c>
      <c r="J15" s="1">
        <f t="shared" si="0"/>
        <v>0.95576791278879569</v>
      </c>
      <c r="K15" s="1">
        <f t="shared" si="1"/>
        <v>291.47243412591968</v>
      </c>
      <c r="L15" s="1">
        <f>('To find trend component'!B$18*'Decomposition Breakdown of comp'!A15)+'To find trend component'!B$17</f>
        <v>285.69216961285491</v>
      </c>
      <c r="M15" s="1">
        <f t="shared" si="2"/>
        <v>273.05540865098095</v>
      </c>
      <c r="N15" s="1">
        <f t="shared" si="3"/>
        <v>1.0202324919191788</v>
      </c>
      <c r="O15" s="1">
        <f t="shared" si="8"/>
        <v>1.0711987471014375</v>
      </c>
      <c r="P15" s="9">
        <f t="shared" si="9"/>
        <v>0.95242128940108584</v>
      </c>
      <c r="Q15" s="9">
        <f t="shared" si="4"/>
        <v>-5.5245913490190333</v>
      </c>
      <c r="R15" s="9">
        <f t="shared" si="5"/>
        <v>5.5245913490190333</v>
      </c>
      <c r="S15" s="9">
        <f t="shared" si="6"/>
        <v>2.3504449257574689</v>
      </c>
      <c r="T15" s="9"/>
      <c r="V15" s="5"/>
      <c r="W15" s="5"/>
      <c r="X15" s="16"/>
      <c r="Y15" s="16"/>
      <c r="Z15" s="16"/>
      <c r="AA15" s="16"/>
      <c r="AB15" s="16"/>
      <c r="AC15" s="16"/>
      <c r="AD15" s="16"/>
    </row>
    <row r="16" spans="1:30" x14ac:dyDescent="0.3">
      <c r="A16" s="1">
        <v>15</v>
      </c>
      <c r="C16" s="4">
        <v>3</v>
      </c>
      <c r="D16" s="1">
        <v>39</v>
      </c>
      <c r="E16" s="1">
        <v>303.06</v>
      </c>
      <c r="F16" s="1">
        <f t="shared" si="7"/>
        <v>305.38249999999999</v>
      </c>
      <c r="G16" s="1">
        <f t="shared" si="10"/>
        <v>305.69124999999997</v>
      </c>
      <c r="H16" s="1">
        <f t="shared" si="11"/>
        <v>0.99139245889439109</v>
      </c>
      <c r="I16" s="1">
        <v>1.0082623104934911</v>
      </c>
      <c r="J16" s="1">
        <f t="shared" si="0"/>
        <v>1.0060709534246099</v>
      </c>
      <c r="K16" s="1">
        <f t="shared" si="1"/>
        <v>301.23123917691936</v>
      </c>
      <c r="L16" s="1">
        <f>('To find trend component'!B$18*'Decomposition Breakdown of comp'!A16)+'To find trend component'!B$17</f>
        <v>284.23639707986928</v>
      </c>
      <c r="M16" s="1">
        <f t="shared" si="2"/>
        <v>285.96198300812011</v>
      </c>
      <c r="N16" s="1">
        <f t="shared" si="3"/>
        <v>1.0597912240362188</v>
      </c>
      <c r="O16" s="1">
        <f t="shared" si="8"/>
        <v>1.0788125012127738</v>
      </c>
      <c r="P16" s="9">
        <f t="shared" si="9"/>
        <v>0.98236831965223637</v>
      </c>
      <c r="Q16" s="9">
        <f t="shared" si="4"/>
        <v>-17.098016991879888</v>
      </c>
      <c r="R16" s="9">
        <f t="shared" si="5"/>
        <v>17.098016991879888</v>
      </c>
      <c r="S16" s="9">
        <f t="shared" si="6"/>
        <v>4.1349748477928969</v>
      </c>
      <c r="T16" s="9"/>
      <c r="V16" s="5"/>
      <c r="W16" s="5"/>
      <c r="X16" s="16"/>
      <c r="Y16" s="16"/>
      <c r="Z16" s="16"/>
      <c r="AA16" s="16"/>
      <c r="AB16" s="16"/>
      <c r="AC16" s="16"/>
      <c r="AD16" s="16"/>
    </row>
    <row r="17" spans="1:30" x14ac:dyDescent="0.3">
      <c r="A17" s="1">
        <v>16</v>
      </c>
      <c r="C17" s="4">
        <v>4</v>
      </c>
      <c r="D17" s="1">
        <v>40</v>
      </c>
      <c r="E17" s="1">
        <v>327.22000000000003</v>
      </c>
      <c r="F17" s="1">
        <f t="shared" si="7"/>
        <v>306</v>
      </c>
      <c r="G17" s="1">
        <f t="shared" si="10"/>
        <v>302.97624999999999</v>
      </c>
      <c r="H17" s="1">
        <f t="shared" si="11"/>
        <v>1.0800186483263954</v>
      </c>
      <c r="I17" s="1">
        <v>1.0120100919914954</v>
      </c>
      <c r="J17" s="1">
        <f t="shared" si="0"/>
        <v>1.0098105894951865</v>
      </c>
      <c r="K17" s="1">
        <f t="shared" si="1"/>
        <v>324.04096709223484</v>
      </c>
      <c r="L17" s="1">
        <f>('To find trend component'!B$18*'Decomposition Breakdown of comp'!A17)+'To find trend component'!B$17</f>
        <v>282.7806245468837</v>
      </c>
      <c r="M17" s="1">
        <f t="shared" si="2"/>
        <v>285.55486917150563</v>
      </c>
      <c r="N17" s="1">
        <f t="shared" si="3"/>
        <v>1.1459093691849118</v>
      </c>
      <c r="O17" s="1">
        <f t="shared" si="8"/>
        <v>1.0615110312526919</v>
      </c>
      <c r="P17" s="9">
        <f t="shared" si="9"/>
        <v>1.079507735150544</v>
      </c>
      <c r="Q17" s="9">
        <f t="shared" si="4"/>
        <v>-41.665130828494398</v>
      </c>
      <c r="R17" s="9">
        <f t="shared" si="5"/>
        <v>41.665130828494398</v>
      </c>
      <c r="S17" s="9">
        <f t="shared" si="6"/>
        <v>6.4548532770694642</v>
      </c>
      <c r="T17" s="9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1">
        <v>17</v>
      </c>
      <c r="B18" s="4" t="s">
        <v>15</v>
      </c>
      <c r="C18" s="4">
        <v>1</v>
      </c>
      <c r="D18" s="1">
        <v>41</v>
      </c>
      <c r="E18" s="1">
        <v>315.14</v>
      </c>
      <c r="F18" s="1">
        <f t="shared" si="7"/>
        <v>299.95249999999999</v>
      </c>
      <c r="G18" s="1">
        <f t="shared" si="10"/>
        <v>294.41125</v>
      </c>
      <c r="H18" s="1">
        <f t="shared" si="11"/>
        <v>1.0704074657473177</v>
      </c>
      <c r="I18" s="1">
        <v>1.0305904292884349</v>
      </c>
      <c r="J18" s="1">
        <f t="shared" si="0"/>
        <v>1.0283505442914076</v>
      </c>
      <c r="K18" s="1">
        <f t="shared" si="1"/>
        <v>306.45192123387216</v>
      </c>
      <c r="L18" s="1">
        <f>('To find trend component'!B$18*'Decomposition Breakdown of comp'!A18)+'To find trend component'!B$17</f>
        <v>281.32485201389807</v>
      </c>
      <c r="M18" s="1">
        <f t="shared" si="2"/>
        <v>289.30056469119177</v>
      </c>
      <c r="N18" s="1">
        <f t="shared" si="3"/>
        <v>1.0893169197107859</v>
      </c>
      <c r="O18" s="1">
        <f t="shared" si="8"/>
        <v>1.0274867606279676</v>
      </c>
      <c r="P18" s="9">
        <f t="shared" si="9"/>
        <v>1.0601761126781133</v>
      </c>
      <c r="Q18" s="9">
        <f t="shared" si="4"/>
        <v>-25.83943530880822</v>
      </c>
      <c r="R18" s="9">
        <f t="shared" si="5"/>
        <v>25.83943530880822</v>
      </c>
      <c r="S18" s="9">
        <f t="shared" si="6"/>
        <v>5.0832504668576206</v>
      </c>
      <c r="T18" s="9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3">
      <c r="A19" s="1">
        <v>18</v>
      </c>
      <c r="C19" s="4">
        <v>2</v>
      </c>
      <c r="D19" s="1">
        <v>42</v>
      </c>
      <c r="E19" s="1">
        <v>254.39</v>
      </c>
      <c r="F19" s="1">
        <f t="shared" si="7"/>
        <v>288.87</v>
      </c>
      <c r="G19" s="1">
        <f t="shared" si="10"/>
        <v>282.01125000000002</v>
      </c>
      <c r="H19" s="1">
        <f t="shared" si="11"/>
        <v>0.90205621229649513</v>
      </c>
      <c r="I19" s="1">
        <v>0.95784970310862372</v>
      </c>
      <c r="J19" s="1">
        <f t="shared" si="0"/>
        <v>0.95576791278879569</v>
      </c>
      <c r="K19" s="1">
        <f t="shared" si="1"/>
        <v>266.16294248435889</v>
      </c>
      <c r="L19" s="1">
        <f>('To find trend component'!B$18*'Decomposition Breakdown of comp'!A19)+'To find trend component'!B$17</f>
        <v>279.86907948091243</v>
      </c>
      <c r="M19" s="1">
        <f t="shared" si="2"/>
        <v>267.48988594959326</v>
      </c>
      <c r="N19" s="1">
        <f t="shared" si="3"/>
        <v>0.9510266120788512</v>
      </c>
      <c r="O19" s="1">
        <f t="shared" si="8"/>
        <v>0.98446194337819293</v>
      </c>
      <c r="P19" s="9">
        <f t="shared" si="9"/>
        <v>0.96603694888945324</v>
      </c>
      <c r="Q19" s="9">
        <f t="shared" si="4"/>
        <v>13.099885949593272</v>
      </c>
      <c r="R19" s="9">
        <f t="shared" si="5"/>
        <v>13.099885949593272</v>
      </c>
      <c r="S19" s="9">
        <f t="shared" si="6"/>
        <v>3.6193764586725807</v>
      </c>
      <c r="T19" s="9"/>
      <c r="V19" s="18"/>
      <c r="W19" s="18"/>
      <c r="X19" s="18"/>
      <c r="Y19" s="18"/>
      <c r="Z19" s="18"/>
      <c r="AA19" s="18"/>
      <c r="AB19" s="16"/>
      <c r="AC19" s="16"/>
      <c r="AD19" s="16"/>
    </row>
    <row r="20" spans="1:30" x14ac:dyDescent="0.3">
      <c r="A20" s="1">
        <v>19</v>
      </c>
      <c r="C20" s="4">
        <v>3</v>
      </c>
      <c r="D20" s="1">
        <v>43</v>
      </c>
      <c r="E20" s="1">
        <v>258.73</v>
      </c>
      <c r="F20" s="1">
        <f t="shared" si="7"/>
        <v>275.15250000000003</v>
      </c>
      <c r="G20" s="1">
        <f t="shared" si="10"/>
        <v>265.04250000000002</v>
      </c>
      <c r="H20" s="1">
        <f t="shared" si="11"/>
        <v>0.97618306498014473</v>
      </c>
      <c r="I20" s="1">
        <v>1.0082623104934911</v>
      </c>
      <c r="J20" s="1">
        <f t="shared" si="0"/>
        <v>1.0060709534246099</v>
      </c>
      <c r="K20" s="1">
        <f t="shared" si="1"/>
        <v>257.16874055383209</v>
      </c>
      <c r="L20" s="1">
        <f>('To find trend component'!B$18*'Decomposition Breakdown of comp'!A20)+'To find trend component'!B$17</f>
        <v>278.41330694792686</v>
      </c>
      <c r="M20" s="1">
        <f t="shared" si="2"/>
        <v>280.10354116719935</v>
      </c>
      <c r="N20" s="1">
        <f t="shared" si="3"/>
        <v>0.92369414153732154</v>
      </c>
      <c r="O20" s="1">
        <f t="shared" si="8"/>
        <v>0.91884799570370979</v>
      </c>
      <c r="P20" s="9">
        <f t="shared" si="9"/>
        <v>1.0052741540018273</v>
      </c>
      <c r="Q20" s="9">
        <f t="shared" si="4"/>
        <v>21.373541167199335</v>
      </c>
      <c r="R20" s="9">
        <f t="shared" si="5"/>
        <v>21.373541167199335</v>
      </c>
      <c r="S20" s="9">
        <f t="shared" si="6"/>
        <v>4.6231527302479778</v>
      </c>
      <c r="T20" s="9"/>
      <c r="V20" s="5"/>
      <c r="W20" s="5"/>
      <c r="X20" s="5"/>
      <c r="Y20" s="5"/>
      <c r="Z20" s="5"/>
      <c r="AA20" s="5"/>
      <c r="AB20" s="16"/>
      <c r="AC20" s="16"/>
      <c r="AD20" s="16"/>
    </row>
    <row r="21" spans="1:30" x14ac:dyDescent="0.3">
      <c r="A21" s="1">
        <v>20</v>
      </c>
      <c r="C21" s="4">
        <v>4</v>
      </c>
      <c r="D21" s="1">
        <v>44</v>
      </c>
      <c r="E21" s="1">
        <v>272.35000000000002</v>
      </c>
      <c r="F21" s="1">
        <f t="shared" si="7"/>
        <v>254.9325</v>
      </c>
      <c r="G21" s="1">
        <f t="shared" si="10"/>
        <v>255.55250000000001</v>
      </c>
      <c r="H21" s="1">
        <f t="shared" si="11"/>
        <v>1.0657301337298599</v>
      </c>
      <c r="I21" s="1">
        <v>1.0120100919914954</v>
      </c>
      <c r="J21" s="1">
        <f t="shared" si="0"/>
        <v>1.0098105894951865</v>
      </c>
      <c r="K21" s="1">
        <f t="shared" si="1"/>
        <v>269.70404433582962</v>
      </c>
      <c r="L21" s="1">
        <f>('To find trend component'!B$18*'Decomposition Breakdown of comp'!A21)+'To find trend component'!B$17</f>
        <v>276.95753441494122</v>
      </c>
      <c r="M21" s="1">
        <f t="shared" si="2"/>
        <v>279.67465109268522</v>
      </c>
      <c r="N21" s="1">
        <f t="shared" si="3"/>
        <v>0.97381010018581271</v>
      </c>
      <c r="O21" s="1">
        <f t="shared" si="8"/>
        <v>0.92863417984480923</v>
      </c>
      <c r="P21" s="9">
        <f t="shared" si="9"/>
        <v>1.0486477036076285</v>
      </c>
      <c r="Q21" s="9">
        <f t="shared" si="4"/>
        <v>7.3246510926852011</v>
      </c>
      <c r="R21" s="9">
        <f t="shared" si="5"/>
        <v>7.3246510926852011</v>
      </c>
      <c r="S21" s="9">
        <f t="shared" si="6"/>
        <v>2.7064092618606672</v>
      </c>
      <c r="T21" s="9"/>
      <c r="V21" s="5"/>
      <c r="W21" s="5"/>
      <c r="X21" s="5"/>
      <c r="Y21" s="5"/>
      <c r="Z21" s="5"/>
      <c r="AA21" s="5"/>
      <c r="AB21" s="16"/>
      <c r="AC21" s="16"/>
      <c r="AD21" s="16"/>
    </row>
    <row r="22" spans="1:30" x14ac:dyDescent="0.3">
      <c r="A22" s="1">
        <v>21</v>
      </c>
      <c r="B22" s="4" t="s">
        <v>16</v>
      </c>
      <c r="C22" s="4">
        <v>1</v>
      </c>
      <c r="D22" s="1">
        <v>45</v>
      </c>
      <c r="E22" s="1">
        <v>234.26</v>
      </c>
      <c r="F22" s="1">
        <f t="shared" si="7"/>
        <v>256.17250000000001</v>
      </c>
      <c r="G22" s="1">
        <f t="shared" si="10"/>
        <v>257.91500000000002</v>
      </c>
      <c r="H22" s="1">
        <f t="shared" si="11"/>
        <v>0.90828373689006059</v>
      </c>
      <c r="I22" s="1">
        <v>1.0305904292884349</v>
      </c>
      <c r="J22" s="1">
        <f t="shared" si="0"/>
        <v>1.0283505442914076</v>
      </c>
      <c r="K22" s="1">
        <f t="shared" si="1"/>
        <v>227.80169787474421</v>
      </c>
      <c r="L22" s="1">
        <f>('To find trend component'!B$18*'Decomposition Breakdown of comp'!A22)+'To find trend component'!B$17</f>
        <v>275.50176188195559</v>
      </c>
      <c r="M22" s="1">
        <f t="shared" si="2"/>
        <v>283.31238678455082</v>
      </c>
      <c r="N22" s="1">
        <f t="shared" si="3"/>
        <v>0.82686112901285369</v>
      </c>
      <c r="O22" s="1">
        <f t="shared" si="8"/>
        <v>0.94627479443968721</v>
      </c>
      <c r="P22" s="9">
        <f t="shared" si="9"/>
        <v>0.87380656641336274</v>
      </c>
      <c r="Q22" s="9">
        <f t="shared" si="4"/>
        <v>49.052386784550833</v>
      </c>
      <c r="R22" s="9">
        <f t="shared" si="5"/>
        <v>49.052386784550833</v>
      </c>
      <c r="S22" s="9">
        <f t="shared" si="6"/>
        <v>7.0037409135797448</v>
      </c>
      <c r="T22" s="9"/>
      <c r="V22" s="5"/>
      <c r="W22" s="5"/>
      <c r="X22" s="5"/>
      <c r="Y22" s="5"/>
      <c r="Z22" s="5"/>
      <c r="AA22" s="5"/>
      <c r="AB22" s="16"/>
      <c r="AC22" s="16"/>
      <c r="AD22" s="16"/>
    </row>
    <row r="23" spans="1:30" x14ac:dyDescent="0.3">
      <c r="A23" s="1">
        <v>22</v>
      </c>
      <c r="C23" s="4">
        <v>2</v>
      </c>
      <c r="D23" s="1">
        <v>46</v>
      </c>
      <c r="E23" s="1">
        <v>259.35000000000002</v>
      </c>
      <c r="F23" s="1">
        <f t="shared" si="7"/>
        <v>259.65750000000003</v>
      </c>
      <c r="G23" s="1">
        <f t="shared" si="10"/>
        <v>259.24250000000001</v>
      </c>
      <c r="H23" s="1">
        <f t="shared" si="11"/>
        <v>1.0004146696625746</v>
      </c>
      <c r="I23" s="1">
        <v>0.95784970310862372</v>
      </c>
      <c r="J23" s="1">
        <f t="shared" si="0"/>
        <v>0.95576791278879569</v>
      </c>
      <c r="K23" s="1">
        <f t="shared" si="1"/>
        <v>271.35248686394311</v>
      </c>
      <c r="L23" s="1">
        <f>('To find trend component'!B$18*'Decomposition Breakdown of comp'!A23)+'To find trend component'!B$17</f>
        <v>274.04598934897001</v>
      </c>
      <c r="M23" s="1">
        <f t="shared" si="2"/>
        <v>261.92436324820562</v>
      </c>
      <c r="N23" s="1">
        <f t="shared" si="3"/>
        <v>0.99017134864324907</v>
      </c>
      <c r="O23" s="1">
        <f t="shared" si="8"/>
        <v>0.94847189513487262</v>
      </c>
      <c r="P23" s="9">
        <f t="shared" si="9"/>
        <v>1.0439648804801398</v>
      </c>
      <c r="Q23" s="9">
        <f t="shared" si="4"/>
        <v>2.5743632482056</v>
      </c>
      <c r="R23" s="9">
        <f t="shared" si="5"/>
        <v>2.5743632482056</v>
      </c>
      <c r="S23" s="9">
        <f t="shared" si="6"/>
        <v>1.6044822367996474</v>
      </c>
      <c r="T23" s="9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x14ac:dyDescent="0.3">
      <c r="A24" s="1">
        <v>23</v>
      </c>
      <c r="C24" s="4">
        <v>3</v>
      </c>
      <c r="D24" s="1">
        <v>47</v>
      </c>
      <c r="E24" s="1">
        <v>272.67</v>
      </c>
      <c r="F24" s="1">
        <f t="shared" si="7"/>
        <v>258.82749999999999</v>
      </c>
      <c r="G24" s="1">
        <f t="shared" si="10"/>
        <v>266.01</v>
      </c>
      <c r="H24" s="1">
        <f t="shared" si="11"/>
        <v>1.0250366527574153</v>
      </c>
      <c r="I24" s="1">
        <v>1.0082623104934911</v>
      </c>
      <c r="J24" s="1">
        <f t="shared" si="0"/>
        <v>1.0060709534246099</v>
      </c>
      <c r="K24" s="1">
        <f t="shared" si="1"/>
        <v>271.02462214205309</v>
      </c>
      <c r="L24" s="1">
        <f>('To find trend component'!B$18*'Decomposition Breakdown of comp'!A24)+'To find trend component'!B$17</f>
        <v>272.59021681598438</v>
      </c>
      <c r="M24" s="1">
        <f t="shared" si="2"/>
        <v>274.24509932627853</v>
      </c>
      <c r="N24" s="1">
        <f t="shared" si="3"/>
        <v>0.99425659991683357</v>
      </c>
      <c r="O24" s="1">
        <f t="shared" si="8"/>
        <v>1.0047340150171755</v>
      </c>
      <c r="P24" s="9">
        <f t="shared" si="9"/>
        <v>0.98957195143814969</v>
      </c>
      <c r="Q24" s="9">
        <f t="shared" si="4"/>
        <v>1.5750993262785187</v>
      </c>
      <c r="R24" s="9">
        <f t="shared" si="5"/>
        <v>1.5750993262785187</v>
      </c>
      <c r="S24" s="9">
        <f t="shared" si="6"/>
        <v>1.2550296117138109</v>
      </c>
      <c r="T24" s="9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">
        <v>24</v>
      </c>
      <c r="C25" s="4">
        <v>4</v>
      </c>
      <c r="D25" s="1">
        <v>48</v>
      </c>
      <c r="E25" s="1">
        <v>269.02999999999997</v>
      </c>
      <c r="F25" s="1">
        <f t="shared" si="7"/>
        <v>273.1925</v>
      </c>
      <c r="G25" s="1">
        <f t="shared" si="10"/>
        <v>275.185</v>
      </c>
      <c r="H25" s="1">
        <f t="shared" si="11"/>
        <v>0.97763322855533541</v>
      </c>
      <c r="I25" s="1">
        <v>1.0120100919914954</v>
      </c>
      <c r="J25" s="1">
        <f t="shared" si="0"/>
        <v>1.0098105894951865</v>
      </c>
      <c r="K25" s="1">
        <f t="shared" si="1"/>
        <v>266.4162990551431</v>
      </c>
      <c r="L25" s="1">
        <f>('To find trend component'!B$18*'Decomposition Breakdown of comp'!A25)+'To find trend component'!B$17</f>
        <v>271.13444428299874</v>
      </c>
      <c r="M25" s="1">
        <f t="shared" si="2"/>
        <v>273.79443301386476</v>
      </c>
      <c r="N25" s="1">
        <f t="shared" si="3"/>
        <v>0.98259850296655404</v>
      </c>
      <c r="O25" s="1">
        <f t="shared" si="8"/>
        <v>1.0256527602741974</v>
      </c>
      <c r="P25" s="9">
        <f t="shared" si="9"/>
        <v>0.95802257939993918</v>
      </c>
      <c r="Q25" s="9">
        <f t="shared" si="4"/>
        <v>4.7644330138647888</v>
      </c>
      <c r="R25" s="9">
        <f t="shared" si="5"/>
        <v>4.7644330138647888</v>
      </c>
      <c r="S25" s="9">
        <f t="shared" si="6"/>
        <v>2.1827581207877316</v>
      </c>
      <c r="T25" s="9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3">
      <c r="A26" s="1">
        <v>25</v>
      </c>
      <c r="B26" s="4" t="s">
        <v>17</v>
      </c>
      <c r="C26" s="4">
        <v>1</v>
      </c>
      <c r="D26" s="1">
        <v>49</v>
      </c>
      <c r="E26" s="1">
        <v>291.72000000000003</v>
      </c>
      <c r="F26" s="1">
        <f t="shared" si="7"/>
        <v>277.17750000000001</v>
      </c>
      <c r="G26" s="1">
        <f t="shared" si="10"/>
        <v>277.64125000000001</v>
      </c>
      <c r="H26" s="1">
        <f t="shared" si="11"/>
        <v>1.0507084231899979</v>
      </c>
      <c r="I26" s="1">
        <v>1.0305904292884349</v>
      </c>
      <c r="J26" s="1">
        <f t="shared" si="0"/>
        <v>1.0283505442914076</v>
      </c>
      <c r="K26" s="1">
        <f t="shared" si="1"/>
        <v>283.67758603270039</v>
      </c>
      <c r="L26" s="1">
        <f>('To find trend component'!B$18*'Decomposition Breakdown of comp'!A26)+'To find trend component'!B$17</f>
        <v>269.67867175001317</v>
      </c>
      <c r="M26" s="1">
        <f t="shared" si="2"/>
        <v>277.32420887790988</v>
      </c>
      <c r="N26" s="1">
        <f t="shared" si="3"/>
        <v>1.0519096085420649</v>
      </c>
      <c r="O26" s="1">
        <f t="shared" si="8"/>
        <v>1.0345343441752941</v>
      </c>
      <c r="P26" s="9">
        <f t="shared" si="9"/>
        <v>1.0167952513752667</v>
      </c>
      <c r="Q26" s="9">
        <f t="shared" si="4"/>
        <v>-14.395791122090145</v>
      </c>
      <c r="R26" s="9">
        <f t="shared" si="5"/>
        <v>14.395791122090145</v>
      </c>
      <c r="S26" s="9">
        <f t="shared" si="6"/>
        <v>3.7941785833155173</v>
      </c>
      <c r="T26" s="9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3">
      <c r="A27" s="1">
        <v>26</v>
      </c>
      <c r="C27" s="4">
        <v>2</v>
      </c>
      <c r="D27" s="1">
        <v>50</v>
      </c>
      <c r="E27" s="1">
        <v>275.29000000000002</v>
      </c>
      <c r="F27" s="1">
        <f t="shared" si="7"/>
        <v>278.10500000000002</v>
      </c>
      <c r="G27" s="1">
        <f t="shared" si="10"/>
        <v>278.81124999999997</v>
      </c>
      <c r="H27" s="1">
        <f t="shared" si="11"/>
        <v>0.98737048809902772</v>
      </c>
      <c r="I27" s="1">
        <v>0.95784970310862372</v>
      </c>
      <c r="J27" s="1">
        <f t="shared" si="0"/>
        <v>0.95576791278879569</v>
      </c>
      <c r="K27" s="1">
        <f t="shared" si="1"/>
        <v>288.03017585801001</v>
      </c>
      <c r="L27" s="1">
        <f>('To find trend component'!B$18*'Decomposition Breakdown of comp'!A27)+'To find trend component'!B$17</f>
        <v>268.22289921702753</v>
      </c>
      <c r="M27" s="1">
        <f t="shared" si="2"/>
        <v>256.35884054681793</v>
      </c>
      <c r="N27" s="1">
        <f t="shared" si="3"/>
        <v>1.0738463296713372</v>
      </c>
      <c r="O27" s="1">
        <f t="shared" si="8"/>
        <v>1.0451981059732043</v>
      </c>
      <c r="P27" s="9">
        <f t="shared" si="9"/>
        <v>1.0274093719979123</v>
      </c>
      <c r="Q27" s="9">
        <f t="shared" si="4"/>
        <v>-18.93115945318209</v>
      </c>
      <c r="R27" s="9">
        <f t="shared" si="5"/>
        <v>18.93115945318209</v>
      </c>
      <c r="S27" s="9">
        <f t="shared" si="6"/>
        <v>4.3509952255986324</v>
      </c>
      <c r="T27" s="9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x14ac:dyDescent="0.3">
      <c r="A28" s="1">
        <v>27</v>
      </c>
      <c r="C28" s="4">
        <v>3</v>
      </c>
      <c r="D28" s="1">
        <v>51</v>
      </c>
      <c r="E28" s="1">
        <v>276.38</v>
      </c>
      <c r="F28" s="1">
        <f t="shared" si="7"/>
        <v>279.51749999999998</v>
      </c>
      <c r="G28" s="1">
        <f t="shared" si="10"/>
        <v>277.26499999999999</v>
      </c>
      <c r="H28" s="1">
        <f t="shared" si="11"/>
        <v>0.99680810776693785</v>
      </c>
      <c r="I28" s="1">
        <v>1.0082623104934911</v>
      </c>
      <c r="J28" s="1">
        <f t="shared" si="0"/>
        <v>1.0060709534246099</v>
      </c>
      <c r="K28" s="1">
        <f t="shared" si="1"/>
        <v>274.71223481725394</v>
      </c>
      <c r="L28" s="1">
        <f>('To find trend component'!B$18*'Decomposition Breakdown of comp'!A28)+'To find trend component'!B$17</f>
        <v>266.76712668404195</v>
      </c>
      <c r="M28" s="1">
        <f t="shared" si="2"/>
        <v>268.38665748535777</v>
      </c>
      <c r="N28" s="1">
        <f t="shared" si="3"/>
        <v>1.0297829355212202</v>
      </c>
      <c r="O28" s="1">
        <f t="shared" si="8"/>
        <v>1.0343987863248065</v>
      </c>
      <c r="P28" s="9">
        <f t="shared" si="9"/>
        <v>0.99553764866644301</v>
      </c>
      <c r="Q28" s="9">
        <f t="shared" si="4"/>
        <v>-7.9933425146422223</v>
      </c>
      <c r="R28" s="9">
        <f t="shared" si="5"/>
        <v>7.9933425146422223</v>
      </c>
      <c r="S28" s="9">
        <f t="shared" si="6"/>
        <v>2.827249991536338</v>
      </c>
      <c r="T28" s="9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x14ac:dyDescent="0.3">
      <c r="A29" s="1">
        <v>28</v>
      </c>
      <c r="C29" s="4">
        <v>4</v>
      </c>
      <c r="D29" s="1">
        <v>52</v>
      </c>
      <c r="E29" s="1">
        <v>274.68</v>
      </c>
      <c r="F29" s="1">
        <f t="shared" si="7"/>
        <v>275.01250000000005</v>
      </c>
      <c r="G29" s="1">
        <f t="shared" si="10"/>
        <v>274.58125000000001</v>
      </c>
      <c r="H29" s="1">
        <f t="shared" si="11"/>
        <v>1.0003596385405049</v>
      </c>
      <c r="I29" s="1">
        <v>1.0120100919914954</v>
      </c>
      <c r="J29" s="1">
        <f t="shared" si="0"/>
        <v>1.0098105894951865</v>
      </c>
      <c r="K29" s="1">
        <f t="shared" si="1"/>
        <v>272.01140774064868</v>
      </c>
      <c r="L29" s="1">
        <f>('To find trend component'!B$18*'Decomposition Breakdown of comp'!A29)+'To find trend component'!B$17</f>
        <v>265.31135415105632</v>
      </c>
      <c r="M29" s="1">
        <f t="shared" si="2"/>
        <v>267.91421493504441</v>
      </c>
      <c r="N29" s="1">
        <f t="shared" si="3"/>
        <v>1.025253550158195</v>
      </c>
      <c r="O29" s="1">
        <f t="shared" si="8"/>
        <v>1.0369173104897376</v>
      </c>
      <c r="P29" s="9">
        <f t="shared" si="9"/>
        <v>0.98875150389182553</v>
      </c>
      <c r="Q29" s="9">
        <f t="shared" si="4"/>
        <v>-6.765785064955594</v>
      </c>
      <c r="R29" s="9">
        <f t="shared" si="5"/>
        <v>6.765785064955594</v>
      </c>
      <c r="S29" s="9">
        <f t="shared" si="6"/>
        <v>2.6011122745770883</v>
      </c>
      <c r="T29" s="9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x14ac:dyDescent="0.3">
      <c r="A30" s="1">
        <v>29</v>
      </c>
      <c r="B30" s="4" t="s">
        <v>18</v>
      </c>
      <c r="C30" s="4">
        <v>1</v>
      </c>
      <c r="D30" s="1">
        <v>1</v>
      </c>
      <c r="E30" s="1">
        <v>273.7</v>
      </c>
      <c r="F30" s="1">
        <f t="shared" si="7"/>
        <v>274.14999999999998</v>
      </c>
      <c r="G30" s="1">
        <f t="shared" si="10"/>
        <v>273.05624999999998</v>
      </c>
      <c r="H30" s="1">
        <f t="shared" si="11"/>
        <v>1.0023575728444232</v>
      </c>
      <c r="I30" s="1">
        <v>1.0305904292884349</v>
      </c>
      <c r="J30" s="1">
        <f t="shared" si="0"/>
        <v>1.0283505442914076</v>
      </c>
      <c r="K30" s="1">
        <f t="shared" si="1"/>
        <v>266.15437850387383</v>
      </c>
      <c r="L30" s="1">
        <f>('To find trend component'!B$18*'Decomposition Breakdown of comp'!A30)+'To find trend component'!B$17</f>
        <v>263.85558161807069</v>
      </c>
      <c r="M30" s="1">
        <f t="shared" si="2"/>
        <v>271.33603097126894</v>
      </c>
      <c r="N30" s="1">
        <f t="shared" si="3"/>
        <v>1.0087123299484739</v>
      </c>
      <c r="O30" s="1">
        <f t="shared" si="8"/>
        <v>1.0343298966408998</v>
      </c>
      <c r="P30" s="9">
        <f t="shared" si="9"/>
        <v>0.97523269241697286</v>
      </c>
      <c r="Q30" s="9">
        <f t="shared" si="4"/>
        <v>-2.3639690287310486</v>
      </c>
      <c r="R30" s="9">
        <f t="shared" si="5"/>
        <v>2.3639690287310486</v>
      </c>
      <c r="S30" s="9">
        <f t="shared" si="6"/>
        <v>1.5375204157119504</v>
      </c>
      <c r="T30" s="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 s="1">
        <v>30</v>
      </c>
      <c r="C31" s="4">
        <v>2</v>
      </c>
      <c r="D31" s="1">
        <v>2</v>
      </c>
      <c r="E31" s="1">
        <v>271.83999999999997</v>
      </c>
      <c r="F31" s="1">
        <f t="shared" si="7"/>
        <v>271.96249999999998</v>
      </c>
      <c r="G31" s="1">
        <f t="shared" si="10"/>
        <v>270.18374999999997</v>
      </c>
      <c r="H31" s="1">
        <f t="shared" si="11"/>
        <v>1.0061300873942272</v>
      </c>
      <c r="I31" s="1">
        <v>0.95784970310862372</v>
      </c>
      <c r="J31" s="1">
        <f t="shared" si="0"/>
        <v>0.95576791278879569</v>
      </c>
      <c r="K31" s="1">
        <f t="shared" si="1"/>
        <v>284.42051293269435</v>
      </c>
      <c r="L31" s="1">
        <f>('To find trend component'!B$18*'Decomposition Breakdown of comp'!A31)+'To find trend component'!B$17</f>
        <v>262.39980908508505</v>
      </c>
      <c r="M31" s="1">
        <f t="shared" si="2"/>
        <v>250.79331784543021</v>
      </c>
      <c r="N31" s="1">
        <f t="shared" si="3"/>
        <v>1.0839204263310609</v>
      </c>
      <c r="O31" s="1">
        <f t="shared" si="8"/>
        <v>1.026505257817903</v>
      </c>
      <c r="P31" s="9">
        <f t="shared" si="9"/>
        <v>1.0559326589668019</v>
      </c>
      <c r="Q31" s="9">
        <f t="shared" si="4"/>
        <v>-21.046682154569766</v>
      </c>
      <c r="R31" s="9">
        <f t="shared" si="5"/>
        <v>21.046682154569766</v>
      </c>
      <c r="S31" s="9">
        <f t="shared" si="6"/>
        <v>4.587666308110232</v>
      </c>
      <c r="T31" s="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 s="1">
        <v>31</v>
      </c>
      <c r="C32" s="4">
        <v>3</v>
      </c>
      <c r="D32" s="1">
        <v>3</v>
      </c>
      <c r="E32" s="1">
        <v>267.63</v>
      </c>
      <c r="F32" s="1">
        <f t="shared" si="7"/>
        <v>268.40499999999997</v>
      </c>
      <c r="G32" s="1">
        <f t="shared" si="10"/>
        <v>271.90125</v>
      </c>
      <c r="H32" s="1">
        <f t="shared" si="11"/>
        <v>0.98429117188685222</v>
      </c>
      <c r="I32" s="1">
        <v>1.0082623104934911</v>
      </c>
      <c r="J32" s="1">
        <f t="shared" si="0"/>
        <v>1.0060709534246099</v>
      </c>
      <c r="K32" s="1">
        <f t="shared" si="1"/>
        <v>266.01503511159154</v>
      </c>
      <c r="L32" s="1">
        <f>('To find trend component'!B$18*'Decomposition Breakdown of comp'!A32)+'To find trend component'!B$17</f>
        <v>260.94403655209948</v>
      </c>
      <c r="M32" s="1">
        <f t="shared" si="2"/>
        <v>262.52821564443701</v>
      </c>
      <c r="N32" s="1">
        <f t="shared" si="3"/>
        <v>1.0194332801258694</v>
      </c>
      <c r="O32" s="1">
        <f t="shared" si="8"/>
        <v>1.058548431048393</v>
      </c>
      <c r="P32" s="9">
        <f t="shared" si="9"/>
        <v>0.96304831241043576</v>
      </c>
      <c r="Q32" s="9">
        <f t="shared" si="4"/>
        <v>-5.1017843555629838</v>
      </c>
      <c r="R32" s="9">
        <f t="shared" si="5"/>
        <v>5.1017843555629838</v>
      </c>
      <c r="S32" s="9">
        <f t="shared" si="6"/>
        <v>2.2587129865396762</v>
      </c>
      <c r="T32" s="9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x14ac:dyDescent="0.3">
      <c r="A33" s="1">
        <v>32</v>
      </c>
      <c r="C33" s="4">
        <v>4</v>
      </c>
      <c r="D33" s="1">
        <v>4</v>
      </c>
      <c r="E33" s="1">
        <v>260.45</v>
      </c>
      <c r="F33" s="1">
        <f t="shared" si="7"/>
        <v>275.39750000000004</v>
      </c>
      <c r="G33" s="1">
        <f t="shared" si="10"/>
        <v>276.61750000000001</v>
      </c>
      <c r="H33" s="1">
        <f t="shared" si="11"/>
        <v>0.94155286632262958</v>
      </c>
      <c r="I33" s="1">
        <v>1.0120100919914954</v>
      </c>
      <c r="J33" s="1">
        <f t="shared" si="0"/>
        <v>1.0098105894951865</v>
      </c>
      <c r="K33" s="1">
        <f t="shared" si="1"/>
        <v>257.91965613095948</v>
      </c>
      <c r="L33" s="1">
        <f>('To find trend component'!B$18*'Decomposition Breakdown of comp'!A33)+'To find trend component'!B$17</f>
        <v>259.48826401911384</v>
      </c>
      <c r="M33" s="1">
        <f t="shared" si="2"/>
        <v>262.03399685622395</v>
      </c>
      <c r="N33" s="1">
        <f t="shared" si="3"/>
        <v>0.99395499486620775</v>
      </c>
      <c r="O33" s="1">
        <f t="shared" si="8"/>
        <v>1.0746483431015585</v>
      </c>
      <c r="P33" s="9">
        <f t="shared" si="9"/>
        <v>0.92491185721046154</v>
      </c>
      <c r="Q33" s="9">
        <f t="shared" si="4"/>
        <v>1.5839968562239619</v>
      </c>
      <c r="R33" s="9">
        <f t="shared" si="5"/>
        <v>1.5839968562239619</v>
      </c>
      <c r="S33" s="9">
        <f t="shared" si="6"/>
        <v>1.2585693688565449</v>
      </c>
      <c r="T33" s="9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x14ac:dyDescent="0.3">
      <c r="A34" s="1">
        <v>33</v>
      </c>
      <c r="B34" s="4" t="s">
        <v>19</v>
      </c>
      <c r="C34" s="4">
        <v>1</v>
      </c>
      <c r="D34" s="1">
        <v>5</v>
      </c>
      <c r="E34" s="1">
        <v>301.67</v>
      </c>
      <c r="F34" s="1">
        <f t="shared" si="7"/>
        <v>277.83749999999998</v>
      </c>
      <c r="G34" s="1">
        <f t="shared" si="10"/>
        <v>280.23624999999998</v>
      </c>
      <c r="H34" s="1">
        <f t="shared" si="11"/>
        <v>1.0764845732841488</v>
      </c>
      <c r="I34" s="1">
        <v>1.0305904292884349</v>
      </c>
      <c r="J34" s="1">
        <f t="shared" ref="J34:J65" si="12">$I$96*I34</f>
        <v>1.0283505442914076</v>
      </c>
      <c r="K34" s="1">
        <f t="shared" si="1"/>
        <v>293.35327498452187</v>
      </c>
      <c r="L34" s="1">
        <f>('To find trend component'!B$18*'Decomposition Breakdown of comp'!A34)+'To find trend component'!B$17</f>
        <v>258.03249148612827</v>
      </c>
      <c r="M34" s="1">
        <f t="shared" si="2"/>
        <v>265.347853064628</v>
      </c>
      <c r="N34" s="1">
        <f t="shared" si="3"/>
        <v>1.1368850228704335</v>
      </c>
      <c r="O34" s="1">
        <f t="shared" si="8"/>
        <v>1.0991567710023624</v>
      </c>
      <c r="P34" s="9">
        <f t="shared" si="9"/>
        <v>1.034324723154519</v>
      </c>
      <c r="Q34" s="9">
        <f t="shared" si="4"/>
        <v>-36.322146935372018</v>
      </c>
      <c r="R34" s="9">
        <f t="shared" si="5"/>
        <v>36.322146935372018</v>
      </c>
      <c r="S34" s="9">
        <f t="shared" si="6"/>
        <v>6.026785788077424</v>
      </c>
      <c r="T34" s="9"/>
      <c r="V34" s="17"/>
      <c r="W34" s="17"/>
      <c r="X34" s="16"/>
      <c r="Y34" s="16"/>
      <c r="Z34" s="16"/>
      <c r="AA34" s="16"/>
      <c r="AB34" s="16"/>
      <c r="AC34" s="16"/>
      <c r="AD34" s="16"/>
    </row>
    <row r="35" spans="1:30" x14ac:dyDescent="0.3">
      <c r="A35" s="1">
        <v>34</v>
      </c>
      <c r="C35" s="4">
        <v>2</v>
      </c>
      <c r="D35" s="1">
        <v>6</v>
      </c>
      <c r="E35" s="1">
        <v>281.60000000000002</v>
      </c>
      <c r="F35" s="1">
        <f t="shared" si="7"/>
        <v>282.63499999999999</v>
      </c>
      <c r="G35" s="1">
        <f t="shared" si="10"/>
        <v>286.6875</v>
      </c>
      <c r="H35" s="1">
        <f t="shared" si="11"/>
        <v>0.98225419664268598</v>
      </c>
      <c r="I35" s="1">
        <v>0.95784970310862372</v>
      </c>
      <c r="J35" s="1">
        <f t="shared" si="12"/>
        <v>0.95576791278879569</v>
      </c>
      <c r="K35" s="1">
        <f t="shared" si="1"/>
        <v>294.63219703445685</v>
      </c>
      <c r="L35" s="1">
        <f>('To find trend component'!B$18*'Decomposition Breakdown of comp'!A35)+'To find trend component'!B$17</f>
        <v>256.57671895314263</v>
      </c>
      <c r="M35" s="1">
        <f t="shared" si="2"/>
        <v>245.22779514404257</v>
      </c>
      <c r="N35" s="1">
        <f t="shared" si="3"/>
        <v>1.1483200745437239</v>
      </c>
      <c r="O35" s="1">
        <f t="shared" si="8"/>
        <v>1.1365021815531844</v>
      </c>
      <c r="P35" s="9">
        <f t="shared" si="9"/>
        <v>1.0103984780516555</v>
      </c>
      <c r="Q35" s="9">
        <f t="shared" si="4"/>
        <v>-36.372204855957449</v>
      </c>
      <c r="R35" s="9">
        <f t="shared" si="5"/>
        <v>36.372204855957449</v>
      </c>
      <c r="S35" s="9">
        <f t="shared" si="6"/>
        <v>6.0309373115592448</v>
      </c>
      <c r="T35" s="9"/>
      <c r="V35" s="5"/>
      <c r="W35" s="5"/>
      <c r="X35" s="16"/>
      <c r="Y35" s="16"/>
      <c r="Z35" s="16"/>
      <c r="AA35" s="16"/>
      <c r="AB35" s="16"/>
      <c r="AC35" s="16"/>
      <c r="AD35" s="16"/>
    </row>
    <row r="36" spans="1:30" x14ac:dyDescent="0.3">
      <c r="A36" s="1">
        <v>35</v>
      </c>
      <c r="C36" s="4">
        <v>3</v>
      </c>
      <c r="D36" s="1">
        <v>7</v>
      </c>
      <c r="E36" s="1">
        <v>286.82</v>
      </c>
      <c r="F36" s="1">
        <f t="shared" ref="F36:F67" si="13">AVERAGE(E34:E37)</f>
        <v>290.74</v>
      </c>
      <c r="G36" s="1">
        <f t="shared" si="10"/>
        <v>289.26125000000002</v>
      </c>
      <c r="H36" s="1">
        <f t="shared" si="11"/>
        <v>0.99156039739163115</v>
      </c>
      <c r="I36" s="1">
        <v>1.0082623104934911</v>
      </c>
      <c r="J36" s="1">
        <f t="shared" si="12"/>
        <v>1.0060709534246099</v>
      </c>
      <c r="K36" s="1">
        <f t="shared" si="1"/>
        <v>285.08923652320999</v>
      </c>
      <c r="L36" s="1">
        <f>('To find trend component'!B$18*'Decomposition Breakdown of comp'!A36)+'To find trend component'!B$17</f>
        <v>255.120946420157</v>
      </c>
      <c r="M36" s="1">
        <f t="shared" si="2"/>
        <v>256.66977380351619</v>
      </c>
      <c r="N36" s="1">
        <f t="shared" si="3"/>
        <v>1.1174669917290851</v>
      </c>
      <c r="O36" s="1">
        <f t="shared" si="8"/>
        <v>1.1316612880906627</v>
      </c>
      <c r="P36" s="9">
        <f t="shared" si="9"/>
        <v>0.98745711591360863</v>
      </c>
      <c r="Q36" s="9">
        <f t="shared" si="4"/>
        <v>-30.1502261964838</v>
      </c>
      <c r="R36" s="9">
        <f t="shared" si="5"/>
        <v>30.1502261964838</v>
      </c>
      <c r="S36" s="9">
        <f t="shared" si="6"/>
        <v>5.490922162668471</v>
      </c>
      <c r="T36" s="9"/>
      <c r="V36" s="5"/>
      <c r="W36" s="5"/>
      <c r="X36" s="16"/>
      <c r="Y36" s="16"/>
      <c r="Z36" s="16"/>
      <c r="AA36" s="16"/>
      <c r="AB36" s="16"/>
      <c r="AC36" s="16"/>
      <c r="AD36" s="16"/>
    </row>
    <row r="37" spans="1:30" x14ac:dyDescent="0.3">
      <c r="A37" s="1">
        <v>36</v>
      </c>
      <c r="C37" s="4">
        <v>4</v>
      </c>
      <c r="D37" s="1">
        <v>8</v>
      </c>
      <c r="E37" s="1">
        <v>292.87</v>
      </c>
      <c r="F37" s="1">
        <f t="shared" si="13"/>
        <v>287.78250000000003</v>
      </c>
      <c r="G37" s="1">
        <f t="shared" si="10"/>
        <v>282.3</v>
      </c>
      <c r="H37" s="1">
        <f t="shared" si="11"/>
        <v>1.0374424371236273</v>
      </c>
      <c r="I37" s="1">
        <v>1.0120100919914954</v>
      </c>
      <c r="J37" s="1">
        <f t="shared" si="12"/>
        <v>1.0098105894951865</v>
      </c>
      <c r="K37" s="1">
        <f t="shared" si="1"/>
        <v>290.02468685380728</v>
      </c>
      <c r="L37" s="1">
        <f>('To find trend component'!B$18*'Decomposition Breakdown of comp'!A37)+'To find trend component'!B$17</f>
        <v>253.66517388717139</v>
      </c>
      <c r="M37" s="1">
        <f t="shared" si="2"/>
        <v>256.15377877740355</v>
      </c>
      <c r="N37" s="1">
        <f t="shared" si="3"/>
        <v>1.1433366370694953</v>
      </c>
      <c r="O37" s="1">
        <f t="shared" si="8"/>
        <v>1.0925760806289488</v>
      </c>
      <c r="P37" s="9">
        <f t="shared" si="9"/>
        <v>1.0464595164954791</v>
      </c>
      <c r="Q37" s="9">
        <f t="shared" si="4"/>
        <v>-36.716221222596459</v>
      </c>
      <c r="R37" s="9">
        <f t="shared" si="5"/>
        <v>36.716221222596459</v>
      </c>
      <c r="S37" s="9">
        <f t="shared" si="6"/>
        <v>6.0593911593984799</v>
      </c>
      <c r="T37" s="9"/>
      <c r="V37" s="5"/>
      <c r="W37" s="5"/>
      <c r="X37" s="16"/>
      <c r="Y37" s="16"/>
      <c r="Z37" s="16"/>
      <c r="AA37" s="16"/>
      <c r="AB37" s="16"/>
      <c r="AC37" s="16"/>
      <c r="AD37" s="16"/>
    </row>
    <row r="38" spans="1:30" x14ac:dyDescent="0.3">
      <c r="A38" s="1">
        <v>37</v>
      </c>
      <c r="B38" s="4" t="s">
        <v>20</v>
      </c>
      <c r="C38" s="4">
        <v>1</v>
      </c>
      <c r="D38" s="1">
        <v>9</v>
      </c>
      <c r="E38" s="1">
        <v>289.83999999999997</v>
      </c>
      <c r="F38" s="1">
        <f t="shared" si="13"/>
        <v>276.8175</v>
      </c>
      <c r="G38" s="1">
        <f t="shared" si="10"/>
        <v>274.55124999999998</v>
      </c>
      <c r="H38" s="1">
        <f t="shared" si="11"/>
        <v>1.0556863245022559</v>
      </c>
      <c r="I38" s="1">
        <v>1.0305904292884349</v>
      </c>
      <c r="J38" s="1">
        <f t="shared" si="12"/>
        <v>1.0283505442914076</v>
      </c>
      <c r="K38" s="1">
        <f t="shared" si="1"/>
        <v>281.84941565788381</v>
      </c>
      <c r="L38" s="1">
        <f>('To find trend component'!B$18*'Decomposition Breakdown of comp'!A38)+'To find trend component'!B$17</f>
        <v>252.20940135418579</v>
      </c>
      <c r="M38" s="1">
        <f t="shared" si="2"/>
        <v>259.359675157987</v>
      </c>
      <c r="N38" s="1">
        <f t="shared" si="3"/>
        <v>1.1175214490203464</v>
      </c>
      <c r="O38" s="1">
        <f t="shared" si="8"/>
        <v>1.081030166286516</v>
      </c>
      <c r="P38" s="9">
        <f t="shared" si="9"/>
        <v>1.0337560263088521</v>
      </c>
      <c r="Q38" s="9">
        <f t="shared" si="4"/>
        <v>-30.480324842012976</v>
      </c>
      <c r="R38" s="9">
        <f t="shared" si="5"/>
        <v>30.480324842012976</v>
      </c>
      <c r="S38" s="9">
        <f t="shared" si="6"/>
        <v>5.5208989161198172</v>
      </c>
      <c r="T38" s="9"/>
      <c r="V38" s="5"/>
      <c r="W38" s="5"/>
      <c r="X38" s="16"/>
      <c r="Y38" s="16"/>
      <c r="Z38" s="16"/>
      <c r="AA38" s="16"/>
      <c r="AB38" s="16"/>
      <c r="AC38" s="16"/>
      <c r="AD38" s="16"/>
    </row>
    <row r="39" spans="1:30" x14ac:dyDescent="0.3">
      <c r="A39" s="1">
        <v>38</v>
      </c>
      <c r="C39" s="4">
        <v>2</v>
      </c>
      <c r="D39" s="1">
        <v>10</v>
      </c>
      <c r="E39" s="1">
        <v>237.74</v>
      </c>
      <c r="F39" s="1">
        <f t="shared" si="13"/>
        <v>272.28500000000003</v>
      </c>
      <c r="G39" s="1">
        <f t="shared" si="10"/>
        <v>268.35874999999999</v>
      </c>
      <c r="H39" s="1">
        <f t="shared" si="11"/>
        <v>0.88590366440445867</v>
      </c>
      <c r="I39" s="1">
        <v>0.95784970310862372</v>
      </c>
      <c r="J39" s="1">
        <f t="shared" si="12"/>
        <v>0.95576791278879569</v>
      </c>
      <c r="K39" s="1">
        <f t="shared" si="1"/>
        <v>248.74239532305316</v>
      </c>
      <c r="L39" s="1">
        <f>('To find trend component'!B$18*'Decomposition Breakdown of comp'!A39)+'To find trend component'!B$17</f>
        <v>250.75362882120018</v>
      </c>
      <c r="M39" s="1">
        <f t="shared" si="2"/>
        <v>239.66227244265491</v>
      </c>
      <c r="N39" s="1">
        <f t="shared" si="3"/>
        <v>0.99197924469686882</v>
      </c>
      <c r="O39" s="1">
        <f t="shared" si="8"/>
        <v>1.0563702190195952</v>
      </c>
      <c r="P39" s="9">
        <f t="shared" si="9"/>
        <v>0.93904506851538583</v>
      </c>
      <c r="Q39" s="9">
        <f t="shared" si="4"/>
        <v>1.9222724426549007</v>
      </c>
      <c r="R39" s="9">
        <f t="shared" si="5"/>
        <v>1.9222724426549007</v>
      </c>
      <c r="S39" s="9">
        <f t="shared" si="6"/>
        <v>1.3864604006804164</v>
      </c>
      <c r="T39" s="9"/>
      <c r="V39" s="5"/>
      <c r="W39" s="5"/>
      <c r="X39" s="16"/>
      <c r="Y39" s="16"/>
      <c r="Z39" s="16"/>
      <c r="AA39" s="16"/>
      <c r="AB39" s="16"/>
      <c r="AC39" s="16"/>
      <c r="AD39" s="16"/>
    </row>
    <row r="40" spans="1:30" x14ac:dyDescent="0.3">
      <c r="A40" s="1">
        <v>39</v>
      </c>
      <c r="C40" s="4">
        <v>3</v>
      </c>
      <c r="D40" s="1">
        <v>11</v>
      </c>
      <c r="E40" s="1">
        <v>268.69</v>
      </c>
      <c r="F40" s="1">
        <f t="shared" si="13"/>
        <v>264.4325</v>
      </c>
      <c r="G40" s="1">
        <f t="shared" si="10"/>
        <v>258.28750000000002</v>
      </c>
      <c r="H40" s="1">
        <f t="shared" si="11"/>
        <v>1.0402748874800367</v>
      </c>
      <c r="I40" s="1">
        <v>1.0082623104934911</v>
      </c>
      <c r="J40" s="1">
        <f t="shared" si="12"/>
        <v>1.0060709534246099</v>
      </c>
      <c r="K40" s="1">
        <f t="shared" si="1"/>
        <v>267.06863873307748</v>
      </c>
      <c r="L40" s="1">
        <f>('To find trend component'!B$18*'Decomposition Breakdown of comp'!A40)+'To find trend component'!B$17</f>
        <v>249.29785628821458</v>
      </c>
      <c r="M40" s="1">
        <f t="shared" si="2"/>
        <v>250.81133196259543</v>
      </c>
      <c r="N40" s="1">
        <f t="shared" si="3"/>
        <v>1.0712833343593537</v>
      </c>
      <c r="O40" s="1">
        <f t="shared" si="8"/>
        <v>1.0144672393933487</v>
      </c>
      <c r="P40" s="9">
        <f t="shared" si="9"/>
        <v>1.056005844998978</v>
      </c>
      <c r="Q40" s="9">
        <f t="shared" si="4"/>
        <v>-17.878668037404566</v>
      </c>
      <c r="R40" s="9">
        <f t="shared" si="5"/>
        <v>17.878668037404566</v>
      </c>
      <c r="S40" s="9">
        <f t="shared" si="6"/>
        <v>4.2283174002674597</v>
      </c>
      <c r="T40" s="9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x14ac:dyDescent="0.3">
      <c r="A41" s="1">
        <v>40</v>
      </c>
      <c r="C41" s="4">
        <v>4</v>
      </c>
      <c r="D41" s="1">
        <v>12</v>
      </c>
      <c r="E41" s="1">
        <v>261.45999999999998</v>
      </c>
      <c r="F41" s="1">
        <f t="shared" si="13"/>
        <v>252.14249999999998</v>
      </c>
      <c r="G41" s="1">
        <f t="shared" si="10"/>
        <v>251.41125</v>
      </c>
      <c r="H41" s="1">
        <f t="shared" si="11"/>
        <v>1.0399693728900357</v>
      </c>
      <c r="I41" s="1">
        <v>1.0120100919914954</v>
      </c>
      <c r="J41" s="1">
        <f t="shared" si="12"/>
        <v>1.0098105894951865</v>
      </c>
      <c r="K41" s="1">
        <f t="shared" si="1"/>
        <v>258.91984370128876</v>
      </c>
      <c r="L41" s="1">
        <f>('To find trend component'!B$18*'Decomposition Breakdown of comp'!A41)+'To find trend component'!B$17</f>
        <v>247.84208375522894</v>
      </c>
      <c r="M41" s="1">
        <f t="shared" si="2"/>
        <v>250.27356069858314</v>
      </c>
      <c r="N41" s="1">
        <f t="shared" si="3"/>
        <v>1.044696848001812</v>
      </c>
      <c r="O41" s="1">
        <f t="shared" si="8"/>
        <v>1.0141157639940768</v>
      </c>
      <c r="P41" s="9">
        <f t="shared" si="9"/>
        <v>1.0301554172546259</v>
      </c>
      <c r="Q41" s="9">
        <f t="shared" si="4"/>
        <v>-11.18643930141684</v>
      </c>
      <c r="R41" s="9">
        <f t="shared" si="5"/>
        <v>11.18643930141684</v>
      </c>
      <c r="S41" s="9">
        <f t="shared" si="6"/>
        <v>3.3446134756376318</v>
      </c>
      <c r="T41" s="9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x14ac:dyDescent="0.3">
      <c r="A42" s="1">
        <v>41</v>
      </c>
      <c r="B42" s="4" t="s">
        <v>21</v>
      </c>
      <c r="C42" s="4">
        <v>1</v>
      </c>
      <c r="D42" s="1">
        <v>13</v>
      </c>
      <c r="E42" s="1">
        <v>240.68</v>
      </c>
      <c r="F42" s="1">
        <f t="shared" si="13"/>
        <v>250.67999999999998</v>
      </c>
      <c r="G42" s="1">
        <f t="shared" si="10"/>
        <v>243.61624999999998</v>
      </c>
      <c r="H42" s="1">
        <f t="shared" si="11"/>
        <v>0.98794723258403339</v>
      </c>
      <c r="I42" s="1">
        <v>1.0305904292884349</v>
      </c>
      <c r="J42" s="1">
        <f t="shared" si="12"/>
        <v>1.0283505442914076</v>
      </c>
      <c r="K42" s="1">
        <f t="shared" si="1"/>
        <v>234.04470521853256</v>
      </c>
      <c r="L42" s="1">
        <f>('To find trend component'!B$18*'Decomposition Breakdown of comp'!A42)+'To find trend component'!B$17</f>
        <v>246.38631122224334</v>
      </c>
      <c r="M42" s="1">
        <f t="shared" si="2"/>
        <v>253.37149725134609</v>
      </c>
      <c r="N42" s="1">
        <f t="shared" si="3"/>
        <v>0.94990953051536009</v>
      </c>
      <c r="O42" s="1">
        <f t="shared" si="8"/>
        <v>0.96284677420428966</v>
      </c>
      <c r="P42" s="9">
        <f t="shared" si="9"/>
        <v>0.98656354880596542</v>
      </c>
      <c r="Q42" s="9">
        <f t="shared" si="4"/>
        <v>12.691497251346078</v>
      </c>
      <c r="R42" s="9">
        <f t="shared" si="5"/>
        <v>12.691497251346078</v>
      </c>
      <c r="S42" s="9">
        <f t="shared" si="6"/>
        <v>3.5625127720958529</v>
      </c>
      <c r="T42" s="9"/>
      <c r="V42" s="18"/>
      <c r="W42" s="18"/>
      <c r="X42" s="18"/>
      <c r="Y42" s="18"/>
      <c r="Z42" s="18"/>
      <c r="AA42" s="18"/>
      <c r="AB42" s="16"/>
      <c r="AC42" s="16"/>
      <c r="AD42" s="16"/>
    </row>
    <row r="43" spans="1:30" x14ac:dyDescent="0.3">
      <c r="A43" s="1">
        <v>42</v>
      </c>
      <c r="C43" s="4">
        <v>2</v>
      </c>
      <c r="D43" s="1">
        <v>14</v>
      </c>
      <c r="E43" s="1">
        <v>231.89</v>
      </c>
      <c r="F43" s="1">
        <f t="shared" si="13"/>
        <v>236.55250000000001</v>
      </c>
      <c r="G43" s="1">
        <f t="shared" si="10"/>
        <v>231.14</v>
      </c>
      <c r="H43" s="1">
        <f t="shared" si="11"/>
        <v>1.0032447867093537</v>
      </c>
      <c r="I43" s="1">
        <v>0.95784970310862372</v>
      </c>
      <c r="J43" s="1">
        <f t="shared" si="12"/>
        <v>0.95576791278879569</v>
      </c>
      <c r="K43" s="1">
        <f t="shared" si="1"/>
        <v>242.62166253664839</v>
      </c>
      <c r="L43" s="1">
        <f>('To find trend component'!B$18*'Decomposition Breakdown of comp'!A43)+'To find trend component'!B$17</f>
        <v>244.93053868925773</v>
      </c>
      <c r="M43" s="1">
        <f t="shared" si="2"/>
        <v>234.09674974126725</v>
      </c>
      <c r="N43" s="1">
        <f t="shared" si="3"/>
        <v>0.9905733430997814</v>
      </c>
      <c r="O43" s="1">
        <f t="shared" si="8"/>
        <v>0.92483739728224379</v>
      </c>
      <c r="P43" s="9">
        <f t="shared" si="9"/>
        <v>1.0710783820060816</v>
      </c>
      <c r="Q43" s="9">
        <f t="shared" si="4"/>
        <v>2.2067497412672594</v>
      </c>
      <c r="R43" s="9">
        <f t="shared" si="5"/>
        <v>2.2067497412672594</v>
      </c>
      <c r="S43" s="9">
        <f t="shared" si="6"/>
        <v>1.4855132921880099</v>
      </c>
      <c r="T43" s="9"/>
      <c r="V43" s="5"/>
      <c r="W43" s="5"/>
      <c r="X43" s="5"/>
      <c r="Y43" s="5"/>
      <c r="Z43" s="5"/>
      <c r="AA43" s="5"/>
      <c r="AB43" s="16"/>
      <c r="AC43" s="16"/>
      <c r="AD43" s="16"/>
    </row>
    <row r="44" spans="1:30" x14ac:dyDescent="0.3">
      <c r="A44" s="1">
        <v>43</v>
      </c>
      <c r="C44" s="4">
        <v>3</v>
      </c>
      <c r="D44" s="1">
        <v>15</v>
      </c>
      <c r="E44" s="1">
        <v>212.18</v>
      </c>
      <c r="F44" s="1">
        <f t="shared" si="13"/>
        <v>225.72749999999999</v>
      </c>
      <c r="G44" s="1">
        <f t="shared" si="10"/>
        <v>223.13749999999999</v>
      </c>
      <c r="H44" s="1">
        <f t="shared" si="11"/>
        <v>0.95089350736653422</v>
      </c>
      <c r="I44" s="1">
        <v>1.0082623104934911</v>
      </c>
      <c r="J44" s="1">
        <f t="shared" si="12"/>
        <v>1.0060709534246099</v>
      </c>
      <c r="K44" s="1">
        <f t="shared" si="1"/>
        <v>210.89963811970816</v>
      </c>
      <c r="L44" s="1">
        <f>('To find trend component'!B$18*'Decomposition Breakdown of comp'!A44)+'To find trend component'!B$17</f>
        <v>243.4747661562721</v>
      </c>
      <c r="M44" s="1">
        <f t="shared" si="2"/>
        <v>244.95289012167461</v>
      </c>
      <c r="N44" s="1">
        <f t="shared" si="3"/>
        <v>0.86620737520020508</v>
      </c>
      <c r="O44" s="1">
        <f t="shared" si="8"/>
        <v>0.90964662696689069</v>
      </c>
      <c r="P44" s="9">
        <f t="shared" si="9"/>
        <v>0.95224601457433122</v>
      </c>
      <c r="Q44" s="9">
        <f t="shared" si="4"/>
        <v>32.772890121674607</v>
      </c>
      <c r="R44" s="9">
        <f t="shared" si="5"/>
        <v>32.772890121674607</v>
      </c>
      <c r="S44" s="9">
        <f t="shared" si="6"/>
        <v>5.7247611410149339</v>
      </c>
      <c r="T44" s="9"/>
      <c r="V44" s="5"/>
      <c r="W44" s="5"/>
      <c r="X44" s="5"/>
      <c r="Y44" s="5"/>
      <c r="Z44" s="5"/>
      <c r="AA44" s="5"/>
      <c r="AB44" s="16"/>
      <c r="AC44" s="16"/>
      <c r="AD44" s="16"/>
    </row>
    <row r="45" spans="1:30" x14ac:dyDescent="0.3">
      <c r="A45" s="1">
        <v>44</v>
      </c>
      <c r="C45" s="4">
        <v>4</v>
      </c>
      <c r="D45" s="1">
        <v>16</v>
      </c>
      <c r="E45" s="1">
        <v>218.16</v>
      </c>
      <c r="F45" s="1">
        <f t="shared" si="13"/>
        <v>220.54750000000001</v>
      </c>
      <c r="G45" s="1">
        <f t="shared" si="10"/>
        <v>217.84125</v>
      </c>
      <c r="H45" s="1">
        <f t="shared" si="11"/>
        <v>1.0014632214973058</v>
      </c>
      <c r="I45" s="1">
        <v>1.0120100919914954</v>
      </c>
      <c r="J45" s="1">
        <f t="shared" si="12"/>
        <v>1.0098105894951865</v>
      </c>
      <c r="K45" s="1">
        <f t="shared" si="1"/>
        <v>216.04051519113119</v>
      </c>
      <c r="L45" s="1">
        <f>('To find trend component'!B$18*'Decomposition Breakdown of comp'!A45)+'To find trend component'!B$17</f>
        <v>242.01899362328649</v>
      </c>
      <c r="M45" s="1">
        <f t="shared" si="2"/>
        <v>244.39334261976273</v>
      </c>
      <c r="N45" s="1">
        <f t="shared" si="3"/>
        <v>0.89265934031362848</v>
      </c>
      <c r="O45" s="1">
        <f t="shared" si="8"/>
        <v>0.89199374230359185</v>
      </c>
      <c r="P45" s="9">
        <f t="shared" si="9"/>
        <v>1.0007461913447036</v>
      </c>
      <c r="Q45" s="9">
        <f t="shared" si="4"/>
        <v>26.233342619762738</v>
      </c>
      <c r="R45" s="9">
        <f t="shared" si="5"/>
        <v>26.233342619762738</v>
      </c>
      <c r="S45" s="9">
        <f t="shared" si="6"/>
        <v>5.1218495311520753</v>
      </c>
      <c r="T45" s="9"/>
      <c r="V45" s="5"/>
      <c r="W45" s="5"/>
      <c r="X45" s="5"/>
      <c r="Y45" s="5"/>
      <c r="Z45" s="5"/>
      <c r="AA45" s="5"/>
      <c r="AB45" s="16"/>
      <c r="AC45" s="16"/>
      <c r="AD45" s="16"/>
    </row>
    <row r="46" spans="1:30" x14ac:dyDescent="0.3">
      <c r="A46" s="1">
        <v>45</v>
      </c>
      <c r="B46" s="4" t="s">
        <v>22</v>
      </c>
      <c r="C46" s="4">
        <v>1</v>
      </c>
      <c r="D46" s="1">
        <v>17</v>
      </c>
      <c r="E46" s="1">
        <v>219.96</v>
      </c>
      <c r="F46" s="1">
        <f t="shared" si="13"/>
        <v>215.13500000000002</v>
      </c>
      <c r="G46" s="1">
        <f t="shared" si="10"/>
        <v>214.88375000000002</v>
      </c>
      <c r="H46" s="1">
        <f t="shared" si="11"/>
        <v>1.0236232381462069</v>
      </c>
      <c r="I46" s="1">
        <v>1.0305904292884349</v>
      </c>
      <c r="J46" s="1">
        <f t="shared" si="12"/>
        <v>1.0283505442914076</v>
      </c>
      <c r="K46" s="1">
        <f t="shared" si="1"/>
        <v>213.89593385353342</v>
      </c>
      <c r="L46" s="1">
        <f>('To find trend component'!B$18*'Decomposition Breakdown of comp'!A46)+'To find trend component'!B$17</f>
        <v>240.56322109030089</v>
      </c>
      <c r="M46" s="1">
        <f t="shared" si="2"/>
        <v>247.38331934470514</v>
      </c>
      <c r="N46" s="1">
        <f t="shared" si="3"/>
        <v>0.8891464492539477</v>
      </c>
      <c r="O46" s="1">
        <f t="shared" si="8"/>
        <v>0.8951981512221423</v>
      </c>
      <c r="P46" s="9">
        <f t="shared" si="9"/>
        <v>0.99323981851399856</v>
      </c>
      <c r="Q46" s="9">
        <f t="shared" si="4"/>
        <v>27.423319344705135</v>
      </c>
      <c r="R46" s="9">
        <f t="shared" si="5"/>
        <v>27.423319344705135</v>
      </c>
      <c r="S46" s="9">
        <f t="shared" si="6"/>
        <v>5.2367279234943203</v>
      </c>
      <c r="T46" s="9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x14ac:dyDescent="0.3">
      <c r="A47" s="1">
        <v>46</v>
      </c>
      <c r="C47" s="4">
        <v>2</v>
      </c>
      <c r="D47" s="1">
        <v>18</v>
      </c>
      <c r="E47" s="1">
        <v>210.24</v>
      </c>
      <c r="F47" s="1">
        <f t="shared" si="13"/>
        <v>214.63249999999999</v>
      </c>
      <c r="G47" s="1">
        <f t="shared" si="10"/>
        <v>215.89375000000001</v>
      </c>
      <c r="H47" s="1">
        <f t="shared" si="11"/>
        <v>0.97381234982485598</v>
      </c>
      <c r="I47" s="1">
        <v>0.95784970310862372</v>
      </c>
      <c r="J47" s="1">
        <f t="shared" si="12"/>
        <v>0.95576791278879569</v>
      </c>
      <c r="K47" s="1">
        <f t="shared" si="1"/>
        <v>219.96971983140699</v>
      </c>
      <c r="L47" s="1">
        <f>('To find trend component'!B$18*'Decomposition Breakdown of comp'!A47)+'To find trend component'!B$17</f>
        <v>239.10744855731525</v>
      </c>
      <c r="M47" s="1">
        <f t="shared" si="2"/>
        <v>228.53122703987952</v>
      </c>
      <c r="N47" s="1">
        <f t="shared" si="3"/>
        <v>0.91996180444658604</v>
      </c>
      <c r="O47" s="1">
        <f t="shared" si="8"/>
        <v>0.91127591593704282</v>
      </c>
      <c r="P47" s="9">
        <f t="shared" si="9"/>
        <v>1.009531568164634</v>
      </c>
      <c r="Q47" s="9">
        <f t="shared" si="4"/>
        <v>18.291227039879516</v>
      </c>
      <c r="R47" s="9">
        <f t="shared" si="5"/>
        <v>18.291227039879516</v>
      </c>
      <c r="S47" s="9">
        <f t="shared" si="6"/>
        <v>4.2768244106906605</v>
      </c>
      <c r="T47" s="9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x14ac:dyDescent="0.3">
      <c r="A48" s="1">
        <v>47</v>
      </c>
      <c r="C48" s="4">
        <v>3</v>
      </c>
      <c r="D48" s="1">
        <v>19</v>
      </c>
      <c r="E48" s="1">
        <v>210.17</v>
      </c>
      <c r="F48" s="1">
        <f t="shared" si="13"/>
        <v>217.155</v>
      </c>
      <c r="G48" s="1">
        <f t="shared" si="10"/>
        <v>218.07499999999999</v>
      </c>
      <c r="H48" s="1">
        <f t="shared" si="11"/>
        <v>0.9637510030952654</v>
      </c>
      <c r="I48" s="1">
        <v>1.0082623104934911</v>
      </c>
      <c r="J48" s="1">
        <f t="shared" si="12"/>
        <v>1.0060709534246099</v>
      </c>
      <c r="K48" s="1">
        <f t="shared" si="1"/>
        <v>208.90176710160742</v>
      </c>
      <c r="L48" s="1">
        <f>('To find trend component'!B$18*'Decomposition Breakdown of comp'!A48)+'To find trend component'!B$17</f>
        <v>237.65167602432965</v>
      </c>
      <c r="M48" s="1">
        <f t="shared" si="2"/>
        <v>239.09444828075385</v>
      </c>
      <c r="N48" s="1">
        <f t="shared" si="3"/>
        <v>0.87902501087440699</v>
      </c>
      <c r="O48" s="1">
        <f t="shared" si="8"/>
        <v>0.92441243460061884</v>
      </c>
      <c r="P48" s="9">
        <f t="shared" si="9"/>
        <v>0.95090132712697562</v>
      </c>
      <c r="Q48" s="9">
        <f t="shared" si="4"/>
        <v>28.924448280753865</v>
      </c>
      <c r="R48" s="9">
        <f t="shared" si="5"/>
        <v>28.924448280753865</v>
      </c>
      <c r="S48" s="9">
        <f t="shared" si="6"/>
        <v>5.3781454313502781</v>
      </c>
      <c r="T48" s="9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3">
      <c r="A49" s="1">
        <v>48</v>
      </c>
      <c r="C49" s="4">
        <v>4</v>
      </c>
      <c r="D49" s="1">
        <v>20</v>
      </c>
      <c r="E49" s="1">
        <v>228.25</v>
      </c>
      <c r="F49" s="1">
        <f t="shared" si="13"/>
        <v>218.995</v>
      </c>
      <c r="G49" s="1">
        <f t="shared" si="10"/>
        <v>219.98500000000001</v>
      </c>
      <c r="H49" s="1">
        <f t="shared" si="11"/>
        <v>1.0375707434597812</v>
      </c>
      <c r="I49" s="1">
        <v>1.0120100919914954</v>
      </c>
      <c r="J49" s="1">
        <f t="shared" si="12"/>
        <v>1.0098105894951865</v>
      </c>
      <c r="K49" s="1">
        <f t="shared" si="1"/>
        <v>226.03248804719334</v>
      </c>
      <c r="L49" s="1">
        <f>('To find trend component'!B$18*'Decomposition Breakdown of comp'!A49)+'To find trend component'!B$17</f>
        <v>236.19590349134404</v>
      </c>
      <c r="M49" s="1">
        <f t="shared" si="2"/>
        <v>238.5131245409423</v>
      </c>
      <c r="N49" s="1">
        <f t="shared" si="3"/>
        <v>0.95697039917323057</v>
      </c>
      <c r="O49" s="1">
        <f t="shared" si="8"/>
        <v>0.93903359387906604</v>
      </c>
      <c r="P49" s="9">
        <f t="shared" si="9"/>
        <v>1.0191013456931495</v>
      </c>
      <c r="Q49" s="9">
        <f t="shared" si="4"/>
        <v>10.2631245409423</v>
      </c>
      <c r="R49" s="9">
        <f t="shared" si="5"/>
        <v>10.2631245409423</v>
      </c>
      <c r="S49" s="9">
        <f t="shared" si="6"/>
        <v>3.2036111719343063</v>
      </c>
      <c r="T49" s="9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3">
      <c r="A50" s="1">
        <v>49</v>
      </c>
      <c r="B50" s="4" t="s">
        <v>23</v>
      </c>
      <c r="C50" s="4">
        <v>1</v>
      </c>
      <c r="D50" s="1">
        <v>21</v>
      </c>
      <c r="E50" s="1">
        <v>227.32</v>
      </c>
      <c r="F50" s="1">
        <f t="shared" si="13"/>
        <v>220.97499999999999</v>
      </c>
      <c r="G50" s="1">
        <f t="shared" si="10"/>
        <v>223.31874999999999</v>
      </c>
      <c r="H50" s="1">
        <f t="shared" si="11"/>
        <v>1.0179172147435001</v>
      </c>
      <c r="I50" s="1">
        <v>1.0305904292884349</v>
      </c>
      <c r="J50" s="1">
        <f t="shared" si="12"/>
        <v>1.0283505442914076</v>
      </c>
      <c r="K50" s="1">
        <f t="shared" si="1"/>
        <v>221.05302638473</v>
      </c>
      <c r="L50" s="1">
        <f>('To find trend component'!B$18*'Decomposition Breakdown of comp'!A50)+'To find trend component'!B$17</f>
        <v>234.74013095835841</v>
      </c>
      <c r="M50" s="1">
        <f t="shared" si="2"/>
        <v>241.39514143806417</v>
      </c>
      <c r="N50" s="1">
        <f t="shared" si="3"/>
        <v>0.94169252390825153</v>
      </c>
      <c r="O50" s="1">
        <f t="shared" si="8"/>
        <v>0.96465111887845734</v>
      </c>
      <c r="P50" s="9">
        <f t="shared" si="9"/>
        <v>0.97620010538431923</v>
      </c>
      <c r="Q50" s="9">
        <f t="shared" si="4"/>
        <v>14.075141438064179</v>
      </c>
      <c r="R50" s="9">
        <f t="shared" si="5"/>
        <v>14.075141438064179</v>
      </c>
      <c r="S50" s="9">
        <f t="shared" si="6"/>
        <v>3.7516851464460848</v>
      </c>
      <c r="T50" s="9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x14ac:dyDescent="0.3">
      <c r="A51" s="1">
        <v>50</v>
      </c>
      <c r="C51" s="4">
        <v>2</v>
      </c>
      <c r="D51" s="1">
        <v>22</v>
      </c>
      <c r="E51" s="1">
        <v>218.16</v>
      </c>
      <c r="F51" s="1">
        <f t="shared" si="13"/>
        <v>225.66249999999999</v>
      </c>
      <c r="G51" s="1">
        <f t="shared" si="10"/>
        <v>226.10499999999999</v>
      </c>
      <c r="H51" s="1">
        <f t="shared" si="11"/>
        <v>0.96486145817208824</v>
      </c>
      <c r="I51" s="1">
        <v>0.95784970310862372</v>
      </c>
      <c r="J51" s="1">
        <f t="shared" si="12"/>
        <v>0.95576791278879569</v>
      </c>
      <c r="K51" s="1">
        <f t="shared" si="1"/>
        <v>228.25625037300105</v>
      </c>
      <c r="L51" s="1">
        <f>('To find trend component'!B$18*'Decomposition Breakdown of comp'!A51)+'To find trend component'!B$17</f>
        <v>233.2843584253728</v>
      </c>
      <c r="M51" s="1">
        <f t="shared" si="2"/>
        <v>222.96570433849186</v>
      </c>
      <c r="N51" s="1">
        <f t="shared" si="3"/>
        <v>0.97844644156037486</v>
      </c>
      <c r="O51" s="1">
        <f t="shared" si="8"/>
        <v>0.97450268586174549</v>
      </c>
      <c r="P51" s="9">
        <f t="shared" si="9"/>
        <v>1.0040469418461806</v>
      </c>
      <c r="Q51" s="9">
        <f t="shared" si="4"/>
        <v>4.8057043384918643</v>
      </c>
      <c r="R51" s="9">
        <f t="shared" si="5"/>
        <v>4.8057043384918643</v>
      </c>
      <c r="S51" s="9">
        <f t="shared" si="6"/>
        <v>2.1921916746698642</v>
      </c>
      <c r="T51" s="9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x14ac:dyDescent="0.3">
      <c r="A52" s="1">
        <v>51</v>
      </c>
      <c r="C52" s="4">
        <v>3</v>
      </c>
      <c r="D52" s="1">
        <v>23</v>
      </c>
      <c r="E52" s="1">
        <v>228.92</v>
      </c>
      <c r="F52" s="1">
        <f t="shared" si="13"/>
        <v>226.54749999999999</v>
      </c>
      <c r="G52" s="1">
        <f t="shared" si="10"/>
        <v>227.03125</v>
      </c>
      <c r="H52" s="1">
        <f t="shared" si="11"/>
        <v>1.0083193392980041</v>
      </c>
      <c r="I52" s="1">
        <v>1.0082623104934911</v>
      </c>
      <c r="J52" s="1">
        <f t="shared" si="12"/>
        <v>1.0060709534246099</v>
      </c>
      <c r="K52" s="1">
        <f t="shared" si="1"/>
        <v>227.53862361374112</v>
      </c>
      <c r="L52" s="1">
        <f>('To find trend component'!B$18*'Decomposition Breakdown of comp'!A52)+'To find trend component'!B$17</f>
        <v>231.8285858923872</v>
      </c>
      <c r="M52" s="1">
        <f t="shared" si="2"/>
        <v>233.23600643983306</v>
      </c>
      <c r="N52" s="1">
        <f t="shared" si="3"/>
        <v>0.98149511087197228</v>
      </c>
      <c r="O52" s="1">
        <f t="shared" si="8"/>
        <v>0.98460117893929522</v>
      </c>
      <c r="P52" s="9">
        <f t="shared" si="9"/>
        <v>0.9968453541050305</v>
      </c>
      <c r="Q52" s="9">
        <f t="shared" si="4"/>
        <v>4.3160064398330746</v>
      </c>
      <c r="R52" s="9">
        <f t="shared" si="5"/>
        <v>4.3160064398330746</v>
      </c>
      <c r="S52" s="9">
        <f t="shared" si="6"/>
        <v>2.0775000456878634</v>
      </c>
      <c r="T52" s="9"/>
      <c r="U52" s="19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x14ac:dyDescent="0.3">
      <c r="A53" s="1">
        <v>52</v>
      </c>
      <c r="C53" s="4">
        <v>4</v>
      </c>
      <c r="D53" s="1">
        <v>24</v>
      </c>
      <c r="E53" s="1">
        <v>231.79</v>
      </c>
      <c r="F53" s="1">
        <f t="shared" si="13"/>
        <v>227.51499999999999</v>
      </c>
      <c r="G53" s="1">
        <f t="shared" si="10"/>
        <v>227.035</v>
      </c>
      <c r="H53" s="1">
        <f t="shared" si="11"/>
        <v>1.0209439073270641</v>
      </c>
      <c r="I53" s="1">
        <v>1.0120100919914954</v>
      </c>
      <c r="J53" s="1">
        <f t="shared" si="12"/>
        <v>1.0098105894951865</v>
      </c>
      <c r="K53" s="1">
        <f t="shared" si="1"/>
        <v>229.53809596696141</v>
      </c>
      <c r="L53" s="1">
        <f>('To find trend component'!B$18*'Decomposition Breakdown of comp'!A53)+'To find trend component'!B$17</f>
        <v>230.37281335940156</v>
      </c>
      <c r="M53" s="1">
        <f t="shared" si="2"/>
        <v>232.63290646212187</v>
      </c>
      <c r="N53" s="1">
        <f t="shared" si="3"/>
        <v>0.99637666710638328</v>
      </c>
      <c r="O53" s="1">
        <f t="shared" si="8"/>
        <v>0.98644750430860462</v>
      </c>
      <c r="P53" s="9">
        <f t="shared" si="9"/>
        <v>1.0100655764796505</v>
      </c>
      <c r="Q53" s="9">
        <f t="shared" si="4"/>
        <v>0.84290646212187426</v>
      </c>
      <c r="R53" s="9">
        <f t="shared" si="5"/>
        <v>0.84290646212187426</v>
      </c>
      <c r="S53" s="9">
        <f t="shared" si="6"/>
        <v>0.91809937486193416</v>
      </c>
      <c r="T53" s="9"/>
      <c r="U53" s="19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x14ac:dyDescent="0.3">
      <c r="A54" s="1">
        <v>53</v>
      </c>
      <c r="B54" s="4" t="s">
        <v>24</v>
      </c>
      <c r="C54" s="4">
        <v>1</v>
      </c>
      <c r="D54" s="1">
        <v>25</v>
      </c>
      <c r="E54" s="1">
        <v>231.19</v>
      </c>
      <c r="F54" s="1">
        <f t="shared" si="13"/>
        <v>226.55500000000001</v>
      </c>
      <c r="G54" s="1">
        <f t="shared" si="10"/>
        <v>227.16</v>
      </c>
      <c r="H54" s="1">
        <f t="shared" si="11"/>
        <v>1.0177407994365206</v>
      </c>
      <c r="I54" s="1">
        <v>1.0305904292884349</v>
      </c>
      <c r="J54" s="1">
        <f t="shared" si="12"/>
        <v>1.0283505442914076</v>
      </c>
      <c r="K54" s="1">
        <f t="shared" si="1"/>
        <v>224.81633454991083</v>
      </c>
      <c r="L54" s="1">
        <f>('To find trend component'!B$18*'Decomposition Breakdown of comp'!A54)+'To find trend component'!B$17</f>
        <v>228.91704082641598</v>
      </c>
      <c r="M54" s="1">
        <f t="shared" si="2"/>
        <v>235.40696353142326</v>
      </c>
      <c r="N54" s="1">
        <f t="shared" si="3"/>
        <v>0.98208649621845034</v>
      </c>
      <c r="O54" s="1">
        <f t="shared" si="8"/>
        <v>0.99809116849648538</v>
      </c>
      <c r="P54" s="9">
        <f t="shared" si="9"/>
        <v>0.983964719072563</v>
      </c>
      <c r="Q54" s="9">
        <f t="shared" si="4"/>
        <v>4.2169635314232607</v>
      </c>
      <c r="R54" s="9">
        <f t="shared" si="5"/>
        <v>4.2169635314232607</v>
      </c>
      <c r="S54" s="9">
        <f t="shared" si="6"/>
        <v>2.0535246605344821</v>
      </c>
      <c r="T54" s="9"/>
      <c r="U54" s="19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x14ac:dyDescent="0.3">
      <c r="A55" s="1">
        <v>54</v>
      </c>
      <c r="C55" s="4">
        <v>2</v>
      </c>
      <c r="D55" s="1">
        <v>26</v>
      </c>
      <c r="E55" s="1">
        <v>214.32</v>
      </c>
      <c r="F55" s="1">
        <f t="shared" si="13"/>
        <v>227.76499999999999</v>
      </c>
      <c r="G55" s="1">
        <f t="shared" si="10"/>
        <v>227.68124999999998</v>
      </c>
      <c r="H55" s="1">
        <f t="shared" si="11"/>
        <v>0.94131598451782927</v>
      </c>
      <c r="I55" s="1">
        <v>0.95784970310862372</v>
      </c>
      <c r="J55" s="1">
        <f t="shared" si="12"/>
        <v>0.95576791278879569</v>
      </c>
      <c r="K55" s="1">
        <f t="shared" si="1"/>
        <v>224.23853859525846</v>
      </c>
      <c r="L55" s="1">
        <f>('To find trend component'!B$18*'Decomposition Breakdown of comp'!A55)+'To find trend component'!B$17</f>
        <v>227.46126829343035</v>
      </c>
      <c r="M55" s="1">
        <f t="shared" si="2"/>
        <v>217.4001816371042</v>
      </c>
      <c r="N55" s="1">
        <f t="shared" si="3"/>
        <v>0.98583174303761256</v>
      </c>
      <c r="O55" s="1">
        <f t="shared" si="8"/>
        <v>1.0038120621805136</v>
      </c>
      <c r="P55" s="9">
        <f t="shared" si="9"/>
        <v>0.98208796265722931</v>
      </c>
      <c r="Q55" s="9">
        <f t="shared" si="4"/>
        <v>3.0801816371042037</v>
      </c>
      <c r="R55" s="9">
        <f t="shared" si="5"/>
        <v>3.0801816371042037</v>
      </c>
      <c r="S55" s="9">
        <f t="shared" si="6"/>
        <v>1.7550446253882559</v>
      </c>
      <c r="T55" s="9"/>
      <c r="U55" s="19"/>
      <c r="V55" s="18"/>
      <c r="W55" s="18"/>
      <c r="X55" s="18"/>
      <c r="Y55" s="16"/>
      <c r="Z55" s="16"/>
      <c r="AA55" s="16"/>
      <c r="AB55" s="16"/>
      <c r="AC55" s="16"/>
      <c r="AD55" s="16"/>
    </row>
    <row r="56" spans="1:30" x14ac:dyDescent="0.3">
      <c r="A56" s="1">
        <v>55</v>
      </c>
      <c r="C56" s="4">
        <v>3</v>
      </c>
      <c r="D56" s="1">
        <v>27</v>
      </c>
      <c r="E56" s="1">
        <v>233.76</v>
      </c>
      <c r="F56" s="1">
        <f t="shared" si="13"/>
        <v>227.5975</v>
      </c>
      <c r="G56" s="1">
        <f t="shared" si="10"/>
        <v>226.78874999999999</v>
      </c>
      <c r="H56" s="1">
        <f t="shared" si="11"/>
        <v>1.030738958612365</v>
      </c>
      <c r="I56" s="1">
        <v>1.0082623104934911</v>
      </c>
      <c r="J56" s="1">
        <f t="shared" si="12"/>
        <v>1.0060709534246099</v>
      </c>
      <c r="K56" s="1">
        <f t="shared" si="1"/>
        <v>232.34941750807323</v>
      </c>
      <c r="L56" s="1">
        <f>('To find trend component'!B$18*'Decomposition Breakdown of comp'!A56)+'To find trend component'!B$17</f>
        <v>226.00549576044472</v>
      </c>
      <c r="M56" s="1">
        <f t="shared" si="2"/>
        <v>227.37756459891224</v>
      </c>
      <c r="N56" s="1">
        <f t="shared" si="3"/>
        <v>1.0280697676234953</v>
      </c>
      <c r="O56" s="1">
        <f t="shared" si="8"/>
        <v>1.0031701233138577</v>
      </c>
      <c r="P56" s="9">
        <f t="shared" si="9"/>
        <v>1.0248209588094435</v>
      </c>
      <c r="Q56" s="9">
        <f t="shared" si="4"/>
        <v>-6.3824354010877471</v>
      </c>
      <c r="R56" s="9">
        <f t="shared" si="5"/>
        <v>6.3824354010877471</v>
      </c>
      <c r="S56" s="9">
        <f t="shared" si="6"/>
        <v>2.5263482343271182</v>
      </c>
      <c r="T56" s="9"/>
      <c r="U56" s="19"/>
      <c r="V56" s="5"/>
      <c r="W56" s="5"/>
      <c r="X56" s="5"/>
      <c r="Y56" s="16"/>
      <c r="Z56" s="16"/>
      <c r="AA56" s="16"/>
      <c r="AB56" s="16"/>
      <c r="AC56" s="16"/>
      <c r="AD56" s="16"/>
    </row>
    <row r="57" spans="1:30" x14ac:dyDescent="0.3">
      <c r="A57" s="1">
        <v>56</v>
      </c>
      <c r="C57" s="4">
        <v>4</v>
      </c>
      <c r="D57" s="1">
        <v>28</v>
      </c>
      <c r="E57" s="1">
        <v>231.12</v>
      </c>
      <c r="F57" s="1">
        <f t="shared" si="13"/>
        <v>225.98000000000002</v>
      </c>
      <c r="G57" s="1">
        <f t="shared" si="10"/>
        <v>226.21375</v>
      </c>
      <c r="H57" s="1">
        <f t="shared" si="11"/>
        <v>1.0216885578352333</v>
      </c>
      <c r="I57" s="1">
        <v>1.0120100919914954</v>
      </c>
      <c r="J57" s="1">
        <f t="shared" si="12"/>
        <v>1.0098105894951865</v>
      </c>
      <c r="K57" s="1">
        <f t="shared" si="1"/>
        <v>228.87460520248553</v>
      </c>
      <c r="L57" s="1">
        <f>('To find trend component'!B$18*'Decomposition Breakdown of comp'!A57)+'To find trend component'!B$17</f>
        <v>224.54972322745914</v>
      </c>
      <c r="M57" s="1">
        <f t="shared" si="2"/>
        <v>226.75268838330149</v>
      </c>
      <c r="N57" s="1">
        <f t="shared" si="3"/>
        <v>1.0192602418424961</v>
      </c>
      <c r="O57" s="1">
        <f t="shared" si="8"/>
        <v>1.0118522117201945</v>
      </c>
      <c r="P57" s="9">
        <f t="shared" si="9"/>
        <v>1.0073212570338781</v>
      </c>
      <c r="Q57" s="9">
        <f t="shared" si="4"/>
        <v>-4.3673116166985153</v>
      </c>
      <c r="R57" s="9">
        <f t="shared" si="5"/>
        <v>4.3673116166985153</v>
      </c>
      <c r="S57" s="9">
        <f t="shared" si="6"/>
        <v>2.0898113830435787</v>
      </c>
      <c r="T57" s="9"/>
      <c r="U57" s="19"/>
      <c r="V57" s="5"/>
      <c r="W57" s="5"/>
      <c r="X57" s="5"/>
      <c r="Y57" s="16"/>
      <c r="Z57" s="16"/>
      <c r="AA57" s="16"/>
      <c r="AB57" s="16"/>
      <c r="AC57" s="16"/>
      <c r="AD57" s="16"/>
    </row>
    <row r="58" spans="1:30" x14ac:dyDescent="0.3">
      <c r="A58" s="1">
        <v>57</v>
      </c>
      <c r="B58" s="4" t="s">
        <v>25</v>
      </c>
      <c r="C58" s="4">
        <v>1</v>
      </c>
      <c r="D58" s="1">
        <v>29</v>
      </c>
      <c r="E58" s="1">
        <v>224.72</v>
      </c>
      <c r="F58" s="1">
        <f t="shared" si="13"/>
        <v>226.44749999999999</v>
      </c>
      <c r="G58" s="1">
        <f t="shared" si="10"/>
        <v>224.32124999999999</v>
      </c>
      <c r="H58" s="1">
        <f t="shared" si="11"/>
        <v>1.0017775846024397</v>
      </c>
      <c r="I58" s="1">
        <v>1.0305904292884349</v>
      </c>
      <c r="J58" s="1">
        <f t="shared" si="12"/>
        <v>1.0283505442914076</v>
      </c>
      <c r="K58" s="1">
        <f t="shared" si="1"/>
        <v>218.52470565360079</v>
      </c>
      <c r="L58" s="1">
        <f>('To find trend component'!B$18*'Decomposition Breakdown of comp'!A58)+'To find trend component'!B$17</f>
        <v>223.09395069447351</v>
      </c>
      <c r="M58" s="1">
        <f t="shared" si="2"/>
        <v>229.41878562478229</v>
      </c>
      <c r="N58" s="1">
        <f t="shared" si="3"/>
        <v>0.97951874075182654</v>
      </c>
      <c r="O58" s="1">
        <f t="shared" si="8"/>
        <v>0.99945247742053722</v>
      </c>
      <c r="P58" s="9">
        <f t="shared" si="9"/>
        <v>0.98005534318134147</v>
      </c>
      <c r="Q58" s="9">
        <f t="shared" si="4"/>
        <v>4.698785624782289</v>
      </c>
      <c r="R58" s="9">
        <f t="shared" si="5"/>
        <v>4.698785624782289</v>
      </c>
      <c r="S58" s="9">
        <f t="shared" si="6"/>
        <v>2.1676682460151251</v>
      </c>
      <c r="T58" s="9"/>
      <c r="U58" s="19"/>
      <c r="V58" s="5"/>
      <c r="W58" s="5"/>
      <c r="X58" s="5"/>
      <c r="Y58" s="16"/>
      <c r="Z58" s="16"/>
      <c r="AA58" s="16"/>
      <c r="AB58" s="16"/>
      <c r="AC58" s="16"/>
      <c r="AD58" s="16"/>
    </row>
    <row r="59" spans="1:30" x14ac:dyDescent="0.3">
      <c r="A59" s="1">
        <v>58</v>
      </c>
      <c r="C59" s="4">
        <v>2</v>
      </c>
      <c r="D59" s="1">
        <v>30</v>
      </c>
      <c r="E59" s="1">
        <v>216.19</v>
      </c>
      <c r="F59" s="1">
        <f t="shared" si="13"/>
        <v>222.19499999999999</v>
      </c>
      <c r="G59" s="1">
        <f t="shared" si="10"/>
        <v>219.76499999999999</v>
      </c>
      <c r="H59" s="1">
        <f t="shared" si="11"/>
        <v>0.98373262348417634</v>
      </c>
      <c r="I59" s="1">
        <v>0.95784970310862372</v>
      </c>
      <c r="J59" s="1">
        <f t="shared" si="12"/>
        <v>0.95576791278879569</v>
      </c>
      <c r="K59" s="1">
        <f t="shared" si="1"/>
        <v>226.19508052869043</v>
      </c>
      <c r="L59" s="1">
        <f>('To find trend component'!B$18*'Decomposition Breakdown of comp'!A59)+'To find trend component'!B$17</f>
        <v>221.6381781614879</v>
      </c>
      <c r="M59" s="1">
        <f t="shared" si="2"/>
        <v>211.83465893571653</v>
      </c>
      <c r="N59" s="1">
        <f t="shared" si="3"/>
        <v>1.0205600966629598</v>
      </c>
      <c r="O59" s="1">
        <f t="shared" si="8"/>
        <v>0.98423269077130215</v>
      </c>
      <c r="P59" s="9">
        <f t="shared" si="9"/>
        <v>1.0369093672993013</v>
      </c>
      <c r="Q59" s="9">
        <f t="shared" si="4"/>
        <v>-4.3553410642834649</v>
      </c>
      <c r="R59" s="9">
        <f t="shared" si="5"/>
        <v>4.3553410642834649</v>
      </c>
      <c r="S59" s="9">
        <f t="shared" si="6"/>
        <v>2.0869453908244617</v>
      </c>
      <c r="T59" s="9"/>
      <c r="U59" s="19"/>
      <c r="V59" s="5"/>
      <c r="W59" s="5"/>
      <c r="X59" s="5"/>
      <c r="Y59" s="16"/>
      <c r="Z59" s="16"/>
      <c r="AA59" s="16"/>
      <c r="AB59" s="16"/>
      <c r="AC59" s="16"/>
      <c r="AD59" s="16"/>
    </row>
    <row r="60" spans="1:30" x14ac:dyDescent="0.3">
      <c r="A60" s="1">
        <v>59</v>
      </c>
      <c r="C60" s="4">
        <v>3</v>
      </c>
      <c r="D60" s="1">
        <v>31</v>
      </c>
      <c r="E60" s="1">
        <v>216.75</v>
      </c>
      <c r="F60" s="1">
        <f t="shared" si="13"/>
        <v>217.33499999999998</v>
      </c>
      <c r="G60" s="1">
        <f t="shared" si="10"/>
        <v>215.42124999999999</v>
      </c>
      <c r="H60" s="1">
        <f t="shared" si="11"/>
        <v>1.0061681472928043</v>
      </c>
      <c r="I60" s="1">
        <v>1.0082623104934911</v>
      </c>
      <c r="J60" s="1">
        <f t="shared" si="12"/>
        <v>1.0060709534246099</v>
      </c>
      <c r="K60" s="1">
        <f t="shared" si="1"/>
        <v>215.44206128026553</v>
      </c>
      <c r="L60" s="1">
        <f>('To find trend component'!B$18*'Decomposition Breakdown of comp'!A60)+'To find trend component'!B$17</f>
        <v>220.18240562850229</v>
      </c>
      <c r="M60" s="1">
        <f t="shared" si="2"/>
        <v>221.51912275799151</v>
      </c>
      <c r="N60" s="1">
        <f t="shared" si="3"/>
        <v>0.97847083042486693</v>
      </c>
      <c r="O60" s="1">
        <f t="shared" si="8"/>
        <v>0.97366512841498065</v>
      </c>
      <c r="P60" s="9">
        <f t="shared" si="9"/>
        <v>1.0049356825767288</v>
      </c>
      <c r="Q60" s="9">
        <f t="shared" si="4"/>
        <v>4.7691227579915108</v>
      </c>
      <c r="R60" s="9">
        <f t="shared" si="5"/>
        <v>4.7691227579915108</v>
      </c>
      <c r="S60" s="9">
        <f t="shared" si="6"/>
        <v>2.1838321267880256</v>
      </c>
      <c r="T60" s="9"/>
      <c r="U60" s="19"/>
      <c r="V60" s="5"/>
      <c r="W60" s="5"/>
      <c r="X60" s="5"/>
      <c r="Y60" s="16"/>
      <c r="Z60" s="16"/>
      <c r="AA60" s="16"/>
      <c r="AB60" s="16"/>
      <c r="AC60" s="16"/>
      <c r="AD60" s="16"/>
    </row>
    <row r="61" spans="1:30" x14ac:dyDescent="0.3">
      <c r="A61" s="1">
        <v>60</v>
      </c>
      <c r="C61" s="4">
        <v>4</v>
      </c>
      <c r="D61" s="1">
        <v>32</v>
      </c>
      <c r="E61" s="1">
        <v>211.68</v>
      </c>
      <c r="F61" s="1">
        <f t="shared" si="13"/>
        <v>213.50749999999999</v>
      </c>
      <c r="G61" s="1">
        <f t="shared" si="10"/>
        <v>213.98250000000002</v>
      </c>
      <c r="H61" s="1">
        <f t="shared" si="11"/>
        <v>0.98923977428060705</v>
      </c>
      <c r="I61" s="1">
        <v>1.0120100919914954</v>
      </c>
      <c r="J61" s="1">
        <f t="shared" si="12"/>
        <v>1.0098105894951865</v>
      </c>
      <c r="K61" s="1">
        <f t="shared" si="1"/>
        <v>209.62347018545404</v>
      </c>
      <c r="L61" s="1">
        <f>('To find trend component'!B$18*'Decomposition Breakdown of comp'!A61)+'To find trend component'!B$17</f>
        <v>218.72663309551666</v>
      </c>
      <c r="M61" s="1">
        <f t="shared" si="2"/>
        <v>220.87247030448106</v>
      </c>
      <c r="N61" s="1">
        <f t="shared" si="3"/>
        <v>0.95838109524555559</v>
      </c>
      <c r="O61" s="1">
        <f t="shared" si="8"/>
        <v>0.98515491132576294</v>
      </c>
      <c r="P61" s="9">
        <f t="shared" si="9"/>
        <v>0.97282273501110939</v>
      </c>
      <c r="Q61" s="9">
        <f t="shared" si="4"/>
        <v>9.1924703044810485</v>
      </c>
      <c r="R61" s="9">
        <f t="shared" si="5"/>
        <v>9.1924703044810485</v>
      </c>
      <c r="S61" s="9">
        <f t="shared" si="6"/>
        <v>3.0319086899972842</v>
      </c>
      <c r="T61" s="9"/>
      <c r="U61" s="19"/>
      <c r="V61" s="5"/>
      <c r="W61" s="5"/>
      <c r="X61" s="5"/>
      <c r="Y61" s="16"/>
      <c r="Z61" s="16"/>
      <c r="AA61" s="16"/>
      <c r="AB61" s="16"/>
      <c r="AC61" s="16"/>
      <c r="AD61" s="16"/>
    </row>
    <row r="62" spans="1:30" x14ac:dyDescent="0.3">
      <c r="A62" s="1">
        <v>61</v>
      </c>
      <c r="B62" s="4" t="s">
        <v>26</v>
      </c>
      <c r="C62" s="4">
        <v>1</v>
      </c>
      <c r="D62" s="1">
        <v>33</v>
      </c>
      <c r="E62" s="1">
        <v>209.41</v>
      </c>
      <c r="F62" s="1">
        <f t="shared" si="13"/>
        <v>214.45750000000001</v>
      </c>
      <c r="G62" s="1">
        <f t="shared" si="10"/>
        <v>213.01</v>
      </c>
      <c r="H62" s="1">
        <f t="shared" si="11"/>
        <v>0.98309938500539884</v>
      </c>
      <c r="I62" s="1">
        <v>1.0305904292884349</v>
      </c>
      <c r="J62" s="1">
        <f t="shared" si="12"/>
        <v>1.0283505442914076</v>
      </c>
      <c r="K62" s="1">
        <f t="shared" si="1"/>
        <v>203.63678627145131</v>
      </c>
      <c r="L62" s="1">
        <f>('To find trend component'!B$18*'Decomposition Breakdown of comp'!A62)+'To find trend component'!B$17</f>
        <v>217.27086056253106</v>
      </c>
      <c r="M62" s="1">
        <f t="shared" si="2"/>
        <v>223.43060771814135</v>
      </c>
      <c r="N62" s="1">
        <f t="shared" si="3"/>
        <v>0.9372484913265402</v>
      </c>
      <c r="O62" s="1">
        <f t="shared" si="8"/>
        <v>0.978376107788127</v>
      </c>
      <c r="P62" s="9">
        <f t="shared" si="9"/>
        <v>0.95796338837978534</v>
      </c>
      <c r="Q62" s="9">
        <f t="shared" si="4"/>
        <v>14.020607718141349</v>
      </c>
      <c r="R62" s="9">
        <f t="shared" si="5"/>
        <v>14.020607718141349</v>
      </c>
      <c r="S62" s="9">
        <f t="shared" si="6"/>
        <v>3.7444101962981233</v>
      </c>
      <c r="T62" s="9"/>
      <c r="V62" s="5"/>
      <c r="W62" s="5"/>
      <c r="X62" s="5"/>
      <c r="Y62"/>
      <c r="Z62"/>
      <c r="AA62"/>
      <c r="AB62"/>
      <c r="AC62"/>
      <c r="AD62"/>
    </row>
    <row r="63" spans="1:30" x14ac:dyDescent="0.3">
      <c r="A63" s="1">
        <v>62</v>
      </c>
      <c r="C63" s="4">
        <v>2</v>
      </c>
      <c r="D63" s="1">
        <v>34</v>
      </c>
      <c r="E63" s="1">
        <v>219.99</v>
      </c>
      <c r="F63" s="1">
        <f t="shared" si="13"/>
        <v>211.5625</v>
      </c>
      <c r="G63" s="1">
        <f t="shared" si="10"/>
        <v>209.50874999999999</v>
      </c>
      <c r="H63" s="1">
        <f t="shared" si="11"/>
        <v>1.0500277434713348</v>
      </c>
      <c r="I63" s="1">
        <v>0.95784970310862372</v>
      </c>
      <c r="J63" s="1">
        <f t="shared" si="12"/>
        <v>0.95576791278879569</v>
      </c>
      <c r="K63" s="1">
        <f t="shared" si="1"/>
        <v>230.17094114208155</v>
      </c>
      <c r="L63" s="1">
        <f>('To find trend component'!B$18*'Decomposition Breakdown of comp'!A63)+'To find trend component'!B$17</f>
        <v>215.81508802954545</v>
      </c>
      <c r="M63" s="1">
        <f t="shared" si="2"/>
        <v>206.26913623432887</v>
      </c>
      <c r="N63" s="1">
        <f t="shared" si="3"/>
        <v>1.0665192283060891</v>
      </c>
      <c r="O63" s="1">
        <f t="shared" si="8"/>
        <v>0.96582389945783886</v>
      </c>
      <c r="P63" s="9">
        <f t="shared" si="9"/>
        <v>1.1042584770420105</v>
      </c>
      <c r="Q63" s="9">
        <f t="shared" si="4"/>
        <v>-13.72086376567114</v>
      </c>
      <c r="R63" s="9">
        <f t="shared" si="5"/>
        <v>13.72086376567114</v>
      </c>
      <c r="S63" s="9">
        <f t="shared" si="6"/>
        <v>3.704168431061301</v>
      </c>
      <c r="T63" s="9"/>
      <c r="V63" s="5"/>
      <c r="W63" s="5"/>
      <c r="X63" s="5"/>
      <c r="Y63"/>
      <c r="Z63"/>
      <c r="AA63"/>
      <c r="AB63"/>
      <c r="AC63"/>
      <c r="AD63"/>
    </row>
    <row r="64" spans="1:30" x14ac:dyDescent="0.3">
      <c r="A64" s="1">
        <v>63</v>
      </c>
      <c r="C64" s="4">
        <v>3</v>
      </c>
      <c r="D64" s="1">
        <v>35</v>
      </c>
      <c r="E64" s="1">
        <v>205.17</v>
      </c>
      <c r="F64" s="1">
        <f t="shared" si="13"/>
        <v>207.45499999999998</v>
      </c>
      <c r="G64" s="1">
        <f t="shared" si="10"/>
        <v>207.83499999999998</v>
      </c>
      <c r="H64" s="1">
        <f t="shared" si="11"/>
        <v>0.98717732816898018</v>
      </c>
      <c r="I64" s="1">
        <v>1.0082623104934911</v>
      </c>
      <c r="J64" s="1">
        <f t="shared" si="12"/>
        <v>1.0060709534246099</v>
      </c>
      <c r="K64" s="1">
        <f t="shared" si="1"/>
        <v>203.93193869837177</v>
      </c>
      <c r="L64" s="1">
        <f>('To find trend component'!B$18*'Decomposition Breakdown of comp'!A64)+'To find trend component'!B$17</f>
        <v>214.35931549655982</v>
      </c>
      <c r="M64" s="1">
        <f t="shared" si="2"/>
        <v>215.66068091707069</v>
      </c>
      <c r="N64" s="1">
        <f t="shared" si="3"/>
        <v>0.9513556162743233</v>
      </c>
      <c r="O64" s="1">
        <f t="shared" si="8"/>
        <v>0.97577183224664066</v>
      </c>
      <c r="P64" s="9">
        <f t="shared" si="9"/>
        <v>0.97497753556166833</v>
      </c>
      <c r="Q64" s="9">
        <f t="shared" si="4"/>
        <v>10.490680917070705</v>
      </c>
      <c r="R64" s="9">
        <f t="shared" si="5"/>
        <v>10.490680917070705</v>
      </c>
      <c r="S64" s="9">
        <f t="shared" si="6"/>
        <v>3.2389320642876571</v>
      </c>
      <c r="T64" s="9"/>
      <c r="V64" s="5"/>
      <c r="W64" s="5"/>
      <c r="X64" s="5"/>
      <c r="Y64"/>
      <c r="Z64"/>
      <c r="AA64"/>
      <c r="AB64"/>
      <c r="AC64"/>
      <c r="AD64"/>
    </row>
    <row r="65" spans="1:30" x14ac:dyDescent="0.3">
      <c r="A65" s="1">
        <v>64</v>
      </c>
      <c r="C65" s="4">
        <v>4</v>
      </c>
      <c r="D65" s="1">
        <v>36</v>
      </c>
      <c r="E65" s="1">
        <v>195.25</v>
      </c>
      <c r="F65" s="1">
        <f t="shared" si="13"/>
        <v>208.21499999999997</v>
      </c>
      <c r="G65" s="1">
        <f t="shared" si="10"/>
        <v>209.74249999999998</v>
      </c>
      <c r="H65" s="1">
        <f t="shared" si="11"/>
        <v>0.93090336960797182</v>
      </c>
      <c r="I65" s="1">
        <v>1.0120100919914954</v>
      </c>
      <c r="J65" s="1">
        <f t="shared" si="12"/>
        <v>1.0098105894951865</v>
      </c>
      <c r="K65" s="1">
        <f t="shared" si="1"/>
        <v>193.35309218494851</v>
      </c>
      <c r="L65" s="1">
        <f>('To find trend component'!B$18*'Decomposition Breakdown of comp'!A65)+'To find trend component'!B$17</f>
        <v>212.90354296357421</v>
      </c>
      <c r="M65" s="1">
        <f t="shared" si="2"/>
        <v>214.99225222566065</v>
      </c>
      <c r="N65" s="1">
        <f t="shared" si="3"/>
        <v>0.90817226192440303</v>
      </c>
      <c r="O65" s="1">
        <f t="shared" si="8"/>
        <v>0.99838694198110511</v>
      </c>
      <c r="P65" s="9">
        <f t="shared" si="9"/>
        <v>0.90963956331631446</v>
      </c>
      <c r="Q65" s="9">
        <f t="shared" si="4"/>
        <v>19.74225222566065</v>
      </c>
      <c r="R65" s="9">
        <f t="shared" si="5"/>
        <v>19.74225222566065</v>
      </c>
      <c r="S65" s="9">
        <f t="shared" si="6"/>
        <v>4.4432254304345902</v>
      </c>
      <c r="T65" s="9"/>
      <c r="V65" s="5"/>
      <c r="W65" s="5"/>
      <c r="X65" s="5"/>
      <c r="Y65"/>
      <c r="Z65"/>
      <c r="AA65"/>
      <c r="AB65"/>
      <c r="AC65"/>
      <c r="AD65"/>
    </row>
    <row r="66" spans="1:30" x14ac:dyDescent="0.3">
      <c r="A66" s="1">
        <v>65</v>
      </c>
      <c r="B66" s="4" t="s">
        <v>27</v>
      </c>
      <c r="C66" s="4">
        <v>1</v>
      </c>
      <c r="D66" s="1">
        <v>37</v>
      </c>
      <c r="E66" s="1">
        <v>212.45</v>
      </c>
      <c r="F66" s="1">
        <f t="shared" si="13"/>
        <v>211.26999999999998</v>
      </c>
      <c r="G66" s="1">
        <f t="shared" si="10"/>
        <v>215.16249999999999</v>
      </c>
      <c r="H66" s="1">
        <f t="shared" si="11"/>
        <v>0.98739324928832861</v>
      </c>
      <c r="I66" s="1">
        <v>1.0305904292884349</v>
      </c>
      <c r="J66" s="1">
        <f t="shared" ref="J66:J82" si="14">$I$96*I66</f>
        <v>1.0283505442914076</v>
      </c>
      <c r="K66" s="1">
        <f t="shared" si="1"/>
        <v>206.59297666477164</v>
      </c>
      <c r="L66" s="1">
        <f>('To find trend component'!B$18*'Decomposition Breakdown of comp'!A66)+'To find trend component'!B$17</f>
        <v>211.4477704305886</v>
      </c>
      <c r="M66" s="1">
        <f t="shared" si="2"/>
        <v>217.4424298115004</v>
      </c>
      <c r="N66" s="1">
        <f t="shared" si="3"/>
        <v>0.97704022248174693</v>
      </c>
      <c r="O66" s="1">
        <f t="shared" si="8"/>
        <v>1.0421346418503268</v>
      </c>
      <c r="P66" s="9">
        <f t="shared" si="9"/>
        <v>0.9375374191064183</v>
      </c>
      <c r="Q66" s="9">
        <f t="shared" si="4"/>
        <v>4.9924298115004149</v>
      </c>
      <c r="R66" s="9">
        <f t="shared" si="5"/>
        <v>4.9924298115004149</v>
      </c>
      <c r="S66" s="9">
        <f t="shared" si="6"/>
        <v>2.2343745906853703</v>
      </c>
      <c r="T66" s="9"/>
      <c r="V66" s="5"/>
      <c r="W66" s="5"/>
      <c r="X66" s="5"/>
      <c r="Y66"/>
      <c r="Z66"/>
      <c r="AA66"/>
      <c r="AB66"/>
      <c r="AC66"/>
      <c r="AD66"/>
    </row>
    <row r="67" spans="1:30" x14ac:dyDescent="0.3">
      <c r="A67" s="1">
        <v>66</v>
      </c>
      <c r="C67" s="4">
        <v>2</v>
      </c>
      <c r="D67" s="1">
        <v>38</v>
      </c>
      <c r="E67" s="1">
        <v>232.21</v>
      </c>
      <c r="F67" s="1">
        <f t="shared" si="13"/>
        <v>219.05500000000001</v>
      </c>
      <c r="G67" s="1">
        <f t="shared" si="10"/>
        <v>222.13749999999999</v>
      </c>
      <c r="H67" s="1">
        <f t="shared" si="11"/>
        <v>1.0453435372235667</v>
      </c>
      <c r="I67" s="1">
        <v>0.95784970310862372</v>
      </c>
      <c r="J67" s="1">
        <f t="shared" si="14"/>
        <v>0.95576791278879569</v>
      </c>
      <c r="K67" s="1">
        <f t="shared" ref="K67:K82" si="15">E67/J67</f>
        <v>242.95647185146029</v>
      </c>
      <c r="L67" s="1">
        <f>('To find trend component'!B$18*'Decomposition Breakdown of comp'!A67)+'To find trend component'!B$17</f>
        <v>209.99199789760297</v>
      </c>
      <c r="M67" s="1">
        <f t="shared" ref="M67:M93" si="16">J67*L67</f>
        <v>200.70361353294118</v>
      </c>
      <c r="N67" s="1">
        <f t="shared" ref="N67:N82" si="17">E67/M67</f>
        <v>1.156979667243947</v>
      </c>
      <c r="O67" s="1">
        <f t="shared" si="8"/>
        <v>1.0780008834509713</v>
      </c>
      <c r="P67" s="9">
        <f t="shared" si="9"/>
        <v>1.0732641178735802</v>
      </c>
      <c r="Q67" s="9">
        <f t="shared" ref="Q67:Q93" si="18">M67-E67</f>
        <v>-31.506386467058832</v>
      </c>
      <c r="R67" s="9">
        <f t="shared" ref="R67:R93" si="19">ABS(Q67)</f>
        <v>31.506386467058832</v>
      </c>
      <c r="S67" s="9">
        <f t="shared" ref="S67:S93" si="20">SQRT(R67)</f>
        <v>5.6130550030316675</v>
      </c>
      <c r="T67" s="9"/>
      <c r="V67" s="5"/>
      <c r="W67" s="5"/>
      <c r="X67" s="5"/>
      <c r="Y67"/>
      <c r="Z67"/>
      <c r="AA67"/>
      <c r="AB67"/>
      <c r="AC67"/>
      <c r="AD67"/>
    </row>
    <row r="68" spans="1:30" x14ac:dyDescent="0.3">
      <c r="A68" s="1">
        <v>67</v>
      </c>
      <c r="C68" s="4">
        <v>3</v>
      </c>
      <c r="D68" s="1">
        <v>39</v>
      </c>
      <c r="E68" s="1">
        <v>236.31</v>
      </c>
      <c r="F68" s="1">
        <f t="shared" ref="F68:F81" si="21">AVERAGE(E66:E69)</f>
        <v>225.22</v>
      </c>
      <c r="G68" s="1">
        <f t="shared" si="10"/>
        <v>222.89375000000001</v>
      </c>
      <c r="H68" s="1">
        <f t="shared" si="11"/>
        <v>1.0601912346129041</v>
      </c>
      <c r="I68" s="1">
        <v>1.0082623104934911</v>
      </c>
      <c r="J68" s="1">
        <f t="shared" si="14"/>
        <v>1.0060709534246099</v>
      </c>
      <c r="K68" s="1">
        <f t="shared" si="15"/>
        <v>234.88402999372343</v>
      </c>
      <c r="L68" s="1">
        <f>('To find trend component'!B$18*'Decomposition Breakdown of comp'!A68)+'To find trend component'!B$17</f>
        <v>208.53622536461737</v>
      </c>
      <c r="M68" s="1">
        <f t="shared" si="16"/>
        <v>209.80223907614993</v>
      </c>
      <c r="N68" s="1">
        <f t="shared" si="17"/>
        <v>1.1263464157512104</v>
      </c>
      <c r="O68" s="1">
        <f t="shared" ref="O68:O80" si="22">AVERAGE(N67:N70)</f>
        <v>1.062915694561537</v>
      </c>
      <c r="P68" s="9">
        <f t="shared" ref="P68:P93" si="23">N68/O68</f>
        <v>1.0596761544816959</v>
      </c>
      <c r="Q68" s="9">
        <f t="shared" si="18"/>
        <v>-26.507760923850071</v>
      </c>
      <c r="R68" s="9">
        <f t="shared" si="19"/>
        <v>26.507760923850071</v>
      </c>
      <c r="S68" s="9">
        <f t="shared" si="20"/>
        <v>5.1485688228720488</v>
      </c>
      <c r="T68" s="9"/>
      <c r="V68" s="5"/>
      <c r="W68" s="5"/>
      <c r="X68" s="5"/>
      <c r="Y68"/>
      <c r="Z68"/>
      <c r="AA68"/>
      <c r="AB68"/>
      <c r="AC68"/>
      <c r="AD68"/>
    </row>
    <row r="69" spans="1:30" x14ac:dyDescent="0.3">
      <c r="A69" s="1">
        <v>68</v>
      </c>
      <c r="C69" s="4">
        <v>4</v>
      </c>
      <c r="D69" s="1">
        <v>40</v>
      </c>
      <c r="E69" s="1">
        <v>219.91</v>
      </c>
      <c r="F69" s="1">
        <f t="shared" si="21"/>
        <v>220.5675</v>
      </c>
      <c r="G69" s="1">
        <f t="shared" ref="G69:G81" si="24">AVERAGE(F69:F70)</f>
        <v>216.70375000000001</v>
      </c>
      <c r="H69" s="1">
        <f t="shared" ref="H69:H82" si="25">E69/G69</f>
        <v>1.0147955446087111</v>
      </c>
      <c r="I69" s="1">
        <v>1.0120100919914954</v>
      </c>
      <c r="J69" s="1">
        <f t="shared" si="14"/>
        <v>1.0098105894951865</v>
      </c>
      <c r="K69" s="1">
        <f t="shared" si="15"/>
        <v>217.77351345655327</v>
      </c>
      <c r="L69" s="1">
        <f>('To find trend component'!B$18*'Decomposition Breakdown of comp'!A69)+'To find trend component'!B$17</f>
        <v>207.08045283163176</v>
      </c>
      <c r="M69" s="1">
        <f t="shared" si="16"/>
        <v>209.11203414684024</v>
      </c>
      <c r="N69" s="1">
        <f t="shared" si="17"/>
        <v>1.0516372283269806</v>
      </c>
      <c r="O69" s="1">
        <f t="shared" si="22"/>
        <v>1.0315650708921256</v>
      </c>
      <c r="P69" s="9">
        <f t="shared" si="23"/>
        <v>1.0194579653782734</v>
      </c>
      <c r="Q69" s="9">
        <f t="shared" si="18"/>
        <v>-10.797965853159752</v>
      </c>
      <c r="R69" s="9">
        <f t="shared" si="19"/>
        <v>10.797965853159752</v>
      </c>
      <c r="S69" s="9">
        <f t="shared" si="20"/>
        <v>3.2860258448709367</v>
      </c>
      <c r="T69" s="9"/>
      <c r="V69" s="5"/>
      <c r="W69" s="5"/>
      <c r="X69" s="5"/>
      <c r="Y69"/>
      <c r="Z69"/>
      <c r="AA69"/>
      <c r="AB69"/>
      <c r="AC69"/>
      <c r="AD69"/>
    </row>
    <row r="70" spans="1:30" x14ac:dyDescent="0.3">
      <c r="A70" s="1">
        <v>69</v>
      </c>
      <c r="B70" s="4" t="s">
        <v>28</v>
      </c>
      <c r="C70" s="4">
        <v>1</v>
      </c>
      <c r="D70" s="1">
        <v>41</v>
      </c>
      <c r="E70" s="1">
        <v>193.84</v>
      </c>
      <c r="F70" s="1">
        <f t="shared" si="21"/>
        <v>212.84000000000003</v>
      </c>
      <c r="G70" s="1">
        <f t="shared" si="24"/>
        <v>208.10124999999999</v>
      </c>
      <c r="H70" s="1">
        <f t="shared" si="25"/>
        <v>0.93146965719811881</v>
      </c>
      <c r="I70" s="1">
        <v>1.0305904292884349</v>
      </c>
      <c r="J70" s="1">
        <f t="shared" si="14"/>
        <v>1.0283505442914076</v>
      </c>
      <c r="K70" s="1">
        <f t="shared" si="15"/>
        <v>188.49603481618894</v>
      </c>
      <c r="L70" s="1">
        <f>('To find trend component'!B$18*'Decomposition Breakdown of comp'!A70)+'To find trend component'!B$17</f>
        <v>205.62468029864613</v>
      </c>
      <c r="M70" s="1">
        <f t="shared" si="16"/>
        <v>211.45425190485943</v>
      </c>
      <c r="N70" s="1">
        <f t="shared" si="17"/>
        <v>0.91669946692401016</v>
      </c>
      <c r="O70" s="1">
        <f t="shared" si="22"/>
        <v>0.9931827255412673</v>
      </c>
      <c r="P70" s="9">
        <f t="shared" si="23"/>
        <v>0.92299175504127395</v>
      </c>
      <c r="Q70" s="9">
        <f t="shared" si="18"/>
        <v>17.614251904859429</v>
      </c>
      <c r="R70" s="9">
        <f t="shared" si="19"/>
        <v>17.614251904859429</v>
      </c>
      <c r="S70" s="9">
        <f t="shared" si="20"/>
        <v>4.1969336312192773</v>
      </c>
      <c r="T70" s="9"/>
      <c r="V70" s="5"/>
      <c r="W70" s="5"/>
      <c r="X70" s="5"/>
      <c r="Y70"/>
      <c r="Z70"/>
      <c r="AA70"/>
      <c r="AB70"/>
      <c r="AC70"/>
      <c r="AD70"/>
    </row>
    <row r="71" spans="1:30" x14ac:dyDescent="0.3">
      <c r="A71" s="1">
        <v>70</v>
      </c>
      <c r="C71" s="4">
        <v>2</v>
      </c>
      <c r="D71" s="1">
        <v>42</v>
      </c>
      <c r="E71" s="1">
        <v>201.3</v>
      </c>
      <c r="F71" s="1">
        <f t="shared" si="21"/>
        <v>203.36249999999998</v>
      </c>
      <c r="G71" s="1">
        <f t="shared" si="24"/>
        <v>197.21625</v>
      </c>
      <c r="H71" s="1">
        <f t="shared" si="25"/>
        <v>1.0207069650700691</v>
      </c>
      <c r="I71" s="1">
        <v>0.95784970310862372</v>
      </c>
      <c r="J71" s="1">
        <f t="shared" si="14"/>
        <v>0.95576791278879569</v>
      </c>
      <c r="K71" s="1">
        <f t="shared" si="15"/>
        <v>210.61598459885002</v>
      </c>
      <c r="L71" s="1">
        <f>('To find trend component'!B$18*'Decomposition Breakdown of comp'!A71)+'To find trend component'!B$17</f>
        <v>204.16890776566052</v>
      </c>
      <c r="M71" s="1">
        <f t="shared" si="16"/>
        <v>195.13809083155348</v>
      </c>
      <c r="N71" s="1">
        <f t="shared" si="17"/>
        <v>1.0315771725663012</v>
      </c>
      <c r="O71" s="1">
        <f t="shared" si="22"/>
        <v>0.94030450919048192</v>
      </c>
      <c r="P71" s="9">
        <f t="shared" si="23"/>
        <v>1.097067133554849</v>
      </c>
      <c r="Q71" s="9">
        <f t="shared" si="18"/>
        <v>-6.1619091684465275</v>
      </c>
      <c r="R71" s="9">
        <f t="shared" si="19"/>
        <v>6.1619091684465275</v>
      </c>
      <c r="S71" s="9">
        <f t="shared" si="20"/>
        <v>2.4823193123461227</v>
      </c>
      <c r="T71" s="9"/>
      <c r="V71" s="5"/>
      <c r="W71" s="5"/>
      <c r="X71" s="5"/>
      <c r="Y71"/>
      <c r="Z71"/>
      <c r="AA71"/>
      <c r="AB71"/>
      <c r="AC71"/>
      <c r="AD71"/>
    </row>
    <row r="72" spans="1:30" x14ac:dyDescent="0.3">
      <c r="A72" s="1">
        <v>71</v>
      </c>
      <c r="C72" s="4">
        <v>3</v>
      </c>
      <c r="D72" s="1">
        <v>43</v>
      </c>
      <c r="E72" s="1">
        <v>198.4</v>
      </c>
      <c r="F72" s="1">
        <f t="shared" si="21"/>
        <v>191.07</v>
      </c>
      <c r="G72" s="1">
        <f t="shared" si="24"/>
        <v>192.66624999999999</v>
      </c>
      <c r="H72" s="1">
        <f t="shared" si="25"/>
        <v>1.0297600124567745</v>
      </c>
      <c r="I72" s="1">
        <v>1.0082623104934911</v>
      </c>
      <c r="J72" s="1">
        <f t="shared" si="14"/>
        <v>1.0060709534246099</v>
      </c>
      <c r="K72" s="1">
        <f t="shared" si="15"/>
        <v>197.20279104039071</v>
      </c>
      <c r="L72" s="1">
        <f>('To find trend component'!B$18*'Decomposition Breakdown of comp'!A72)+'To find trend component'!B$17</f>
        <v>202.71313523267492</v>
      </c>
      <c r="M72" s="1">
        <f t="shared" si="16"/>
        <v>203.94379723522914</v>
      </c>
      <c r="N72" s="1">
        <f t="shared" si="17"/>
        <v>0.97281703434777711</v>
      </c>
      <c r="O72" s="1">
        <f t="shared" si="22"/>
        <v>0.96252150971464412</v>
      </c>
      <c r="P72" s="9">
        <f t="shared" si="23"/>
        <v>1.0106964099287352</v>
      </c>
      <c r="Q72" s="9">
        <f t="shared" si="18"/>
        <v>5.5437972352291354</v>
      </c>
      <c r="R72" s="9">
        <f t="shared" si="19"/>
        <v>5.5437972352291354</v>
      </c>
      <c r="S72" s="9">
        <f t="shared" si="20"/>
        <v>2.3545269663414636</v>
      </c>
      <c r="T72" s="9"/>
      <c r="V72" s="5"/>
      <c r="W72" s="5"/>
      <c r="X72" s="5"/>
      <c r="Y72"/>
      <c r="Z72"/>
      <c r="AA72"/>
      <c r="AB72"/>
      <c r="AC72"/>
      <c r="AD72"/>
    </row>
    <row r="73" spans="1:30" x14ac:dyDescent="0.3">
      <c r="A73" s="1">
        <v>72</v>
      </c>
      <c r="C73" s="4">
        <v>4</v>
      </c>
      <c r="D73" s="1">
        <v>44</v>
      </c>
      <c r="E73" s="1">
        <v>170.74</v>
      </c>
      <c r="F73" s="1">
        <f t="shared" si="21"/>
        <v>194.26250000000002</v>
      </c>
      <c r="G73" s="1">
        <f t="shared" si="24"/>
        <v>192.685</v>
      </c>
      <c r="H73" s="1">
        <f t="shared" si="25"/>
        <v>0.88610945325271817</v>
      </c>
      <c r="I73" s="1">
        <v>1.0120100919914954</v>
      </c>
      <c r="J73" s="1">
        <f t="shared" si="14"/>
        <v>1.0098105894951865</v>
      </c>
      <c r="K73" s="1">
        <f t="shared" si="15"/>
        <v>169.0812136218085</v>
      </c>
      <c r="L73" s="1">
        <f>('To find trend component'!B$18*'Decomposition Breakdown of comp'!A73)+'To find trend component'!B$17</f>
        <v>201.25736269968928</v>
      </c>
      <c r="M73" s="1">
        <f t="shared" si="16"/>
        <v>203.23181606801981</v>
      </c>
      <c r="N73" s="1">
        <f t="shared" si="17"/>
        <v>0.84012436292383919</v>
      </c>
      <c r="O73" s="1">
        <f t="shared" si="22"/>
        <v>0.95345013681547308</v>
      </c>
      <c r="P73" s="9">
        <f t="shared" si="23"/>
        <v>0.88114137329704267</v>
      </c>
      <c r="Q73" s="9">
        <f t="shared" si="18"/>
        <v>32.491816068019801</v>
      </c>
      <c r="R73" s="9">
        <f t="shared" si="19"/>
        <v>32.491816068019801</v>
      </c>
      <c r="S73" s="9">
        <f t="shared" si="20"/>
        <v>5.7001593019861998</v>
      </c>
      <c r="T73" s="9"/>
      <c r="V73" s="5"/>
      <c r="W73" s="5"/>
      <c r="X73" s="5"/>
      <c r="Y73"/>
      <c r="Z73"/>
      <c r="AA73"/>
      <c r="AB73"/>
      <c r="AC73"/>
      <c r="AD73"/>
    </row>
    <row r="74" spans="1:30" x14ac:dyDescent="0.3">
      <c r="A74" s="1">
        <v>73</v>
      </c>
      <c r="B74" s="4" t="s">
        <v>29</v>
      </c>
      <c r="C74" s="4">
        <v>1</v>
      </c>
      <c r="D74" s="1">
        <v>45</v>
      </c>
      <c r="E74" s="1">
        <v>206.61</v>
      </c>
      <c r="F74" s="1">
        <f t="shared" si="21"/>
        <v>191.10750000000002</v>
      </c>
      <c r="G74" s="1">
        <f t="shared" si="24"/>
        <v>191.01249999999999</v>
      </c>
      <c r="H74" s="1">
        <f t="shared" si="25"/>
        <v>1.0816569596230614</v>
      </c>
      <c r="I74" s="1">
        <v>1.0305904292884349</v>
      </c>
      <c r="J74" s="1">
        <f t="shared" si="14"/>
        <v>1.0283505442914076</v>
      </c>
      <c r="K74" s="1">
        <f t="shared" si="15"/>
        <v>200.91397933023524</v>
      </c>
      <c r="L74" s="1">
        <f>('To find trend component'!B$18*'Decomposition Breakdown of comp'!A74)+'To find trend component'!B$17</f>
        <v>199.8015901667037</v>
      </c>
      <c r="M74" s="1">
        <f t="shared" si="16"/>
        <v>205.46607399821852</v>
      </c>
      <c r="N74" s="1">
        <f t="shared" si="17"/>
        <v>1.0055674690206589</v>
      </c>
      <c r="O74" s="1">
        <f t="shared" si="22"/>
        <v>0.95968380311522494</v>
      </c>
      <c r="P74" s="9">
        <f t="shared" si="23"/>
        <v>1.047811232987877</v>
      </c>
      <c r="Q74" s="9">
        <f t="shared" si="18"/>
        <v>-1.1439260017814945</v>
      </c>
      <c r="R74" s="9">
        <f t="shared" si="19"/>
        <v>1.1439260017814945</v>
      </c>
      <c r="S74" s="9">
        <f t="shared" si="20"/>
        <v>1.0695447638044395</v>
      </c>
      <c r="T74" s="9"/>
      <c r="V74" s="5"/>
      <c r="W74" s="5"/>
      <c r="X74" s="5"/>
      <c r="Y74"/>
      <c r="Z74"/>
      <c r="AA74"/>
      <c r="AB74"/>
      <c r="AC74"/>
      <c r="AD74"/>
    </row>
    <row r="75" spans="1:30" x14ac:dyDescent="0.3">
      <c r="A75" s="1">
        <v>74</v>
      </c>
      <c r="C75" s="4">
        <v>2</v>
      </c>
      <c r="D75" s="1">
        <v>46</v>
      </c>
      <c r="E75" s="1">
        <v>188.68</v>
      </c>
      <c r="F75" s="1">
        <f t="shared" si="21"/>
        <v>190.91749999999999</v>
      </c>
      <c r="G75" s="1">
        <f t="shared" si="24"/>
        <v>193.72</v>
      </c>
      <c r="H75" s="1">
        <f t="shared" si="25"/>
        <v>0.97398306834606652</v>
      </c>
      <c r="I75" s="1">
        <v>0.95784970310862372</v>
      </c>
      <c r="J75" s="1">
        <f t="shared" si="14"/>
        <v>0.95576791278879569</v>
      </c>
      <c r="K75" s="1">
        <f t="shared" si="15"/>
        <v>197.41194224595637</v>
      </c>
      <c r="L75" s="1">
        <f>('To find trend component'!B$18*'Decomposition Breakdown of comp'!A75)+'To find trend component'!B$17</f>
        <v>198.34581763371807</v>
      </c>
      <c r="M75" s="1">
        <f t="shared" si="16"/>
        <v>189.57256813016582</v>
      </c>
      <c r="N75" s="1">
        <f t="shared" si="17"/>
        <v>0.99529168096961718</v>
      </c>
      <c r="O75" s="1">
        <f t="shared" si="22"/>
        <v>0.99434290233977185</v>
      </c>
      <c r="P75" s="9">
        <f t="shared" si="23"/>
        <v>1.000954176499488</v>
      </c>
      <c r="Q75" s="9">
        <f t="shared" si="18"/>
        <v>0.89256813016581305</v>
      </c>
      <c r="R75" s="9">
        <f t="shared" si="19"/>
        <v>0.89256813016581305</v>
      </c>
      <c r="S75" s="9">
        <f t="shared" si="20"/>
        <v>0.94475823900393319</v>
      </c>
      <c r="T75" s="9"/>
      <c r="V75" s="5"/>
      <c r="W75" s="5"/>
      <c r="X75" s="5"/>
      <c r="Y75"/>
      <c r="Z75"/>
      <c r="AA75"/>
      <c r="AB75"/>
      <c r="AC75"/>
      <c r="AD75"/>
    </row>
    <row r="76" spans="1:30" x14ac:dyDescent="0.3">
      <c r="A76" s="1">
        <v>75</v>
      </c>
      <c r="C76" s="4">
        <v>3</v>
      </c>
      <c r="D76" s="1">
        <v>47</v>
      </c>
      <c r="E76" s="1">
        <v>197.64</v>
      </c>
      <c r="F76" s="1">
        <f t="shared" si="21"/>
        <v>196.52250000000001</v>
      </c>
      <c r="G76" s="1">
        <f t="shared" si="24"/>
        <v>193.78874999999999</v>
      </c>
      <c r="H76" s="1">
        <f t="shared" si="25"/>
        <v>1.0198734446659055</v>
      </c>
      <c r="I76" s="1">
        <v>1.0082623104934911</v>
      </c>
      <c r="J76" s="1">
        <f t="shared" si="14"/>
        <v>1.0060709534246099</v>
      </c>
      <c r="K76" s="1">
        <f t="shared" si="15"/>
        <v>196.44737712309887</v>
      </c>
      <c r="L76" s="1">
        <f>('To find trend component'!B$18*'Decomposition Breakdown of comp'!A76)+'To find trend component'!B$17</f>
        <v>196.89004510073244</v>
      </c>
      <c r="M76" s="1">
        <f t="shared" si="16"/>
        <v>198.08535539430832</v>
      </c>
      <c r="N76" s="1">
        <f t="shared" si="17"/>
        <v>0.99775169954678466</v>
      </c>
      <c r="O76" s="1">
        <f t="shared" si="22"/>
        <v>0.97448044713934978</v>
      </c>
      <c r="P76" s="9">
        <f t="shared" si="23"/>
        <v>1.0238806765961792</v>
      </c>
      <c r="Q76" s="9">
        <f t="shared" si="18"/>
        <v>0.44535539430833637</v>
      </c>
      <c r="R76" s="9">
        <f t="shared" si="19"/>
        <v>0.44535539430833637</v>
      </c>
      <c r="S76" s="9">
        <f t="shared" si="20"/>
        <v>0.66734952933851421</v>
      </c>
      <c r="T76" s="9"/>
      <c r="V76" s="5"/>
      <c r="W76" s="5"/>
      <c r="X76" s="5"/>
      <c r="Y76"/>
      <c r="Z76"/>
      <c r="AA76"/>
      <c r="AB76"/>
      <c r="AC76"/>
      <c r="AD76"/>
    </row>
    <row r="77" spans="1:30" x14ac:dyDescent="0.3">
      <c r="A77" s="1">
        <v>76</v>
      </c>
      <c r="C77" s="4">
        <v>4</v>
      </c>
      <c r="D77" s="1">
        <v>48</v>
      </c>
      <c r="E77" s="1">
        <v>193.16</v>
      </c>
      <c r="F77" s="1">
        <f t="shared" si="21"/>
        <v>191.05500000000001</v>
      </c>
      <c r="G77" s="1">
        <f t="shared" si="24"/>
        <v>191.07999999999998</v>
      </c>
      <c r="H77" s="1">
        <f t="shared" si="25"/>
        <v>1.0108854929872306</v>
      </c>
      <c r="I77" s="1">
        <v>1.0120100919914954</v>
      </c>
      <c r="J77" s="1">
        <f t="shared" si="14"/>
        <v>1.0098105894951865</v>
      </c>
      <c r="K77" s="1">
        <f t="shared" si="15"/>
        <v>191.283397113673</v>
      </c>
      <c r="L77" s="1">
        <f>('To find trend component'!B$18*'Decomposition Breakdown of comp'!A77)+'To find trend component'!B$17</f>
        <v>195.43427256774686</v>
      </c>
      <c r="M77" s="1">
        <f t="shared" si="16"/>
        <v>197.35159798919943</v>
      </c>
      <c r="N77" s="1">
        <f t="shared" si="17"/>
        <v>0.9787607598220267</v>
      </c>
      <c r="O77" s="1">
        <f t="shared" si="22"/>
        <v>0.98227813558052457</v>
      </c>
      <c r="P77" s="9">
        <f t="shared" si="23"/>
        <v>0.99641916517217488</v>
      </c>
      <c r="Q77" s="9">
        <f t="shared" si="18"/>
        <v>4.1915979891994368</v>
      </c>
      <c r="R77" s="9">
        <f t="shared" si="19"/>
        <v>4.1915979891994368</v>
      </c>
      <c r="S77" s="9">
        <f t="shared" si="20"/>
        <v>2.0473392462411883</v>
      </c>
      <c r="T77" s="9"/>
      <c r="V77" s="5"/>
      <c r="W77" s="5"/>
      <c r="X77" s="5"/>
      <c r="Y77"/>
      <c r="Z77"/>
      <c r="AA77"/>
      <c r="AB77"/>
      <c r="AC77"/>
      <c r="AD77"/>
    </row>
    <row r="78" spans="1:30" x14ac:dyDescent="0.3">
      <c r="A78" s="1">
        <v>77</v>
      </c>
      <c r="B78" s="4" t="s">
        <v>30</v>
      </c>
      <c r="C78" s="4">
        <v>1</v>
      </c>
      <c r="D78" s="1">
        <v>49</v>
      </c>
      <c r="E78" s="1">
        <v>184.74</v>
      </c>
      <c r="F78" s="1">
        <f t="shared" si="21"/>
        <v>191.10499999999999</v>
      </c>
      <c r="G78" s="1">
        <f t="shared" si="24"/>
        <v>194.50624999999999</v>
      </c>
      <c r="H78" s="1">
        <f t="shared" si="25"/>
        <v>0.94978953118473064</v>
      </c>
      <c r="I78" s="1">
        <v>1.0305904292884349</v>
      </c>
      <c r="J78" s="1">
        <f t="shared" si="14"/>
        <v>1.0283505442914076</v>
      </c>
      <c r="K78" s="1">
        <f t="shared" si="15"/>
        <v>179.64691225723661</v>
      </c>
      <c r="L78" s="1">
        <f>('To find trend component'!B$18*'Decomposition Breakdown of comp'!A78)+'To find trend component'!B$17</f>
        <v>193.97850003476123</v>
      </c>
      <c r="M78" s="1">
        <f t="shared" si="16"/>
        <v>199.47789609157752</v>
      </c>
      <c r="N78" s="1">
        <f t="shared" si="17"/>
        <v>0.9261176482189708</v>
      </c>
      <c r="O78" s="1">
        <f t="shared" si="22"/>
        <v>1.0252680448659042</v>
      </c>
      <c r="P78" s="9">
        <f t="shared" si="23"/>
        <v>0.90329319523471407</v>
      </c>
      <c r="Q78" s="9">
        <f t="shared" si="18"/>
        <v>14.737896091577511</v>
      </c>
      <c r="R78" s="9">
        <f t="shared" si="19"/>
        <v>14.737896091577511</v>
      </c>
      <c r="S78" s="9">
        <f t="shared" si="20"/>
        <v>3.8389967558696259</v>
      </c>
      <c r="T78" s="9"/>
      <c r="V78" s="5"/>
      <c r="W78" s="5"/>
      <c r="X78" s="5"/>
      <c r="Y78"/>
      <c r="Z78"/>
      <c r="AA78"/>
      <c r="AB78"/>
      <c r="AC78"/>
      <c r="AD78"/>
    </row>
    <row r="79" spans="1:30" x14ac:dyDescent="0.3">
      <c r="A79" s="1">
        <v>78</v>
      </c>
      <c r="C79" s="4">
        <v>2</v>
      </c>
      <c r="D79" s="1">
        <v>50</v>
      </c>
      <c r="E79" s="1">
        <v>188.88</v>
      </c>
      <c r="F79" s="1">
        <f t="shared" si="21"/>
        <v>197.9075</v>
      </c>
      <c r="G79" s="1">
        <f t="shared" si="24"/>
        <v>197.12625</v>
      </c>
      <c r="H79" s="1">
        <f t="shared" si="25"/>
        <v>0.9581676717332166</v>
      </c>
      <c r="I79" s="1">
        <v>0.95784970310862372</v>
      </c>
      <c r="J79" s="1">
        <f t="shared" si="14"/>
        <v>0.95576791278879569</v>
      </c>
      <c r="K79" s="1">
        <f t="shared" si="15"/>
        <v>197.62119806771381</v>
      </c>
      <c r="L79" s="1">
        <f>('To find trend component'!B$18*'Decomposition Breakdown of comp'!A79)+'To find trend component'!B$17</f>
        <v>192.52272750177562</v>
      </c>
      <c r="M79" s="1">
        <f t="shared" si="16"/>
        <v>184.00704542877816</v>
      </c>
      <c r="N79" s="1">
        <f t="shared" si="17"/>
        <v>1.0264824347343156</v>
      </c>
      <c r="O79" s="1">
        <f t="shared" si="22"/>
        <v>1.0246221607584647</v>
      </c>
      <c r="P79" s="9">
        <f t="shared" si="23"/>
        <v>1.0018155707021541</v>
      </c>
      <c r="Q79" s="9">
        <f t="shared" si="18"/>
        <v>-4.8729545712218396</v>
      </c>
      <c r="R79" s="9">
        <f t="shared" si="19"/>
        <v>4.8729545712218396</v>
      </c>
      <c r="S79" s="9">
        <f t="shared" si="20"/>
        <v>2.2074769695790351</v>
      </c>
      <c r="T79" s="9"/>
      <c r="V79" s="5"/>
      <c r="W79" s="5"/>
      <c r="X79" s="5"/>
      <c r="Y79"/>
      <c r="Z79"/>
      <c r="AA79"/>
      <c r="AB79"/>
      <c r="AC79"/>
      <c r="AD79"/>
    </row>
    <row r="80" spans="1:30" x14ac:dyDescent="0.3">
      <c r="A80" s="1">
        <v>79</v>
      </c>
      <c r="C80" s="4">
        <v>3</v>
      </c>
      <c r="D80" s="1">
        <v>51</v>
      </c>
      <c r="E80" s="1">
        <v>224.85</v>
      </c>
      <c r="F80" s="1">
        <f t="shared" si="21"/>
        <v>196.345</v>
      </c>
      <c r="G80" s="1">
        <f t="shared" si="24"/>
        <v>197.33375000000001</v>
      </c>
      <c r="H80" s="1">
        <f t="shared" si="25"/>
        <v>1.139440161655064</v>
      </c>
      <c r="I80" s="1">
        <v>1.0082623104934911</v>
      </c>
      <c r="J80" s="1">
        <f t="shared" si="14"/>
        <v>1.0060709534246099</v>
      </c>
      <c r="K80" s="1">
        <f t="shared" si="15"/>
        <v>223.49318329350729</v>
      </c>
      <c r="L80" s="1">
        <f>('To find trend component'!B$18*'Decomposition Breakdown of comp'!A80)+'To find trend component'!B$17</f>
        <v>191.06695496879001</v>
      </c>
      <c r="M80" s="1">
        <f t="shared" si="16"/>
        <v>192.22691355338759</v>
      </c>
      <c r="N80" s="1">
        <f t="shared" si="17"/>
        <v>1.1697113366883036</v>
      </c>
      <c r="O80" s="1">
        <f t="shared" si="22"/>
        <v>1.0420077838373538</v>
      </c>
      <c r="P80" s="9">
        <f t="shared" si="23"/>
        <v>1.1225552772558587</v>
      </c>
      <c r="Q80" s="9">
        <f t="shared" si="18"/>
        <v>-32.623086446612405</v>
      </c>
      <c r="R80" s="9">
        <f t="shared" si="19"/>
        <v>32.623086446612405</v>
      </c>
      <c r="S80" s="9">
        <f t="shared" si="20"/>
        <v>5.7116623190287088</v>
      </c>
      <c r="T80" s="9"/>
      <c r="V80" s="5"/>
      <c r="W80" s="5"/>
      <c r="X80" s="5"/>
      <c r="Y80"/>
      <c r="Z80"/>
      <c r="AA80"/>
      <c r="AB80"/>
      <c r="AC80"/>
      <c r="AD80"/>
    </row>
    <row r="81" spans="1:30" x14ac:dyDescent="0.3">
      <c r="A81" s="1">
        <v>80</v>
      </c>
      <c r="C81" s="4">
        <v>4</v>
      </c>
      <c r="D81" s="1">
        <v>52</v>
      </c>
      <c r="E81" s="1">
        <v>186.91</v>
      </c>
      <c r="F81" s="1">
        <f t="shared" si="21"/>
        <v>198.32249999999999</v>
      </c>
      <c r="G81" s="1">
        <f t="shared" si="24"/>
        <v>199.82249999999999</v>
      </c>
      <c r="H81" s="1">
        <f t="shared" si="25"/>
        <v>0.93538014988302121</v>
      </c>
      <c r="I81" s="1">
        <v>1.0120100919914954</v>
      </c>
      <c r="J81" s="1">
        <f t="shared" si="14"/>
        <v>1.0098105894951865</v>
      </c>
      <c r="K81" s="1">
        <f t="shared" si="15"/>
        <v>185.09411759430844</v>
      </c>
      <c r="L81" s="1">
        <f>('To find trend component'!B$18*'Decomposition Breakdown of comp'!A81)+'To find trend component'!B$17</f>
        <v>189.61118243580438</v>
      </c>
      <c r="M81" s="1">
        <f t="shared" si="16"/>
        <v>191.47137991037897</v>
      </c>
      <c r="N81" s="1">
        <f t="shared" si="17"/>
        <v>0.97617722339226887</v>
      </c>
      <c r="O81" s="1">
        <f>AVERAGE(N80:N82)</f>
        <v>1.0471829002050332</v>
      </c>
      <c r="P81" s="9">
        <f t="shared" si="23"/>
        <v>0.93219362462960209</v>
      </c>
      <c r="Q81" s="9">
        <f t="shared" si="18"/>
        <v>4.5613799103789745</v>
      </c>
      <c r="R81" s="9">
        <f t="shared" si="19"/>
        <v>4.5613799103789745</v>
      </c>
      <c r="S81" s="9">
        <f t="shared" si="20"/>
        <v>2.1357387270869475</v>
      </c>
      <c r="T81" s="9"/>
      <c r="V81" s="5"/>
      <c r="W81" s="5"/>
      <c r="X81" s="5"/>
      <c r="Y81"/>
      <c r="Z81"/>
      <c r="AA81"/>
      <c r="AB81"/>
      <c r="AC81"/>
      <c r="AD81"/>
    </row>
    <row r="82" spans="1:30" x14ac:dyDescent="0.3">
      <c r="A82" s="1">
        <v>81</v>
      </c>
      <c r="B82" s="4" t="s">
        <v>31</v>
      </c>
      <c r="C82" s="4">
        <v>1</v>
      </c>
      <c r="D82" s="1">
        <v>1</v>
      </c>
      <c r="E82" s="1">
        <v>192.65</v>
      </c>
      <c r="F82" s="1">
        <f>AVERAGE(E80:E83)</f>
        <v>201.32249999999999</v>
      </c>
      <c r="G82" s="1">
        <f>AVERAGE(F82:F83)</f>
        <v>201.32249999999999</v>
      </c>
      <c r="H82" s="1">
        <f t="shared" si="25"/>
        <v>0.95692235095431466</v>
      </c>
      <c r="I82" s="1">
        <v>1.0305904292884349</v>
      </c>
      <c r="J82" s="1">
        <f t="shared" si="14"/>
        <v>1.0283505442914076</v>
      </c>
      <c r="K82" s="1">
        <f t="shared" si="15"/>
        <v>187.33884186617209</v>
      </c>
      <c r="L82" s="1">
        <f>('To find trend component'!B$18*'Decomposition Breakdown of comp'!A82)+'To find trend component'!B$17</f>
        <v>188.15540990281877</v>
      </c>
      <c r="M82" s="1">
        <f t="shared" si="16"/>
        <v>193.48971818493658</v>
      </c>
      <c r="N82" s="1">
        <f t="shared" si="17"/>
        <v>0.99566014053452712</v>
      </c>
      <c r="O82" s="1">
        <f>AVERAGE(N81:N82)</f>
        <v>0.98591868196339805</v>
      </c>
      <c r="P82" s="9">
        <f t="shared" si="23"/>
        <v>1.0098805903056118</v>
      </c>
      <c r="Q82" s="9">
        <f t="shared" si="18"/>
        <v>0.83971818493657224</v>
      </c>
      <c r="R82" s="9">
        <f t="shared" si="19"/>
        <v>0.83971818493657224</v>
      </c>
      <c r="S82" s="9">
        <f t="shared" si="20"/>
        <v>0.91636138337261475</v>
      </c>
      <c r="T82" s="9"/>
      <c r="V82" s="5"/>
      <c r="W82" s="5"/>
      <c r="X82" s="5"/>
      <c r="Y82"/>
      <c r="Z82"/>
      <c r="AA82"/>
      <c r="AB82"/>
      <c r="AC82"/>
      <c r="AD82"/>
    </row>
    <row r="83" spans="1:30" s="10" customFormat="1" x14ac:dyDescent="0.3">
      <c r="A83" s="10">
        <v>82</v>
      </c>
      <c r="B83" s="11"/>
      <c r="C83" s="11">
        <v>2</v>
      </c>
      <c r="D83" s="10">
        <v>2</v>
      </c>
      <c r="E83" s="10">
        <v>200.88</v>
      </c>
      <c r="J83" s="10">
        <v>0.97760065351334735</v>
      </c>
      <c r="L83" s="10">
        <f>('To find trend component'!B$18*'Decomposition Breakdown of comp'!A83)+'To find trend component'!B$17</f>
        <v>186.69963736983317</v>
      </c>
      <c r="M83" s="10">
        <f t="shared" si="16"/>
        <v>182.51768750345389</v>
      </c>
      <c r="N83" s="10">
        <f>E83/M83</f>
        <v>1.1006056604579686</v>
      </c>
      <c r="O83" s="10">
        <f t="shared" ref="O83:O93" si="26">AVERAGE(N82:N83)</f>
        <v>1.0481329004962479</v>
      </c>
      <c r="P83" s="12">
        <f t="shared" si="23"/>
        <v>1.0500630787726224</v>
      </c>
      <c r="Q83" s="12">
        <f t="shared" si="18"/>
        <v>-18.36231249654611</v>
      </c>
      <c r="R83" s="12">
        <f t="shared" si="19"/>
        <v>18.36231249654611</v>
      </c>
      <c r="S83" s="12">
        <f t="shared" si="20"/>
        <v>4.2851268938674512</v>
      </c>
      <c r="T83" s="12"/>
      <c r="V83" s="13"/>
      <c r="W83" s="13"/>
      <c r="X83" s="13"/>
      <c r="Y83" s="14"/>
      <c r="Z83" s="14"/>
      <c r="AA83" s="14"/>
      <c r="AB83" s="14"/>
      <c r="AC83" s="14"/>
      <c r="AD83" s="14"/>
    </row>
    <row r="84" spans="1:30" s="10" customFormat="1" x14ac:dyDescent="0.3">
      <c r="A84" s="10">
        <v>83</v>
      </c>
      <c r="B84" s="11"/>
      <c r="C84" s="11">
        <v>3</v>
      </c>
      <c r="D84" s="10">
        <v>3</v>
      </c>
      <c r="E84" s="10">
        <v>198.88</v>
      </c>
      <c r="J84" s="10">
        <v>1.0103174403863566</v>
      </c>
      <c r="L84" s="10">
        <f>('To find trend component'!B$18*'Decomposition Breakdown of comp'!A84)+'To find trend component'!B$17</f>
        <v>185.24386483684754</v>
      </c>
      <c r="M84" s="10">
        <f t="shared" si="16"/>
        <v>187.15510736924003</v>
      </c>
      <c r="N84" s="10">
        <f t="shared" ref="N84:N93" si="27">E84/M84</f>
        <v>1.0626479971376246</v>
      </c>
      <c r="O84" s="10">
        <f t="shared" si="26"/>
        <v>1.0816268287977966</v>
      </c>
      <c r="P84" s="12">
        <f t="shared" si="23"/>
        <v>0.98245343851051981</v>
      </c>
      <c r="Q84" s="12">
        <f t="shared" si="18"/>
        <v>-11.724892630759967</v>
      </c>
      <c r="R84" s="12">
        <f t="shared" si="19"/>
        <v>11.724892630759967</v>
      </c>
      <c r="S84" s="12">
        <f t="shared" si="20"/>
        <v>3.4241630555158977</v>
      </c>
      <c r="T84" s="12"/>
      <c r="V84" s="13"/>
      <c r="W84" s="13"/>
      <c r="X84" s="13"/>
      <c r="Y84" s="14"/>
      <c r="Z84" s="14"/>
      <c r="AA84" s="14"/>
      <c r="AB84" s="14"/>
      <c r="AC84" s="14"/>
      <c r="AD84" s="14"/>
    </row>
    <row r="85" spans="1:30" s="10" customFormat="1" x14ac:dyDescent="0.3">
      <c r="A85" s="10">
        <v>84</v>
      </c>
      <c r="B85" s="11"/>
      <c r="C85" s="11">
        <v>4</v>
      </c>
      <c r="D85" s="10">
        <v>4</v>
      </c>
      <c r="E85" s="10">
        <v>227.61</v>
      </c>
      <c r="J85" s="10">
        <v>1.0023551427500759</v>
      </c>
      <c r="L85" s="10">
        <f>('To find trend component'!B$18*'Decomposition Breakdown of comp'!A85)+'To find trend component'!B$17</f>
        <v>183.78809230386193</v>
      </c>
      <c r="M85" s="10">
        <f t="shared" si="16"/>
        <v>184.22093949700164</v>
      </c>
      <c r="N85" s="10">
        <f t="shared" si="27"/>
        <v>1.2355273001075133</v>
      </c>
      <c r="O85" s="10">
        <f t="shared" si="26"/>
        <v>1.149087648622569</v>
      </c>
      <c r="P85" s="12">
        <f t="shared" si="23"/>
        <v>1.0752245936927101</v>
      </c>
      <c r="Q85" s="12">
        <f t="shared" si="18"/>
        <v>-43.389060502998376</v>
      </c>
      <c r="R85" s="12">
        <f t="shared" si="19"/>
        <v>43.389060502998376</v>
      </c>
      <c r="S85" s="12">
        <f t="shared" si="20"/>
        <v>6.5870373084565399</v>
      </c>
      <c r="T85" s="12"/>
      <c r="V85" s="13"/>
      <c r="W85" s="13"/>
      <c r="X85" s="13"/>
      <c r="Y85" s="14"/>
      <c r="Z85" s="14"/>
      <c r="AA85" s="14"/>
      <c r="AB85" s="14"/>
      <c r="AC85" s="14"/>
      <c r="AD85" s="14"/>
    </row>
    <row r="86" spans="1:30" s="10" customFormat="1" x14ac:dyDescent="0.3">
      <c r="A86" s="10">
        <v>85</v>
      </c>
      <c r="B86" s="11" t="s">
        <v>32</v>
      </c>
      <c r="C86" s="11">
        <v>1</v>
      </c>
      <c r="D86" s="10">
        <v>5</v>
      </c>
      <c r="E86" s="10">
        <v>214.15</v>
      </c>
      <c r="J86" s="10">
        <v>1.0100233972463226</v>
      </c>
      <c r="L86" s="10">
        <f>('To find trend component'!B$18*'Decomposition Breakdown of comp'!A86)+'To find trend component'!B$17</f>
        <v>182.33231977087632</v>
      </c>
      <c r="M86" s="10">
        <f t="shared" si="16"/>
        <v>184.15990904278334</v>
      </c>
      <c r="N86" s="10">
        <f t="shared" si="27"/>
        <v>1.1628480982266856</v>
      </c>
      <c r="O86" s="10">
        <f t="shared" si="26"/>
        <v>1.1991876991670996</v>
      </c>
      <c r="P86" s="12">
        <f t="shared" si="23"/>
        <v>0.96969648624176696</v>
      </c>
      <c r="Q86" s="12">
        <f t="shared" si="18"/>
        <v>-29.990090957216665</v>
      </c>
      <c r="R86" s="12">
        <f t="shared" si="19"/>
        <v>29.990090957216665</v>
      </c>
      <c r="S86" s="12">
        <f t="shared" si="20"/>
        <v>5.4763209326350353</v>
      </c>
      <c r="T86" s="12"/>
      <c r="V86" s="13"/>
      <c r="W86" s="13"/>
      <c r="X86" s="13"/>
      <c r="Y86" s="14"/>
      <c r="Z86" s="14"/>
      <c r="AA86" s="14"/>
      <c r="AB86" s="14"/>
      <c r="AC86" s="14"/>
      <c r="AD86" s="14"/>
    </row>
    <row r="87" spans="1:30" s="10" customFormat="1" x14ac:dyDescent="0.3">
      <c r="A87" s="10">
        <v>86</v>
      </c>
      <c r="B87" s="11"/>
      <c r="C87" s="11">
        <v>2</v>
      </c>
      <c r="D87" s="10">
        <v>6</v>
      </c>
      <c r="E87" s="10">
        <v>191.91</v>
      </c>
      <c r="J87" s="10">
        <v>0.97760065351334735</v>
      </c>
      <c r="L87" s="10">
        <f>('To find trend component'!B$18*'Decomposition Breakdown of comp'!A87)+'To find trend component'!B$17</f>
        <v>180.87654723789069</v>
      </c>
      <c r="M87" s="10">
        <f t="shared" si="16"/>
        <v>176.82503078499977</v>
      </c>
      <c r="N87" s="10">
        <f t="shared" si="27"/>
        <v>1.0853101461259855</v>
      </c>
      <c r="O87" s="10">
        <f t="shared" si="26"/>
        <v>1.1240791221763355</v>
      </c>
      <c r="P87" s="12">
        <f t="shared" si="23"/>
        <v>0.96551045626104215</v>
      </c>
      <c r="Q87" s="12">
        <f t="shared" si="18"/>
        <v>-15.084969215000228</v>
      </c>
      <c r="R87" s="12">
        <f t="shared" si="19"/>
        <v>15.084969215000228</v>
      </c>
      <c r="S87" s="12">
        <f t="shared" si="20"/>
        <v>3.8839373340722463</v>
      </c>
      <c r="T87" s="12"/>
      <c r="V87" s="13"/>
      <c r="W87" s="13"/>
      <c r="X87" s="13"/>
      <c r="Y87" s="14"/>
      <c r="Z87" s="14"/>
      <c r="AA87" s="14"/>
      <c r="AB87" s="14"/>
      <c r="AC87" s="14"/>
      <c r="AD87" s="14"/>
    </row>
    <row r="88" spans="1:30" s="10" customFormat="1" x14ac:dyDescent="0.3">
      <c r="A88" s="10">
        <v>87</v>
      </c>
      <c r="B88" s="11"/>
      <c r="C88" s="11">
        <v>3</v>
      </c>
      <c r="D88" s="10">
        <v>7</v>
      </c>
      <c r="E88" s="10">
        <v>208.17</v>
      </c>
      <c r="J88" s="10">
        <v>1.0103174403863566</v>
      </c>
      <c r="L88" s="10">
        <f>('To find trend component'!B$18*'Decomposition Breakdown of comp'!A88)+'To find trend component'!B$17</f>
        <v>179.42077470490509</v>
      </c>
      <c r="M88" s="10">
        <f t="shared" si="16"/>
        <v>181.27193785199685</v>
      </c>
      <c r="N88" s="10">
        <f t="shared" si="27"/>
        <v>1.1483851414992021</v>
      </c>
      <c r="O88" s="10">
        <f t="shared" si="26"/>
        <v>1.1168476438125938</v>
      </c>
      <c r="P88" s="12">
        <f t="shared" si="23"/>
        <v>1.0282379587415778</v>
      </c>
      <c r="Q88" s="12">
        <f t="shared" si="18"/>
        <v>-26.898062148003135</v>
      </c>
      <c r="R88" s="12">
        <f t="shared" si="19"/>
        <v>26.898062148003135</v>
      </c>
      <c r="S88" s="12">
        <f t="shared" si="20"/>
        <v>5.1863341724191985</v>
      </c>
      <c r="T88" s="12"/>
      <c r="V88" s="13"/>
      <c r="W88" s="13"/>
      <c r="X88" s="13"/>
      <c r="Y88" s="14"/>
      <c r="Z88" s="14"/>
      <c r="AA88" s="14"/>
      <c r="AB88" s="14"/>
      <c r="AC88" s="14"/>
      <c r="AD88" s="14"/>
    </row>
    <row r="89" spans="1:30" s="10" customFormat="1" x14ac:dyDescent="0.3">
      <c r="A89" s="10">
        <v>88</v>
      </c>
      <c r="B89" s="11"/>
      <c r="C89" s="11">
        <v>4</v>
      </c>
      <c r="D89" s="10">
        <v>8</v>
      </c>
      <c r="E89" s="10">
        <v>204.2</v>
      </c>
      <c r="J89" s="10">
        <v>1.0023551427500759</v>
      </c>
      <c r="L89" s="10">
        <f>('To find trend component'!B$18*'Decomposition Breakdown of comp'!A89)+'To find trend component'!B$17</f>
        <v>177.96500217191948</v>
      </c>
      <c r="M89" s="10">
        <f t="shared" si="16"/>
        <v>178.38413515655191</v>
      </c>
      <c r="N89" s="10">
        <f t="shared" si="27"/>
        <v>1.1447206323633645</v>
      </c>
      <c r="O89" s="10">
        <f t="shared" si="26"/>
        <v>1.1465528869312833</v>
      </c>
      <c r="P89" s="12">
        <f t="shared" si="23"/>
        <v>0.99840194500506407</v>
      </c>
      <c r="Q89" s="12">
        <f t="shared" si="18"/>
        <v>-25.815864843448082</v>
      </c>
      <c r="R89" s="12">
        <f t="shared" si="19"/>
        <v>25.815864843448082</v>
      </c>
      <c r="S89" s="12">
        <f t="shared" si="20"/>
        <v>5.0809314936779142</v>
      </c>
      <c r="T89" s="12"/>
      <c r="V89" s="13"/>
      <c r="W89" s="13"/>
      <c r="X89" s="13"/>
      <c r="Y89" s="14"/>
      <c r="Z89" s="14"/>
      <c r="AA89" s="14"/>
      <c r="AB89" s="14"/>
      <c r="AC89" s="14"/>
      <c r="AD89" s="14"/>
    </row>
    <row r="90" spans="1:30" s="10" customFormat="1" x14ac:dyDescent="0.3">
      <c r="A90" s="10">
        <v>89</v>
      </c>
      <c r="B90" s="11" t="s">
        <v>33</v>
      </c>
      <c r="C90" s="11">
        <v>1</v>
      </c>
      <c r="D90" s="10">
        <v>9</v>
      </c>
      <c r="E90" s="10">
        <v>200.61</v>
      </c>
      <c r="J90" s="10">
        <v>1.0100233972463226</v>
      </c>
      <c r="L90" s="10">
        <f>('To find trend component'!B$18*'Decomposition Breakdown of comp'!A90)+'To find trend component'!B$17</f>
        <v>176.50922963893387</v>
      </c>
      <c r="M90" s="10">
        <f t="shared" si="16"/>
        <v>178.2784517652473</v>
      </c>
      <c r="N90" s="10">
        <f t="shared" si="27"/>
        <v>1.1252621840364552</v>
      </c>
      <c r="O90" s="10">
        <f t="shared" si="26"/>
        <v>1.1349914081999097</v>
      </c>
      <c r="P90" s="12">
        <f t="shared" si="23"/>
        <v>0.99142793144233132</v>
      </c>
      <c r="Q90" s="12">
        <f t="shared" si="18"/>
        <v>-22.331548234752717</v>
      </c>
      <c r="R90" s="12">
        <f t="shared" si="19"/>
        <v>22.331548234752717</v>
      </c>
      <c r="S90" s="12">
        <f t="shared" si="20"/>
        <v>4.7256267557597811</v>
      </c>
      <c r="T90" s="12"/>
      <c r="V90" s="13"/>
      <c r="W90" s="13"/>
      <c r="X90" s="13"/>
      <c r="Y90" s="14"/>
      <c r="Z90" s="14"/>
      <c r="AA90" s="14"/>
      <c r="AB90" s="14"/>
      <c r="AC90" s="14"/>
      <c r="AD90" s="14"/>
    </row>
    <row r="91" spans="1:30" s="10" customFormat="1" x14ac:dyDescent="0.3">
      <c r="A91" s="10">
        <v>90</v>
      </c>
      <c r="B91" s="11"/>
      <c r="C91" s="11">
        <v>2</v>
      </c>
      <c r="D91" s="10">
        <v>10</v>
      </c>
      <c r="E91" s="10">
        <v>208.56</v>
      </c>
      <c r="J91" s="10">
        <v>0.97760065351334735</v>
      </c>
      <c r="L91" s="10">
        <f>('To find trend component'!B$18*'Decomposition Breakdown of comp'!A91)+'To find trend component'!B$17</f>
        <v>175.05345710594824</v>
      </c>
      <c r="M91" s="10">
        <f t="shared" si="16"/>
        <v>171.13237406654571</v>
      </c>
      <c r="N91" s="10">
        <f t="shared" si="27"/>
        <v>1.2187057015810485</v>
      </c>
      <c r="O91" s="10">
        <f t="shared" si="26"/>
        <v>1.171983942808752</v>
      </c>
      <c r="P91" s="12">
        <f t="shared" si="23"/>
        <v>1.0398655280722739</v>
      </c>
      <c r="Q91" s="12">
        <f t="shared" si="18"/>
        <v>-37.427625933454294</v>
      </c>
      <c r="R91" s="12">
        <f t="shared" si="19"/>
        <v>37.427625933454294</v>
      </c>
      <c r="S91" s="12">
        <f t="shared" si="20"/>
        <v>6.1178121852059411</v>
      </c>
      <c r="T91" s="12"/>
      <c r="V91" s="13"/>
      <c r="W91" s="13"/>
      <c r="X91" s="13"/>
      <c r="Y91" s="14"/>
      <c r="Z91" s="14"/>
      <c r="AA91" s="14"/>
      <c r="AB91" s="14"/>
      <c r="AC91" s="14"/>
      <c r="AD91" s="14"/>
    </row>
    <row r="92" spans="1:30" s="10" customFormat="1" x14ac:dyDescent="0.3">
      <c r="A92" s="10">
        <v>91</v>
      </c>
      <c r="B92" s="11"/>
      <c r="C92" s="11">
        <v>3</v>
      </c>
      <c r="D92" s="10">
        <v>11</v>
      </c>
      <c r="E92" s="10">
        <v>191.74</v>
      </c>
      <c r="J92" s="10">
        <v>1.0103174403863566</v>
      </c>
      <c r="L92" s="10">
        <f>('To find trend component'!B$18*'Decomposition Breakdown of comp'!A92)+'To find trend component'!B$17</f>
        <v>173.59768457296263</v>
      </c>
      <c r="M92" s="10">
        <f t="shared" si="16"/>
        <v>175.38876833475371</v>
      </c>
      <c r="N92" s="10">
        <f t="shared" si="27"/>
        <v>1.0932284992961334</v>
      </c>
      <c r="O92" s="10">
        <f t="shared" si="26"/>
        <v>1.155967100438591</v>
      </c>
      <c r="P92" s="12">
        <f t="shared" si="23"/>
        <v>0.94572630906307487</v>
      </c>
      <c r="Q92" s="12">
        <f t="shared" si="18"/>
        <v>-16.351231665246303</v>
      </c>
      <c r="R92" s="12">
        <f t="shared" si="19"/>
        <v>16.351231665246303</v>
      </c>
      <c r="S92" s="12">
        <f t="shared" si="20"/>
        <v>4.0436656223340606</v>
      </c>
      <c r="T92" s="12"/>
      <c r="V92" s="13"/>
      <c r="W92" s="13"/>
      <c r="X92" s="13"/>
      <c r="Y92" s="14"/>
      <c r="Z92" s="14"/>
      <c r="AA92" s="14"/>
      <c r="AB92" s="14"/>
      <c r="AC92" s="14"/>
      <c r="AD92" s="14"/>
    </row>
    <row r="93" spans="1:30" s="10" customFormat="1" x14ac:dyDescent="0.3">
      <c r="A93" s="10">
        <v>92</v>
      </c>
      <c r="B93" s="11"/>
      <c r="C93" s="11">
        <v>4</v>
      </c>
      <c r="D93" s="10">
        <v>12</v>
      </c>
      <c r="E93" s="10">
        <v>222.07</v>
      </c>
      <c r="J93" s="10">
        <v>1.0023551427500759</v>
      </c>
      <c r="L93" s="10">
        <f>('To find trend component'!B$18*'Decomposition Breakdown of comp'!A93)+'To find trend component'!B$17</f>
        <v>172.14191203997703</v>
      </c>
      <c r="M93" s="10">
        <f t="shared" si="16"/>
        <v>172.54733081610217</v>
      </c>
      <c r="N93" s="10">
        <f t="shared" si="27"/>
        <v>1.2870091872744076</v>
      </c>
      <c r="O93" s="10">
        <f t="shared" si="26"/>
        <v>1.1901188432852705</v>
      </c>
      <c r="P93" s="12">
        <f t="shared" si="23"/>
        <v>1.081412326622504</v>
      </c>
      <c r="Q93" s="12">
        <f t="shared" si="18"/>
        <v>-49.522669183897818</v>
      </c>
      <c r="R93" s="12">
        <f t="shared" si="19"/>
        <v>49.522669183897818</v>
      </c>
      <c r="S93" s="12">
        <f t="shared" si="20"/>
        <v>7.0372344840780894</v>
      </c>
      <c r="T93" s="12"/>
      <c r="V93" s="13"/>
      <c r="W93" s="13"/>
      <c r="X93" s="13"/>
      <c r="Y93" s="14"/>
      <c r="Z93" s="14"/>
      <c r="AA93" s="14"/>
      <c r="AB93" s="14"/>
      <c r="AC93" s="14"/>
      <c r="AD93" s="14"/>
    </row>
    <row r="94" spans="1:30" x14ac:dyDescent="0.3">
      <c r="V94" s="5"/>
      <c r="W94" s="5"/>
      <c r="X94" s="5"/>
      <c r="Y94"/>
      <c r="Z94"/>
      <c r="AA94"/>
      <c r="AB94"/>
      <c r="AC94"/>
      <c r="AD94"/>
    </row>
    <row r="95" spans="1:30" x14ac:dyDescent="0.3">
      <c r="V95" s="5"/>
      <c r="W95" s="5"/>
      <c r="X95" s="5"/>
      <c r="Y95"/>
      <c r="Z95"/>
      <c r="AA95"/>
      <c r="AB95"/>
      <c r="AC95"/>
      <c r="AD95"/>
    </row>
    <row r="96" spans="1:30" ht="28.8" x14ac:dyDescent="0.3">
      <c r="H96" s="29" t="s">
        <v>72</v>
      </c>
      <c r="I96" s="1">
        <f>4/SUM(I2:I5)</f>
        <v>0.99782660023480541</v>
      </c>
      <c r="V96" s="5"/>
      <c r="W96" s="5"/>
      <c r="X96" s="5"/>
      <c r="Y96"/>
      <c r="Z96"/>
      <c r="AA96"/>
      <c r="AB96"/>
      <c r="AC96"/>
      <c r="AD96"/>
    </row>
    <row r="97" spans="22:30" x14ac:dyDescent="0.3">
      <c r="V97" s="5"/>
      <c r="W97" s="5"/>
      <c r="X97" s="5"/>
      <c r="Y97"/>
      <c r="Z97"/>
      <c r="AA97"/>
      <c r="AB97"/>
      <c r="AC97"/>
      <c r="AD97"/>
    </row>
    <row r="98" spans="22:30" x14ac:dyDescent="0.3">
      <c r="V98" s="5"/>
      <c r="W98" s="5"/>
      <c r="X98" s="5"/>
      <c r="Y98"/>
      <c r="Z98"/>
      <c r="AA98"/>
      <c r="AB98"/>
      <c r="AC98"/>
      <c r="AD98"/>
    </row>
    <row r="99" spans="22:30" x14ac:dyDescent="0.3">
      <c r="V99" s="5"/>
      <c r="W99" s="5"/>
      <c r="X99" s="5"/>
      <c r="Y99"/>
      <c r="Z99"/>
      <c r="AA99"/>
      <c r="AB99"/>
      <c r="AC99"/>
      <c r="AD99"/>
    </row>
    <row r="100" spans="22:30" x14ac:dyDescent="0.3">
      <c r="V100" s="5"/>
      <c r="W100" s="5"/>
      <c r="X100" s="5"/>
      <c r="Y100"/>
      <c r="Z100"/>
      <c r="AA100"/>
      <c r="AB100"/>
      <c r="AC100"/>
      <c r="AD100"/>
    </row>
    <row r="101" spans="22:30" x14ac:dyDescent="0.3">
      <c r="V101" s="5"/>
      <c r="W101" s="5"/>
      <c r="X101" s="5"/>
      <c r="Y101"/>
      <c r="Z101"/>
      <c r="AA101"/>
      <c r="AB101"/>
      <c r="AC101"/>
      <c r="AD101"/>
    </row>
    <row r="102" spans="22:30" x14ac:dyDescent="0.3">
      <c r="V102" s="5"/>
      <c r="W102" s="5"/>
      <c r="X102" s="5"/>
      <c r="Y102"/>
      <c r="Z102"/>
      <c r="AA102"/>
      <c r="AB102"/>
      <c r="AC102"/>
      <c r="AD102"/>
    </row>
    <row r="103" spans="22:30" x14ac:dyDescent="0.3">
      <c r="V103" s="5"/>
      <c r="W103" s="5"/>
      <c r="X103" s="5"/>
      <c r="Y103"/>
      <c r="Z103"/>
      <c r="AA103"/>
      <c r="AB103"/>
      <c r="AC103"/>
      <c r="AD103"/>
    </row>
    <row r="104" spans="22:30" x14ac:dyDescent="0.3">
      <c r="V104" s="5"/>
      <c r="W104" s="5"/>
      <c r="X104" s="5"/>
      <c r="Y104"/>
      <c r="Z104"/>
      <c r="AA104"/>
      <c r="AB104"/>
      <c r="AC104"/>
      <c r="AD104"/>
    </row>
    <row r="105" spans="22:30" x14ac:dyDescent="0.3">
      <c r="V105" s="5"/>
      <c r="W105" s="5"/>
      <c r="X105" s="5"/>
      <c r="Y105"/>
      <c r="Z105"/>
      <c r="AA105"/>
      <c r="AB105"/>
      <c r="AC105"/>
      <c r="AD105"/>
    </row>
    <row r="106" spans="22:30" x14ac:dyDescent="0.3">
      <c r="V106" s="5"/>
      <c r="W106" s="5"/>
      <c r="X106" s="5"/>
      <c r="Y106"/>
      <c r="Z106"/>
      <c r="AA106"/>
      <c r="AB106"/>
      <c r="AC106"/>
      <c r="AD106"/>
    </row>
    <row r="107" spans="22:30" x14ac:dyDescent="0.3">
      <c r="V107" s="5"/>
      <c r="W107" s="5"/>
      <c r="X107" s="5"/>
      <c r="Y107"/>
      <c r="Z107"/>
      <c r="AA107"/>
      <c r="AB107"/>
      <c r="AC107"/>
      <c r="AD107"/>
    </row>
    <row r="108" spans="22:30" x14ac:dyDescent="0.3">
      <c r="V108" s="5"/>
      <c r="W108" s="5"/>
      <c r="X108" s="5"/>
      <c r="Y108"/>
      <c r="Z108"/>
      <c r="AA108"/>
      <c r="AB108"/>
      <c r="AC108"/>
      <c r="AD108"/>
    </row>
    <row r="109" spans="22:30" x14ac:dyDescent="0.3">
      <c r="V109" s="5"/>
      <c r="W109" s="5"/>
      <c r="X109" s="5"/>
      <c r="Y109"/>
      <c r="Z109"/>
      <c r="AA109"/>
      <c r="AB109"/>
      <c r="AC109"/>
      <c r="AD109"/>
    </row>
    <row r="110" spans="22:30" x14ac:dyDescent="0.3">
      <c r="V110" s="5"/>
      <c r="W110" s="5"/>
      <c r="X110" s="5"/>
      <c r="Y110"/>
      <c r="Z110"/>
      <c r="AA110"/>
      <c r="AB110"/>
      <c r="AC110"/>
      <c r="AD110"/>
    </row>
    <row r="111" spans="22:30" x14ac:dyDescent="0.3">
      <c r="V111" s="5"/>
      <c r="W111" s="5"/>
      <c r="X111" s="5"/>
      <c r="Y111"/>
      <c r="Z111"/>
      <c r="AA111"/>
      <c r="AB111"/>
      <c r="AC111"/>
      <c r="AD111"/>
    </row>
    <row r="112" spans="22:30" x14ac:dyDescent="0.3">
      <c r="V112" s="5"/>
      <c r="W112" s="5"/>
      <c r="X112" s="5"/>
      <c r="Y112"/>
      <c r="Z112"/>
      <c r="AA112"/>
      <c r="AB112"/>
      <c r="AC112"/>
      <c r="AD112"/>
    </row>
    <row r="113" spans="22:30" x14ac:dyDescent="0.3">
      <c r="V113" s="5"/>
      <c r="W113" s="5"/>
      <c r="X113" s="5"/>
      <c r="Y113"/>
      <c r="Z113"/>
      <c r="AA113"/>
      <c r="AB113"/>
      <c r="AC113"/>
      <c r="AD113"/>
    </row>
    <row r="114" spans="22:30" x14ac:dyDescent="0.3">
      <c r="V114" s="5"/>
      <c r="W114" s="5"/>
      <c r="X114" s="5"/>
      <c r="Y114"/>
      <c r="Z114"/>
      <c r="AA114"/>
      <c r="AB114"/>
      <c r="AC114"/>
      <c r="AD114"/>
    </row>
    <row r="115" spans="22:30" x14ac:dyDescent="0.3">
      <c r="V115" s="5"/>
      <c r="W115" s="5"/>
      <c r="X115" s="5"/>
      <c r="Y115"/>
      <c r="Z115"/>
      <c r="AA115"/>
      <c r="AB115"/>
      <c r="AC115"/>
      <c r="AD115"/>
    </row>
    <row r="116" spans="22:30" x14ac:dyDescent="0.3">
      <c r="V116" s="5"/>
      <c r="W116" s="5"/>
      <c r="X116" s="5"/>
      <c r="Y116"/>
      <c r="Z116"/>
      <c r="AA116"/>
      <c r="AB116"/>
      <c r="AC116"/>
      <c r="AD116"/>
    </row>
    <row r="117" spans="22:30" x14ac:dyDescent="0.3">
      <c r="V117" s="5"/>
      <c r="W117" s="5"/>
      <c r="X117" s="5"/>
      <c r="Y117"/>
      <c r="Z117"/>
      <c r="AA117"/>
      <c r="AB117"/>
      <c r="AC117"/>
      <c r="AD117"/>
    </row>
    <row r="118" spans="22:30" x14ac:dyDescent="0.3">
      <c r="V118" s="5"/>
      <c r="W118" s="5"/>
      <c r="X118" s="5"/>
      <c r="Y118"/>
      <c r="Z118"/>
      <c r="AA118"/>
      <c r="AB118"/>
      <c r="AC118"/>
      <c r="AD118"/>
    </row>
    <row r="119" spans="22:30" x14ac:dyDescent="0.3">
      <c r="V119" s="5"/>
      <c r="W119" s="5"/>
      <c r="X119" s="5"/>
      <c r="Y119"/>
      <c r="Z119"/>
      <c r="AA119"/>
      <c r="AB119"/>
      <c r="AC119"/>
      <c r="AD119"/>
    </row>
    <row r="120" spans="22:30" x14ac:dyDescent="0.3">
      <c r="V120" s="5"/>
      <c r="W120" s="5"/>
      <c r="X120" s="5"/>
      <c r="Y120"/>
      <c r="Z120"/>
      <c r="AA120"/>
      <c r="AB120"/>
      <c r="AC120"/>
      <c r="AD120"/>
    </row>
    <row r="121" spans="22:30" x14ac:dyDescent="0.3">
      <c r="V121" s="5"/>
      <c r="W121" s="5"/>
      <c r="X121" s="5"/>
      <c r="Y121"/>
      <c r="Z121"/>
      <c r="AA121"/>
      <c r="AB121"/>
      <c r="AC121"/>
      <c r="AD121"/>
    </row>
    <row r="122" spans="22:30" x14ac:dyDescent="0.3">
      <c r="V122" s="5"/>
      <c r="W122" s="5"/>
      <c r="X122" s="5"/>
      <c r="Y122"/>
      <c r="Z122"/>
      <c r="AA122"/>
      <c r="AB122"/>
      <c r="AC122"/>
      <c r="AD122"/>
    </row>
    <row r="123" spans="22:30" x14ac:dyDescent="0.3">
      <c r="V123" s="5"/>
      <c r="W123" s="5"/>
      <c r="X123" s="5"/>
      <c r="Y123"/>
      <c r="Z123"/>
      <c r="AA123"/>
      <c r="AB123"/>
      <c r="AC123"/>
      <c r="AD123"/>
    </row>
    <row r="124" spans="22:30" x14ac:dyDescent="0.3">
      <c r="V124" s="5"/>
      <c r="W124" s="5"/>
      <c r="X124" s="5"/>
      <c r="Y124"/>
      <c r="Z124"/>
      <c r="AA124"/>
      <c r="AB124"/>
      <c r="AC124"/>
      <c r="AD124"/>
    </row>
    <row r="125" spans="22:30" x14ac:dyDescent="0.3">
      <c r="V125" s="5"/>
      <c r="W125" s="5"/>
      <c r="X125" s="5"/>
      <c r="Y125"/>
      <c r="Z125"/>
      <c r="AA125"/>
      <c r="AB125"/>
      <c r="AC125"/>
      <c r="AD125"/>
    </row>
    <row r="126" spans="22:30" x14ac:dyDescent="0.3">
      <c r="V126" s="5"/>
      <c r="W126" s="5"/>
      <c r="X126" s="5"/>
      <c r="Y126"/>
      <c r="Z126"/>
      <c r="AA126"/>
      <c r="AB126"/>
      <c r="AC126"/>
      <c r="AD126"/>
    </row>
    <row r="127" spans="22:30" x14ac:dyDescent="0.3">
      <c r="V127" s="5"/>
      <c r="W127" s="5"/>
      <c r="X127" s="5"/>
      <c r="Y127"/>
      <c r="Z127"/>
      <c r="AA127"/>
      <c r="AB127"/>
      <c r="AC127"/>
      <c r="AD127"/>
    </row>
    <row r="128" spans="22:30" x14ac:dyDescent="0.3">
      <c r="V128" s="5"/>
      <c r="W128" s="5"/>
      <c r="X128" s="5"/>
      <c r="Y128"/>
      <c r="Z128"/>
      <c r="AA128"/>
      <c r="AB128"/>
      <c r="AC128"/>
      <c r="AD128"/>
    </row>
    <row r="129" spans="22:30" x14ac:dyDescent="0.3">
      <c r="V129" s="5"/>
      <c r="W129" s="5"/>
      <c r="X129" s="5"/>
      <c r="Y129"/>
      <c r="Z129"/>
      <c r="AA129"/>
      <c r="AB129"/>
      <c r="AC129"/>
      <c r="AD129"/>
    </row>
    <row r="130" spans="22:30" x14ac:dyDescent="0.3">
      <c r="V130" s="5"/>
      <c r="W130" s="5"/>
      <c r="X130" s="5"/>
      <c r="Y130"/>
      <c r="Z130"/>
      <c r="AA130"/>
      <c r="AB130"/>
      <c r="AC130"/>
      <c r="AD130"/>
    </row>
    <row r="131" spans="22:30" x14ac:dyDescent="0.3">
      <c r="V131" s="5"/>
      <c r="W131" s="5"/>
      <c r="X131" s="5"/>
      <c r="Y131"/>
      <c r="Z131"/>
      <c r="AA131"/>
      <c r="AB131"/>
      <c r="AC131"/>
      <c r="AD131"/>
    </row>
    <row r="132" spans="22:30" x14ac:dyDescent="0.3">
      <c r="V132" s="5"/>
      <c r="W132" s="5"/>
      <c r="X132" s="5"/>
      <c r="Y132"/>
      <c r="Z132"/>
      <c r="AA132"/>
      <c r="AB132"/>
      <c r="AC132"/>
      <c r="AD132"/>
    </row>
    <row r="133" spans="22:30" x14ac:dyDescent="0.3">
      <c r="V133" s="5"/>
      <c r="W133" s="5"/>
      <c r="X133" s="5"/>
      <c r="Y133"/>
      <c r="Z133"/>
      <c r="AA133"/>
      <c r="AB133"/>
      <c r="AC133"/>
      <c r="AD133"/>
    </row>
    <row r="134" spans="22:30" x14ac:dyDescent="0.3">
      <c r="V134" s="5"/>
      <c r="W134" s="5"/>
      <c r="X134" s="5"/>
      <c r="Y134"/>
      <c r="Z134"/>
      <c r="AA134"/>
      <c r="AB134"/>
      <c r="AC134"/>
      <c r="AD134"/>
    </row>
    <row r="135" spans="22:30" x14ac:dyDescent="0.3">
      <c r="V135" s="5"/>
      <c r="W135" s="5"/>
      <c r="X135" s="5"/>
      <c r="Y135"/>
      <c r="Z135"/>
      <c r="AA135"/>
      <c r="AB135"/>
      <c r="AC135"/>
      <c r="AD135"/>
    </row>
    <row r="136" spans="22:30" x14ac:dyDescent="0.3">
      <c r="V136" s="5"/>
      <c r="W136" s="5"/>
      <c r="X136" s="5"/>
      <c r="Y136"/>
      <c r="Z136"/>
      <c r="AA136"/>
      <c r="AB136"/>
      <c r="AC136"/>
      <c r="AD136"/>
    </row>
    <row r="137" spans="22:30" x14ac:dyDescent="0.3">
      <c r="V137" s="5"/>
      <c r="W137" s="5"/>
      <c r="X137" s="5"/>
      <c r="Y137"/>
      <c r="Z137"/>
      <c r="AA137"/>
      <c r="AB137"/>
      <c r="AC137"/>
      <c r="AD137"/>
    </row>
    <row r="138" spans="22:30" x14ac:dyDescent="0.3">
      <c r="V138" s="5"/>
      <c r="W138" s="5"/>
      <c r="X138" s="5"/>
      <c r="Y138"/>
      <c r="Z138"/>
      <c r="AA138"/>
      <c r="AB138"/>
      <c r="AC138"/>
      <c r="AD138"/>
    </row>
    <row r="139" spans="22:30" x14ac:dyDescent="0.3">
      <c r="V139" s="5"/>
      <c r="W139" s="5"/>
      <c r="X139" s="5"/>
      <c r="Y139"/>
      <c r="Z139"/>
      <c r="AA139"/>
      <c r="AB139"/>
      <c r="AC139"/>
      <c r="AD139"/>
    </row>
    <row r="140" spans="22:30" x14ac:dyDescent="0.3">
      <c r="V140" s="5"/>
      <c r="W140" s="5"/>
      <c r="X140" s="5"/>
      <c r="Y140"/>
      <c r="Z140"/>
      <c r="AA140"/>
      <c r="AB140"/>
      <c r="AC140"/>
      <c r="AD140"/>
    </row>
    <row r="141" spans="22:30" x14ac:dyDescent="0.3">
      <c r="V141" s="5"/>
      <c r="W141" s="5"/>
      <c r="X141" s="5"/>
      <c r="Y141"/>
      <c r="Z141"/>
      <c r="AA141"/>
      <c r="AB141"/>
      <c r="AC141"/>
      <c r="AD141"/>
    </row>
    <row r="142" spans="22:30" x14ac:dyDescent="0.3">
      <c r="V142" s="5"/>
      <c r="W142" s="5"/>
      <c r="X142" s="5"/>
      <c r="Y142"/>
      <c r="Z142"/>
      <c r="AA142"/>
      <c r="AB142"/>
      <c r="AC142"/>
      <c r="AD142"/>
    </row>
    <row r="143" spans="22:30" x14ac:dyDescent="0.3">
      <c r="V143" s="5"/>
      <c r="W143" s="5"/>
      <c r="X143" s="5"/>
      <c r="Y143"/>
      <c r="Z143"/>
      <c r="AA143"/>
      <c r="AB143"/>
      <c r="AC143"/>
      <c r="AD143"/>
    </row>
    <row r="144" spans="22:30" x14ac:dyDescent="0.3">
      <c r="V144" s="5"/>
      <c r="W144" s="5"/>
      <c r="X144" s="5"/>
      <c r="Y144"/>
      <c r="Z144"/>
      <c r="AA144"/>
      <c r="AB144"/>
      <c r="AC144"/>
      <c r="AD144"/>
    </row>
    <row r="145" spans="22:30" x14ac:dyDescent="0.3">
      <c r="V145" s="5"/>
      <c r="W145" s="5"/>
      <c r="X145" s="5"/>
      <c r="Y145"/>
      <c r="Z145"/>
      <c r="AA145"/>
      <c r="AB145"/>
      <c r="AC145"/>
      <c r="AD145"/>
    </row>
    <row r="146" spans="22:30" x14ac:dyDescent="0.3">
      <c r="V146" s="5"/>
      <c r="W146" s="5"/>
      <c r="X146" s="5"/>
      <c r="Y146"/>
      <c r="Z146"/>
      <c r="AA146"/>
      <c r="AB146"/>
      <c r="AC146"/>
      <c r="AD146"/>
    </row>
    <row r="147" spans="22:30" ht="15" thickBot="1" x14ac:dyDescent="0.35">
      <c r="V147" s="6"/>
      <c r="W147" s="6"/>
      <c r="X147" s="6"/>
      <c r="Y147"/>
      <c r="Z147"/>
      <c r="AA147"/>
      <c r="AB147"/>
      <c r="AC147"/>
      <c r="AD14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FE97-C4FB-41E1-BD77-71D3ECD29C3B}">
  <dimension ref="A1:AD147"/>
  <sheetViews>
    <sheetView topLeftCell="K27" workbookViewId="0">
      <selection activeCell="L2" sqref="L2"/>
    </sheetView>
  </sheetViews>
  <sheetFormatPr defaultColWidth="9.109375" defaultRowHeight="14.4" x14ac:dyDescent="0.3"/>
  <cols>
    <col min="1" max="1" width="9.109375" style="1"/>
    <col min="2" max="3" width="9.109375" style="4"/>
    <col min="4" max="9" width="9.109375" style="1"/>
    <col min="10" max="10" width="16.33203125" style="1" customWidth="1"/>
    <col min="11" max="11" width="21.109375" style="1" bestFit="1" customWidth="1"/>
    <col min="12" max="14" width="21.109375" style="1" customWidth="1"/>
    <col min="15" max="15" width="9.109375" style="1"/>
    <col min="16" max="16" width="9.5546875" style="1" bestFit="1" customWidth="1"/>
    <col min="17" max="20" width="9.5546875" style="1" customWidth="1"/>
    <col min="21" max="21" width="11.21875" style="1" customWidth="1"/>
    <col min="22" max="22" width="18" style="1" bestFit="1" customWidth="1"/>
    <col min="23" max="23" width="12.6640625" style="1" bestFit="1" customWidth="1"/>
    <col min="24" max="24" width="14.5546875" style="1" bestFit="1" customWidth="1"/>
    <col min="25" max="25" width="12.6640625" style="1" bestFit="1" customWidth="1"/>
    <col min="26" max="26" width="12" style="1" bestFit="1" customWidth="1"/>
    <col min="27" max="27" width="13.44140625" style="1" bestFit="1" customWidth="1"/>
    <col min="28" max="28" width="12.6640625" style="1" bestFit="1" customWidth="1"/>
    <col min="29" max="16384" width="9.109375" style="1"/>
  </cols>
  <sheetData>
    <row r="1" spans="1:30" s="15" customFormat="1" ht="16.2" thickBot="1" x14ac:dyDescent="0.4">
      <c r="A1" s="26" t="s">
        <v>36</v>
      </c>
      <c r="B1" s="25" t="s">
        <v>34</v>
      </c>
      <c r="C1" s="25" t="s">
        <v>42</v>
      </c>
      <c r="D1" s="23" t="s">
        <v>35</v>
      </c>
      <c r="E1" s="23" t="s">
        <v>0</v>
      </c>
      <c r="F1" s="24" t="s">
        <v>37</v>
      </c>
      <c r="G1" s="24" t="s">
        <v>38</v>
      </c>
      <c r="H1" s="24" t="s">
        <v>79</v>
      </c>
      <c r="I1" s="24" t="s">
        <v>68</v>
      </c>
      <c r="J1" s="24" t="s">
        <v>69</v>
      </c>
      <c r="K1" s="24" t="s">
        <v>43</v>
      </c>
      <c r="L1" s="23" t="s">
        <v>70</v>
      </c>
      <c r="M1" s="23" t="s">
        <v>73</v>
      </c>
      <c r="N1" s="23" t="s">
        <v>71</v>
      </c>
      <c r="O1" s="23" t="s">
        <v>74</v>
      </c>
      <c r="P1" s="23" t="s">
        <v>75</v>
      </c>
      <c r="Q1" s="23" t="s">
        <v>76</v>
      </c>
      <c r="R1" s="23" t="s">
        <v>77</v>
      </c>
      <c r="S1" s="23" t="s">
        <v>78</v>
      </c>
      <c r="T1" s="23" t="s">
        <v>81</v>
      </c>
      <c r="U1" s="22" t="s">
        <v>80</v>
      </c>
    </row>
    <row r="2" spans="1:30" x14ac:dyDescent="0.3">
      <c r="A2" s="1">
        <v>1</v>
      </c>
      <c r="B2" s="4" t="s">
        <v>11</v>
      </c>
      <c r="C2" s="4">
        <v>1</v>
      </c>
      <c r="D2" s="1">
        <v>25</v>
      </c>
      <c r="E2" s="1">
        <v>243.6</v>
      </c>
      <c r="F2" s="21"/>
      <c r="G2" s="21"/>
      <c r="H2" s="21"/>
      <c r="I2" s="21">
        <v>1</v>
      </c>
      <c r="J2" s="21">
        <f>$I$96*I2</f>
        <v>1</v>
      </c>
      <c r="K2" s="21">
        <f>E2/J2</f>
        <v>243.6</v>
      </c>
      <c r="L2" s="1">
        <f>(Sheet1!B$18*'No seasonality - Forecasting'!A2)+Sheet1!B$17</f>
        <v>301.17359831376103</v>
      </c>
      <c r="M2" s="9">
        <f>J2*L2</f>
        <v>301.17359831376103</v>
      </c>
      <c r="N2" s="1">
        <f>E2/M2</f>
        <v>0.80883583874513076</v>
      </c>
      <c r="P2" s="9"/>
      <c r="Q2" s="9">
        <f>M2-E2</f>
        <v>57.573598313761039</v>
      </c>
      <c r="R2" s="9">
        <f>ABS(Q2)</f>
        <v>57.573598313761039</v>
      </c>
      <c r="S2" s="9">
        <f>SQRT(R2)</f>
        <v>7.5877268212397473</v>
      </c>
      <c r="T2" s="9">
        <f>ABS((E2-M2)/E2)*100</f>
        <v>23.63448206640437</v>
      </c>
      <c r="X2" s="3"/>
      <c r="Y2" s="3"/>
    </row>
    <row r="3" spans="1:30" x14ac:dyDescent="0.3">
      <c r="A3" s="1">
        <v>2</v>
      </c>
      <c r="C3" s="4">
        <v>2</v>
      </c>
      <c r="D3" s="1">
        <v>26</v>
      </c>
      <c r="E3" s="1">
        <v>263.19</v>
      </c>
      <c r="F3" s="21"/>
      <c r="G3" s="21"/>
      <c r="H3" s="21"/>
      <c r="I3" s="21">
        <v>1</v>
      </c>
      <c r="J3" s="21">
        <f>$I$96*I3</f>
        <v>1</v>
      </c>
      <c r="K3" s="21">
        <f>E3/J3</f>
        <v>263.19</v>
      </c>
      <c r="L3" s="1">
        <f>(Sheet1!B$18*'No seasonality - Forecasting'!A3)+Sheet1!B$17</f>
        <v>299.78239415838618</v>
      </c>
      <c r="M3" s="9">
        <f>J3*L3</f>
        <v>299.78239415838618</v>
      </c>
      <c r="N3" s="1">
        <f>E3/M3</f>
        <v>0.87793681393093059</v>
      </c>
      <c r="O3" s="1">
        <f>AVERAGE(N2:N5)</f>
        <v>0.86067607833528403</v>
      </c>
      <c r="P3" s="9">
        <f>N3/O3</f>
        <v>1.0200548569085737</v>
      </c>
      <c r="Q3" s="9">
        <f>M3-E3</f>
        <v>36.592394158386185</v>
      </c>
      <c r="R3" s="9">
        <f>ABS(Q3)</f>
        <v>36.592394158386185</v>
      </c>
      <c r="S3" s="9">
        <f>SQRT(R3)</f>
        <v>6.0491647488216245</v>
      </c>
      <c r="T3" s="9">
        <f>ABS((E3-M3)/E3)*100</f>
        <v>13.903413563731975</v>
      </c>
      <c r="U3" s="1">
        <f>M3*P3</f>
        <v>305.79448717694225</v>
      </c>
      <c r="X3" s="3"/>
    </row>
    <row r="4" spans="1:30" x14ac:dyDescent="0.3">
      <c r="A4" s="1">
        <v>3</v>
      </c>
      <c r="C4" s="4">
        <v>3</v>
      </c>
      <c r="D4" s="1">
        <v>27</v>
      </c>
      <c r="E4" s="1">
        <v>269.89</v>
      </c>
      <c r="F4" s="21">
        <f>AVERAGE(E2:E5)</f>
        <v>257.39</v>
      </c>
      <c r="G4" s="21">
        <f>AVERAGE(F4:F5)</f>
        <v>264.87249999999995</v>
      </c>
      <c r="H4" s="21">
        <f>E4/G4</f>
        <v>1.0189430763858085</v>
      </c>
      <c r="I4" s="21">
        <v>1</v>
      </c>
      <c r="J4" s="21">
        <f>$I$96*I4</f>
        <v>1</v>
      </c>
      <c r="K4" s="21">
        <f>E4/J4</f>
        <v>269.89</v>
      </c>
      <c r="L4" s="1">
        <f>(Sheet1!B$18*'No seasonality - Forecasting'!A4)+Sheet1!B$17</f>
        <v>298.39119000301127</v>
      </c>
      <c r="M4" s="9">
        <f>J4*L4</f>
        <v>298.39119000301127</v>
      </c>
      <c r="N4" s="1">
        <f>E4/M4</f>
        <v>0.90448380864487432</v>
      </c>
      <c r="O4" s="1">
        <f>AVERAGE(N3:N6)</f>
        <v>0.91510699100224557</v>
      </c>
      <c r="P4" s="9">
        <f>N4/O4</f>
        <v>0.98839132204012947</v>
      </c>
      <c r="Q4" s="9">
        <f>M4-E4</f>
        <v>28.501190003011288</v>
      </c>
      <c r="R4" s="9">
        <f>ABS(Q4)</f>
        <v>28.501190003011288</v>
      </c>
      <c r="S4" s="9">
        <f>SQRT(R4)</f>
        <v>5.3386505788458649</v>
      </c>
      <c r="T4" s="9">
        <f>ABS((E4-M4)/E4)*100</f>
        <v>10.56029864130249</v>
      </c>
      <c r="U4" s="1">
        <f>M4*P4</f>
        <v>294.92726277220379</v>
      </c>
      <c r="X4" s="3"/>
    </row>
    <row r="5" spans="1:30" x14ac:dyDescent="0.3">
      <c r="A5" s="1">
        <v>4</v>
      </c>
      <c r="C5" s="4">
        <v>4</v>
      </c>
      <c r="D5" s="1">
        <v>28</v>
      </c>
      <c r="E5" s="1">
        <v>252.88</v>
      </c>
      <c r="F5" s="21">
        <f>AVERAGE(E3:E6)</f>
        <v>272.35499999999996</v>
      </c>
      <c r="G5" s="21">
        <f>AVERAGE(F5:F6)</f>
        <v>275.24249999999995</v>
      </c>
      <c r="H5" s="21">
        <f>E5/G5</f>
        <v>0.91875346285548209</v>
      </c>
      <c r="I5" s="21">
        <v>1</v>
      </c>
      <c r="J5" s="21">
        <f>$I$96*I5</f>
        <v>1</v>
      </c>
      <c r="K5" s="21">
        <f>E5/J5</f>
        <v>252.88</v>
      </c>
      <c r="L5" s="1">
        <f>(Sheet1!B$18*'No seasonality - Forecasting'!A5)+Sheet1!B$17</f>
        <v>296.99998584763637</v>
      </c>
      <c r="M5" s="9">
        <f>J5*L5</f>
        <v>296.99998584763637</v>
      </c>
      <c r="N5" s="1">
        <f>E5/M5</f>
        <v>0.85144785202020068</v>
      </c>
      <c r="O5" s="1">
        <f>AVERAGE(N4:N7)</f>
        <v>0.93888663531265448</v>
      </c>
      <c r="P5" s="9">
        <f>N5/O5</f>
        <v>0.90686971141799644</v>
      </c>
      <c r="Q5" s="9">
        <f>M5-E5</f>
        <v>44.119985847636372</v>
      </c>
      <c r="R5" s="9">
        <f>ABS(Q5)</f>
        <v>44.119985847636372</v>
      </c>
      <c r="S5" s="9">
        <f>SQRT(R5)</f>
        <v>6.6422876968433373</v>
      </c>
      <c r="T5" s="9">
        <f>ABS((E5-M5)/E5)*100</f>
        <v>17.447004843260192</v>
      </c>
      <c r="U5" s="1">
        <f>M5*P5</f>
        <v>269.340291456795</v>
      </c>
      <c r="X5" s="3"/>
    </row>
    <row r="6" spans="1:30" x14ac:dyDescent="0.3">
      <c r="A6" s="1">
        <v>5</v>
      </c>
      <c r="B6" s="4" t="s">
        <v>12</v>
      </c>
      <c r="C6" s="4">
        <v>1</v>
      </c>
      <c r="D6" s="1">
        <v>29</v>
      </c>
      <c r="E6" s="1">
        <v>303.45999999999998</v>
      </c>
      <c r="F6" s="21">
        <f>AVERAGE(E4:E7)</f>
        <v>278.13</v>
      </c>
      <c r="G6" s="21">
        <f>AVERAGE(F6:F7)</f>
        <v>280.92874999999998</v>
      </c>
      <c r="H6" s="21">
        <f>E6/G6</f>
        <v>1.0802027204406812</v>
      </c>
      <c r="I6" s="21">
        <v>1</v>
      </c>
      <c r="J6" s="21">
        <f>$I$96*I6</f>
        <v>1</v>
      </c>
      <c r="K6" s="21">
        <f>E6/J6</f>
        <v>303.45999999999998</v>
      </c>
      <c r="L6" s="1">
        <f>(Sheet1!B$18*'No seasonality - Forecasting'!A6)+Sheet1!B$17</f>
        <v>295.60878169226152</v>
      </c>
      <c r="M6" s="9">
        <f>J6*L6</f>
        <v>295.60878169226152</v>
      </c>
      <c r="N6" s="1">
        <f>E6/M6</f>
        <v>1.0265594894129764</v>
      </c>
      <c r="O6" s="1">
        <f>AVERAGE(N5:N8)</f>
        <v>0.96229921784026673</v>
      </c>
      <c r="P6" s="9">
        <f>N6/O6</f>
        <v>1.06677784869963</v>
      </c>
      <c r="Q6" s="9">
        <f>M6-E6</f>
        <v>-7.8512183077384634</v>
      </c>
      <c r="R6" s="9">
        <f>ABS(Q6)</f>
        <v>7.8512183077384634</v>
      </c>
      <c r="S6" s="9">
        <f>SQRT(R6)</f>
        <v>2.80200255312847</v>
      </c>
      <c r="T6" s="9">
        <f>ABS((E6-M6)/E6)*100</f>
        <v>2.5872333446709495</v>
      </c>
      <c r="U6" s="1">
        <f>M6*P6</f>
        <v>315.34890019038932</v>
      </c>
      <c r="X6" s="3"/>
    </row>
    <row r="7" spans="1:30" x14ac:dyDescent="0.3">
      <c r="A7" s="1">
        <v>6</v>
      </c>
      <c r="C7" s="4">
        <v>2</v>
      </c>
      <c r="D7" s="1">
        <v>30</v>
      </c>
      <c r="E7" s="1">
        <v>286.29000000000002</v>
      </c>
      <c r="F7" s="21">
        <f>AVERAGE(E5:E8)</f>
        <v>283.72749999999996</v>
      </c>
      <c r="G7" s="21">
        <f>AVERAGE(F7:F8)</f>
        <v>288.20749999999998</v>
      </c>
      <c r="H7" s="21">
        <f>E7/G7</f>
        <v>0.9933468074217362</v>
      </c>
      <c r="I7" s="21">
        <v>1</v>
      </c>
      <c r="J7" s="21">
        <f>$I$96*I7</f>
        <v>1</v>
      </c>
      <c r="K7" s="21">
        <f>E7/J7</f>
        <v>286.29000000000002</v>
      </c>
      <c r="L7" s="1">
        <f>(Sheet1!B$18*'No seasonality - Forecasting'!A7)+Sheet1!B$17</f>
        <v>294.21757753688661</v>
      </c>
      <c r="M7" s="9">
        <f>J7*L7</f>
        <v>294.21757753688661</v>
      </c>
      <c r="N7" s="1">
        <f>E7/M7</f>
        <v>0.97305539117256623</v>
      </c>
      <c r="O7" s="1">
        <f>AVERAGE(N6:N9)</f>
        <v>0.99710811827857981</v>
      </c>
      <c r="P7" s="9">
        <f>N7/O7</f>
        <v>0.97587751351624885</v>
      </c>
      <c r="Q7" s="9">
        <f>M7-E7</f>
        <v>7.9275775368865879</v>
      </c>
      <c r="R7" s="9">
        <f>ABS(Q7)</f>
        <v>7.9275775368865879</v>
      </c>
      <c r="S7" s="9">
        <f>SQRT(R7)</f>
        <v>2.8155954142750317</v>
      </c>
      <c r="T7" s="9">
        <f>ABS((E7-M7)/E7)*100</f>
        <v>2.7690724569096323</v>
      </c>
      <c r="U7" s="1">
        <f>M7*P7</f>
        <v>287.12031799947107</v>
      </c>
      <c r="X7" s="3"/>
      <c r="Y7" s="3"/>
    </row>
    <row r="8" spans="1:30" x14ac:dyDescent="0.3">
      <c r="A8" s="1">
        <v>7</v>
      </c>
      <c r="C8" s="4">
        <v>3</v>
      </c>
      <c r="D8" s="1">
        <v>31</v>
      </c>
      <c r="E8" s="1">
        <v>292.27999999999997</v>
      </c>
      <c r="F8" s="21">
        <f>AVERAGE(E6:E9)</f>
        <v>292.6875</v>
      </c>
      <c r="G8" s="21">
        <f>AVERAGE(F8:F9)</f>
        <v>290.46749999999997</v>
      </c>
      <c r="H8" s="21">
        <f>E8/G8</f>
        <v>1.0062399407851137</v>
      </c>
      <c r="I8" s="21">
        <v>1</v>
      </c>
      <c r="J8" s="21">
        <f>$I$96*I8</f>
        <v>1</v>
      </c>
      <c r="K8" s="21">
        <f>E8/J8</f>
        <v>292.27999999999997</v>
      </c>
      <c r="L8" s="1">
        <f>(Sheet1!B$18*'No seasonality - Forecasting'!A8)+Sheet1!B$17</f>
        <v>292.8263733815117</v>
      </c>
      <c r="M8" s="9">
        <f>J8*L8</f>
        <v>292.8263733815117</v>
      </c>
      <c r="N8" s="1">
        <f>E8/M8</f>
        <v>0.99813413875532353</v>
      </c>
      <c r="O8" s="1">
        <f>AVERAGE(N7:N10)</f>
        <v>0.9867240160896088</v>
      </c>
      <c r="P8" s="9">
        <f>N8/O8</f>
        <v>1.0115636413826563</v>
      </c>
      <c r="Q8" s="9">
        <f>M8-E8</f>
        <v>0.54637338151172798</v>
      </c>
      <c r="R8" s="9">
        <f>ABS(Q8)</f>
        <v>0.54637338151172798</v>
      </c>
      <c r="S8" s="9">
        <f>SQRT(R8)</f>
        <v>0.73917073907976627</v>
      </c>
      <c r="T8" s="9">
        <f>ABS((E8-M8)/E8)*100</f>
        <v>0.18693491908845219</v>
      </c>
      <c r="U8" s="1">
        <f>M8*P8</f>
        <v>296.21251255067932</v>
      </c>
      <c r="X8" s="3"/>
      <c r="Y8" s="3"/>
    </row>
    <row r="9" spans="1:30" x14ac:dyDescent="0.3">
      <c r="A9" s="1">
        <v>8</v>
      </c>
      <c r="C9" s="4">
        <v>4</v>
      </c>
      <c r="D9" s="1">
        <v>32</v>
      </c>
      <c r="E9" s="1">
        <v>288.72000000000003</v>
      </c>
      <c r="F9" s="21">
        <f>AVERAGE(E7:E10)</f>
        <v>288.2475</v>
      </c>
      <c r="G9" s="21">
        <f>AVERAGE(F9:F10)</f>
        <v>288.21249999999998</v>
      </c>
      <c r="H9" s="21">
        <f>E9/G9</f>
        <v>1.0017608535368869</v>
      </c>
      <c r="I9" s="21">
        <v>1</v>
      </c>
      <c r="J9" s="21">
        <f>$I$96*I9</f>
        <v>1</v>
      </c>
      <c r="K9" s="21">
        <f>E9/J9</f>
        <v>288.72000000000003</v>
      </c>
      <c r="L9" s="1">
        <f>(Sheet1!B$18*'No seasonality - Forecasting'!A9)+Sheet1!B$17</f>
        <v>291.43516922613685</v>
      </c>
      <c r="M9" s="9">
        <f>J9*L9</f>
        <v>291.43516922613685</v>
      </c>
      <c r="N9" s="1">
        <f>E9/M9</f>
        <v>0.99068345377345313</v>
      </c>
      <c r="O9" s="1">
        <f>AVERAGE(N8:N11)</f>
        <v>0.99117129280900762</v>
      </c>
      <c r="P9" s="9">
        <f>N9/O9</f>
        <v>0.99950781561260527</v>
      </c>
      <c r="Q9" s="9">
        <f>M9-E9</f>
        <v>2.7151692261368225</v>
      </c>
      <c r="R9" s="9">
        <f>ABS(Q9)</f>
        <v>2.7151692261368225</v>
      </c>
      <c r="S9" s="9">
        <f>SQRT(R9)</f>
        <v>1.6477770559565461</v>
      </c>
      <c r="T9" s="9">
        <f>ABS((E9-M9)/E9)*100</f>
        <v>0.94041605227792402</v>
      </c>
      <c r="U9" s="1">
        <f>M9*P9</f>
        <v>291.29172938590602</v>
      </c>
      <c r="V9"/>
      <c r="W9"/>
      <c r="X9"/>
      <c r="Y9"/>
      <c r="Z9"/>
      <c r="AA9"/>
      <c r="AB9"/>
      <c r="AC9"/>
      <c r="AD9"/>
    </row>
    <row r="10" spans="1:30" x14ac:dyDescent="0.3">
      <c r="A10" s="1">
        <v>9</v>
      </c>
      <c r="B10" s="4" t="s">
        <v>13</v>
      </c>
      <c r="C10" s="4">
        <v>1</v>
      </c>
      <c r="D10" s="1">
        <v>33</v>
      </c>
      <c r="E10" s="1">
        <v>285.7</v>
      </c>
      <c r="F10" s="21">
        <f>AVERAGE(E8:E11)</f>
        <v>288.17750000000001</v>
      </c>
      <c r="G10" s="21">
        <f>AVERAGE(F10:F11)</f>
        <v>290.21625</v>
      </c>
      <c r="H10" s="21">
        <f>E10/G10</f>
        <v>0.98443832831552325</v>
      </c>
      <c r="I10" s="21">
        <v>1</v>
      </c>
      <c r="J10" s="21">
        <f>$I$96*I10</f>
        <v>1</v>
      </c>
      <c r="K10" s="21">
        <f>E10/J10</f>
        <v>285.7</v>
      </c>
      <c r="L10" s="1">
        <f>(Sheet1!B$18*'No seasonality - Forecasting'!A10)+Sheet1!B$17</f>
        <v>290.04396507076194</v>
      </c>
      <c r="M10" s="9">
        <f>J10*L10</f>
        <v>290.04396507076194</v>
      </c>
      <c r="N10" s="1">
        <f>E10/M10</f>
        <v>0.98502308065709221</v>
      </c>
      <c r="O10" s="1">
        <f>AVERAGE(N9:N12)</f>
        <v>1.0101996251174081</v>
      </c>
      <c r="P10" s="9">
        <f>N10/O10</f>
        <v>0.97507765412465897</v>
      </c>
      <c r="Q10" s="9">
        <f>M10-E10</f>
        <v>4.3439650707619535</v>
      </c>
      <c r="R10" s="9">
        <f>ABS(Q10)</f>
        <v>4.3439650707619535</v>
      </c>
      <c r="S10" s="9">
        <f>SQRT(R10)</f>
        <v>2.084218095776436</v>
      </c>
      <c r="T10" s="9">
        <f>ABS((E10-M10)/E10)*100</f>
        <v>1.5204637979565816</v>
      </c>
      <c r="U10" s="1">
        <f>M10*P10</f>
        <v>282.81538905421309</v>
      </c>
      <c r="V10"/>
      <c r="W10"/>
      <c r="X10"/>
      <c r="Y10"/>
      <c r="Z10"/>
      <c r="AA10"/>
      <c r="AB10"/>
      <c r="AC10"/>
      <c r="AD10"/>
    </row>
    <row r="11" spans="1:30" x14ac:dyDescent="0.3">
      <c r="A11" s="1">
        <v>10</v>
      </c>
      <c r="C11" s="4">
        <v>2</v>
      </c>
      <c r="D11" s="1">
        <v>34</v>
      </c>
      <c r="E11" s="1">
        <v>286.01</v>
      </c>
      <c r="F11" s="21">
        <f>AVERAGE(E9:E12)</f>
        <v>292.255</v>
      </c>
      <c r="G11" s="21">
        <f>AVERAGE(F11:F12)</f>
        <v>296.23624999999998</v>
      </c>
      <c r="H11" s="21">
        <f>E11/G11</f>
        <v>0.96547941043677132</v>
      </c>
      <c r="I11" s="21">
        <v>1</v>
      </c>
      <c r="J11" s="21">
        <f>$I$96*I11</f>
        <v>1</v>
      </c>
      <c r="K11" s="21">
        <f>E11/J11</f>
        <v>286.01</v>
      </c>
      <c r="L11" s="1">
        <f>(Sheet1!B$18*'No seasonality - Forecasting'!A11)+Sheet1!B$17</f>
        <v>288.65276091538703</v>
      </c>
      <c r="M11" s="9">
        <f>J11*L11</f>
        <v>288.65276091538703</v>
      </c>
      <c r="N11" s="1">
        <f>E11/M11</f>
        <v>0.99084449805016162</v>
      </c>
      <c r="O11" s="1">
        <f>AVERAGE(N10:N13)</f>
        <v>1.0428743773344356</v>
      </c>
      <c r="P11" s="9">
        <f>N11/O11</f>
        <v>0.95010915943945118</v>
      </c>
      <c r="Q11" s="9">
        <f>M11-E11</f>
        <v>2.6427609153870435</v>
      </c>
      <c r="R11" s="9">
        <f>ABS(Q11)</f>
        <v>2.6427609153870435</v>
      </c>
      <c r="S11" s="9">
        <f>SQRT(R11)</f>
        <v>1.6256570718903305</v>
      </c>
      <c r="T11" s="9">
        <f>ABS((E11-M11)/E11)*100</f>
        <v>0.92400997006644658</v>
      </c>
      <c r="U11" s="1">
        <f>M11*P11</f>
        <v>274.25163204319523</v>
      </c>
      <c r="V11" s="17"/>
      <c r="W11" s="17"/>
      <c r="X11" s="16"/>
      <c r="Y11" s="16"/>
      <c r="Z11" s="16"/>
      <c r="AA11" s="16"/>
      <c r="AB11" s="16"/>
      <c r="AC11" s="16"/>
      <c r="AD11" s="16"/>
    </row>
    <row r="12" spans="1:30" x14ac:dyDescent="0.3">
      <c r="A12" s="1">
        <v>11</v>
      </c>
      <c r="C12" s="4">
        <v>3</v>
      </c>
      <c r="D12" s="1">
        <v>35</v>
      </c>
      <c r="E12" s="1">
        <v>308.58999999999997</v>
      </c>
      <c r="F12" s="21">
        <f>AVERAGE(E10:E13)</f>
        <v>300.21749999999997</v>
      </c>
      <c r="G12" s="21">
        <f>AVERAGE(F12:F13)</f>
        <v>303.58875</v>
      </c>
      <c r="H12" s="21">
        <f>E12/G12</f>
        <v>1.0164737659086509</v>
      </c>
      <c r="I12" s="21">
        <v>1</v>
      </c>
      <c r="J12" s="21">
        <f>$I$96*I12</f>
        <v>1</v>
      </c>
      <c r="K12" s="21">
        <f>E12/J12</f>
        <v>308.58999999999997</v>
      </c>
      <c r="L12" s="1">
        <f>(Sheet1!B$18*'No seasonality - Forecasting'!A12)+Sheet1!B$17</f>
        <v>287.26155676001213</v>
      </c>
      <c r="M12" s="9">
        <f>J12*L12</f>
        <v>287.26155676001213</v>
      </c>
      <c r="N12" s="1">
        <f>E12/M12</f>
        <v>1.0742474679889253</v>
      </c>
      <c r="O12" s="1">
        <f>AVERAGE(N11:N14)</f>
        <v>1.071392700196321</v>
      </c>
      <c r="P12" s="9">
        <f>N12/O12</f>
        <v>1.0026645391480464</v>
      </c>
      <c r="Q12" s="9">
        <f>M12-E12</f>
        <v>-21.328443239987848</v>
      </c>
      <c r="R12" s="9">
        <f>ABS(Q12)</f>
        <v>21.328443239987848</v>
      </c>
      <c r="S12" s="9">
        <f>SQRT(R12)</f>
        <v>4.6182727550446661</v>
      </c>
      <c r="T12" s="9">
        <f>ABS((E12-M12)/E12)*100</f>
        <v>6.911579519747189</v>
      </c>
      <c r="U12" s="1">
        <f>M12*P12</f>
        <v>288.02697642372794</v>
      </c>
      <c r="V12" s="5"/>
      <c r="W12" s="5"/>
      <c r="X12" s="16"/>
      <c r="Y12" s="16"/>
      <c r="Z12" s="16"/>
      <c r="AA12" s="16"/>
      <c r="AB12" s="16"/>
      <c r="AC12" s="16"/>
      <c r="AD12" s="16"/>
    </row>
    <row r="13" spans="1:30" x14ac:dyDescent="0.3">
      <c r="A13" s="1">
        <v>12</v>
      </c>
      <c r="C13" s="4">
        <v>4</v>
      </c>
      <c r="D13" s="1">
        <v>36</v>
      </c>
      <c r="E13" s="1">
        <v>320.57</v>
      </c>
      <c r="F13" s="21">
        <f>AVERAGE(E11:E14)</f>
        <v>306.95999999999998</v>
      </c>
      <c r="G13" s="21">
        <f>AVERAGE(F13:F14)</f>
        <v>306.03125</v>
      </c>
      <c r="H13" s="21">
        <f>E13/G13</f>
        <v>1.0475074032472174</v>
      </c>
      <c r="I13" s="21">
        <v>1</v>
      </c>
      <c r="J13" s="21">
        <f>$I$96*I13</f>
        <v>1</v>
      </c>
      <c r="K13" s="21">
        <f>E13/J13</f>
        <v>320.57</v>
      </c>
      <c r="L13" s="1">
        <f>(Sheet1!B$18*'No seasonality - Forecasting'!A13)+Sheet1!B$17</f>
        <v>285.87035260463728</v>
      </c>
      <c r="M13" s="9">
        <f>J13*L13</f>
        <v>285.87035260463728</v>
      </c>
      <c r="N13" s="1">
        <f>E13/M13</f>
        <v>1.1213824626415627</v>
      </c>
      <c r="O13" s="1">
        <f>AVERAGE(N12:N15)</f>
        <v>1.0697005298773867</v>
      </c>
      <c r="P13" s="9">
        <f>N13/O13</f>
        <v>1.0483143939080781</v>
      </c>
      <c r="Q13" s="9">
        <f>M13-E13</f>
        <v>-34.699647395362717</v>
      </c>
      <c r="R13" s="9">
        <f>ABS(Q13)</f>
        <v>34.699647395362717</v>
      </c>
      <c r="S13" s="9">
        <f>SQRT(R13)</f>
        <v>5.890640660858776</v>
      </c>
      <c r="T13" s="9">
        <f>ABS((E13-M13)/E13)*100</f>
        <v>10.824358921721533</v>
      </c>
      <c r="U13" s="1">
        <f>M13*P13</f>
        <v>299.68200542701891</v>
      </c>
      <c r="V13" s="5"/>
      <c r="W13" s="5"/>
      <c r="X13" s="16"/>
      <c r="Y13" s="16"/>
      <c r="Z13" s="16"/>
      <c r="AA13" s="16"/>
      <c r="AB13" s="16"/>
      <c r="AC13" s="16"/>
      <c r="AD13" s="16"/>
    </row>
    <row r="14" spans="1:30" x14ac:dyDescent="0.3">
      <c r="A14" s="1">
        <v>13</v>
      </c>
      <c r="B14" s="4" t="s">
        <v>14</v>
      </c>
      <c r="C14" s="4">
        <v>1</v>
      </c>
      <c r="D14" s="1">
        <v>37</v>
      </c>
      <c r="E14" s="1">
        <v>312.67</v>
      </c>
      <c r="F14" s="21">
        <f>AVERAGE(E12:E15)</f>
        <v>305.10249999999996</v>
      </c>
      <c r="G14" s="21">
        <f>AVERAGE(F14:F15)</f>
        <v>304.41125</v>
      </c>
      <c r="H14" s="21">
        <f>E14/G14</f>
        <v>1.0271302391091</v>
      </c>
      <c r="I14" s="21">
        <v>1</v>
      </c>
      <c r="J14" s="21">
        <f>$I$96*I14</f>
        <v>1</v>
      </c>
      <c r="K14" s="21">
        <f>E14/J14</f>
        <v>312.67</v>
      </c>
      <c r="L14" s="1">
        <f>(Sheet1!B$18*'No seasonality - Forecasting'!A14)+Sheet1!B$17</f>
        <v>284.47914844926237</v>
      </c>
      <c r="M14" s="9">
        <f>J14*L14</f>
        <v>284.47914844926237</v>
      </c>
      <c r="N14" s="1">
        <f>E14/M14</f>
        <v>1.0990963721046345</v>
      </c>
      <c r="O14" s="1">
        <f>AVERAGE(N13:N16)</f>
        <v>1.070098111834892</v>
      </c>
      <c r="P14" s="9">
        <f>N14/O14</f>
        <v>1.0270986930534989</v>
      </c>
      <c r="Q14" s="9">
        <f>M14-E14</f>
        <v>-28.190851550737648</v>
      </c>
      <c r="R14" s="9">
        <f>ABS(Q14)</f>
        <v>28.190851550737648</v>
      </c>
      <c r="S14" s="9">
        <f>SQRT(R14)</f>
        <v>5.3095057727379533</v>
      </c>
      <c r="T14" s="9">
        <f>ABS((E14-M14)/E14)*100</f>
        <v>9.0161677010066992</v>
      </c>
      <c r="U14" s="1">
        <f>M14*P14</f>
        <v>292.1881615732097</v>
      </c>
      <c r="V14" s="5"/>
      <c r="W14" s="5"/>
      <c r="X14" s="16"/>
      <c r="Y14" s="16"/>
      <c r="Z14" s="16"/>
      <c r="AA14" s="16"/>
      <c r="AB14" s="16"/>
      <c r="AC14" s="16"/>
      <c r="AD14" s="16"/>
    </row>
    <row r="15" spans="1:30" x14ac:dyDescent="0.3">
      <c r="A15" s="1">
        <v>14</v>
      </c>
      <c r="C15" s="4">
        <v>2</v>
      </c>
      <c r="D15" s="1">
        <v>38</v>
      </c>
      <c r="E15" s="1">
        <v>278.58</v>
      </c>
      <c r="F15" s="21">
        <f>AVERAGE(E13:E16)</f>
        <v>303.71999999999997</v>
      </c>
      <c r="G15" s="21">
        <f>AVERAGE(F15:F16)</f>
        <v>304.55124999999998</v>
      </c>
      <c r="H15" s="21">
        <f>E15/G15</f>
        <v>0.91472289146736385</v>
      </c>
      <c r="I15" s="21">
        <v>1</v>
      </c>
      <c r="J15" s="21">
        <f>$I$96*I15</f>
        <v>1</v>
      </c>
      <c r="K15" s="21">
        <f>E15/J15</f>
        <v>278.58</v>
      </c>
      <c r="L15" s="1">
        <f>(Sheet1!B$18*'No seasonality - Forecasting'!A15)+Sheet1!B$17</f>
        <v>283.08794429388746</v>
      </c>
      <c r="M15" s="9">
        <f>J15*L15</f>
        <v>283.08794429388746</v>
      </c>
      <c r="N15" s="1">
        <f>E15/M15</f>
        <v>0.98407581677442413</v>
      </c>
      <c r="O15" s="1">
        <f>AVERAGE(N14:N17)</f>
        <v>1.0815947522080074</v>
      </c>
      <c r="P15" s="9">
        <f>N15/O15</f>
        <v>0.90983782490206755</v>
      </c>
      <c r="Q15" s="9">
        <f>M15-E15</f>
        <v>4.5079442938874763</v>
      </c>
      <c r="R15" s="9">
        <f>ABS(Q15)</f>
        <v>4.5079442938874763</v>
      </c>
      <c r="S15" s="9">
        <f>SQRT(R15)</f>
        <v>2.1231920058928906</v>
      </c>
      <c r="T15" s="9">
        <f>ABS((E15-M15)/E15)*100</f>
        <v>1.6181866228327506</v>
      </c>
      <c r="U15" s="1">
        <f>M15*P15</f>
        <v>257.56411949234825</v>
      </c>
      <c r="V15" s="5"/>
      <c r="W15" s="5"/>
      <c r="X15" s="16"/>
      <c r="Y15" s="16"/>
      <c r="Z15" s="16"/>
      <c r="AA15" s="16"/>
      <c r="AB15" s="16"/>
      <c r="AC15" s="16"/>
      <c r="AD15" s="16"/>
    </row>
    <row r="16" spans="1:30" x14ac:dyDescent="0.3">
      <c r="A16" s="1">
        <v>15</v>
      </c>
      <c r="C16" s="4">
        <v>3</v>
      </c>
      <c r="D16" s="1">
        <v>39</v>
      </c>
      <c r="E16" s="1">
        <v>303.06</v>
      </c>
      <c r="F16" s="21">
        <f>AVERAGE(E14:E17)</f>
        <v>305.38249999999999</v>
      </c>
      <c r="G16" s="21">
        <f>AVERAGE(F16:F17)</f>
        <v>305.69124999999997</v>
      </c>
      <c r="H16" s="21">
        <f>E16/G16</f>
        <v>0.99139245889439109</v>
      </c>
      <c r="I16" s="21">
        <v>1</v>
      </c>
      <c r="J16" s="21">
        <f>$I$96*I16</f>
        <v>1</v>
      </c>
      <c r="K16" s="21">
        <f>E16/J16</f>
        <v>303.06</v>
      </c>
      <c r="L16" s="1">
        <f>(Sheet1!B$18*'No seasonality - Forecasting'!A16)+Sheet1!B$17</f>
        <v>281.69674013851261</v>
      </c>
      <c r="M16" s="9">
        <f>J16*L16</f>
        <v>281.69674013851261</v>
      </c>
      <c r="N16" s="1">
        <f>E16/M16</f>
        <v>1.0758377958189467</v>
      </c>
      <c r="O16" s="1">
        <f>AVERAGE(N15:N18)</f>
        <v>1.0892909054532087</v>
      </c>
      <c r="P16" s="9">
        <f>N16/O16</f>
        <v>0.98764966312771629</v>
      </c>
      <c r="Q16" s="9">
        <f>M16-E16</f>
        <v>-21.363259861487393</v>
      </c>
      <c r="R16" s="9">
        <f>ABS(Q16)</f>
        <v>21.363259861487393</v>
      </c>
      <c r="S16" s="9">
        <f>SQRT(R16)</f>
        <v>4.6220406598695547</v>
      </c>
      <c r="T16" s="9">
        <f>ABS((E16-M16)/E16)*100</f>
        <v>7.0491849341672905</v>
      </c>
      <c r="U16" s="1">
        <f>M16*P16</f>
        <v>278.21769050197781</v>
      </c>
      <c r="V16" s="5"/>
      <c r="W16" s="5"/>
      <c r="X16" s="16"/>
      <c r="Y16" s="16"/>
      <c r="Z16" s="16"/>
      <c r="AA16" s="16"/>
      <c r="AB16" s="16"/>
      <c r="AC16" s="16"/>
      <c r="AD16" s="16"/>
    </row>
    <row r="17" spans="1:30" x14ac:dyDescent="0.3">
      <c r="A17" s="1">
        <v>16</v>
      </c>
      <c r="C17" s="4">
        <v>4</v>
      </c>
      <c r="D17" s="1">
        <v>40</v>
      </c>
      <c r="E17" s="1">
        <v>327.22000000000003</v>
      </c>
      <c r="F17" s="21">
        <f>AVERAGE(E15:E18)</f>
        <v>306</v>
      </c>
      <c r="G17" s="21">
        <f>AVERAGE(F17:F18)</f>
        <v>302.97624999999999</v>
      </c>
      <c r="H17" s="21">
        <f>E17/G17</f>
        <v>1.0800186483263954</v>
      </c>
      <c r="I17" s="21">
        <v>1</v>
      </c>
      <c r="J17" s="21">
        <f>$I$96*I17</f>
        <v>1</v>
      </c>
      <c r="K17" s="21">
        <f>E17/J17</f>
        <v>327.22000000000003</v>
      </c>
      <c r="L17" s="1">
        <f>(Sheet1!B$18*'No seasonality - Forecasting'!A17)+Sheet1!B$17</f>
        <v>280.3055359831377</v>
      </c>
      <c r="M17" s="9">
        <f>J17*L17</f>
        <v>280.3055359831377</v>
      </c>
      <c r="N17" s="1">
        <f>E17/M17</f>
        <v>1.167369024134024</v>
      </c>
      <c r="O17" s="1">
        <f>AVERAGE(N16:N19)</f>
        <v>1.0724330324761417</v>
      </c>
      <c r="P17" s="9">
        <f>N17/O17</f>
        <v>1.0885239346261877</v>
      </c>
      <c r="Q17" s="9">
        <f>M17-E17</f>
        <v>-46.914464016862325</v>
      </c>
      <c r="R17" s="9">
        <f>ABS(Q17)</f>
        <v>46.914464016862325</v>
      </c>
      <c r="S17" s="9">
        <f>SQRT(R17)</f>
        <v>6.8494134067715846</v>
      </c>
      <c r="T17" s="9">
        <f>ABS((E17-M17)/E17)*100</f>
        <v>14.337285012182116</v>
      </c>
      <c r="U17" s="1">
        <f>M17*P17</f>
        <v>305.11928492586748</v>
      </c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1">
        <v>17</v>
      </c>
      <c r="B18" s="4" t="s">
        <v>15</v>
      </c>
      <c r="C18" s="4">
        <v>1</v>
      </c>
      <c r="D18" s="1">
        <v>41</v>
      </c>
      <c r="E18" s="1">
        <v>315.14</v>
      </c>
      <c r="F18" s="21">
        <f>AVERAGE(E16:E19)</f>
        <v>299.95249999999999</v>
      </c>
      <c r="G18" s="21">
        <f>AVERAGE(F18:F19)</f>
        <v>294.41125</v>
      </c>
      <c r="H18" s="21">
        <f>E18/G18</f>
        <v>1.0704074657473177</v>
      </c>
      <c r="I18" s="21">
        <v>1</v>
      </c>
      <c r="J18" s="21">
        <f>$I$96*I18</f>
        <v>1</v>
      </c>
      <c r="K18" s="21">
        <f>E18/J18</f>
        <v>315.14</v>
      </c>
      <c r="L18" s="1">
        <f>(Sheet1!B$18*'No seasonality - Forecasting'!A18)+Sheet1!B$17</f>
        <v>278.91433182776279</v>
      </c>
      <c r="M18" s="9">
        <f>J18*L18</f>
        <v>278.91433182776279</v>
      </c>
      <c r="N18" s="1">
        <f>E18/M18</f>
        <v>1.1298809850854403</v>
      </c>
      <c r="O18" s="1">
        <f>AVERAGE(N17:N20)</f>
        <v>1.0377185023129651</v>
      </c>
      <c r="P18" s="9">
        <f>N18/O18</f>
        <v>1.0888126043498836</v>
      </c>
      <c r="Q18" s="9">
        <f>M18-E18</f>
        <v>-36.225668172237192</v>
      </c>
      <c r="R18" s="9">
        <f>ABS(Q18)</f>
        <v>36.225668172237192</v>
      </c>
      <c r="S18" s="9">
        <f>SQRT(R18)</f>
        <v>6.0187763018936993</v>
      </c>
      <c r="T18" s="9">
        <f>ABS((E18-M18)/E18)*100</f>
        <v>11.495103183422351</v>
      </c>
      <c r="U18" s="1">
        <f>M18*P18</f>
        <v>303.68544002789406</v>
      </c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3">
      <c r="A19" s="1">
        <v>18</v>
      </c>
      <c r="C19" s="4">
        <v>2</v>
      </c>
      <c r="D19" s="1">
        <v>42</v>
      </c>
      <c r="E19" s="1">
        <v>254.39</v>
      </c>
      <c r="F19" s="21">
        <f>AVERAGE(E17:E20)</f>
        <v>288.87</v>
      </c>
      <c r="G19" s="21">
        <f>AVERAGE(F19:F20)</f>
        <v>282.01125000000002</v>
      </c>
      <c r="H19" s="21">
        <f>E19/G19</f>
        <v>0.90205621229649513</v>
      </c>
      <c r="I19" s="21">
        <v>1</v>
      </c>
      <c r="J19" s="21">
        <f>$I$96*I19</f>
        <v>1</v>
      </c>
      <c r="K19" s="21">
        <f>E19/J19</f>
        <v>254.39</v>
      </c>
      <c r="L19" s="1">
        <f>(Sheet1!B$18*'No seasonality - Forecasting'!A19)+Sheet1!B$17</f>
        <v>277.52312767238794</v>
      </c>
      <c r="M19" s="9">
        <f>J19*L19</f>
        <v>277.52312767238794</v>
      </c>
      <c r="N19" s="1">
        <f>E19/M19</f>
        <v>0.91664432486615577</v>
      </c>
      <c r="O19" s="1">
        <f>AVERAGE(N18:N21)</f>
        <v>0.99370081395985876</v>
      </c>
      <c r="P19" s="9">
        <f>N19/O19</f>
        <v>0.92245504078170582</v>
      </c>
      <c r="Q19" s="9">
        <f>M19-E19</f>
        <v>23.133127672387957</v>
      </c>
      <c r="R19" s="9">
        <f>ABS(Q19)</f>
        <v>23.133127672387957</v>
      </c>
      <c r="S19" s="9">
        <f>SQRT(R19)</f>
        <v>4.8096910163115423</v>
      </c>
      <c r="T19" s="9">
        <f>ABS((E19-M19)/E19)*100</f>
        <v>9.0935680146184836</v>
      </c>
      <c r="U19" s="1">
        <f>M19*P19</f>
        <v>256.00260805489916</v>
      </c>
      <c r="V19" s="18"/>
      <c r="W19" s="18"/>
      <c r="X19" s="18"/>
      <c r="Y19" s="18"/>
      <c r="Z19" s="18"/>
      <c r="AA19" s="18"/>
      <c r="AB19" s="16"/>
      <c r="AC19" s="16"/>
      <c r="AD19" s="16"/>
    </row>
    <row r="20" spans="1:30" x14ac:dyDescent="0.3">
      <c r="A20" s="1">
        <v>19</v>
      </c>
      <c r="C20" s="4">
        <v>3</v>
      </c>
      <c r="D20" s="1">
        <v>43</v>
      </c>
      <c r="E20" s="1">
        <v>258.73</v>
      </c>
      <c r="F20" s="21">
        <f>AVERAGE(E18:E21)</f>
        <v>275.15250000000003</v>
      </c>
      <c r="G20" s="21">
        <f>AVERAGE(F20:F21)</f>
        <v>265.04250000000002</v>
      </c>
      <c r="H20" s="21">
        <f>E20/G20</f>
        <v>0.97618306498014473</v>
      </c>
      <c r="I20" s="21">
        <v>1</v>
      </c>
      <c r="J20" s="21">
        <f>$I$96*I20</f>
        <v>1</v>
      </c>
      <c r="K20" s="21">
        <f>E20/J20</f>
        <v>258.73</v>
      </c>
      <c r="L20" s="1">
        <f>(Sheet1!B$18*'No seasonality - Forecasting'!A20)+Sheet1!B$17</f>
        <v>276.13192351701304</v>
      </c>
      <c r="M20" s="9">
        <f>J20*L20</f>
        <v>276.13192351701304</v>
      </c>
      <c r="N20" s="1">
        <f>E20/M20</f>
        <v>0.93697967516624037</v>
      </c>
      <c r="O20" s="1">
        <f>AVERAGE(N19:N22)</f>
        <v>0.92548007881643402</v>
      </c>
      <c r="P20" s="9">
        <f>N20/O20</f>
        <v>1.012425547143611</v>
      </c>
      <c r="Q20" s="9">
        <f>M20-E20</f>
        <v>17.401923517013017</v>
      </c>
      <c r="R20" s="9">
        <f>ABS(Q20)</f>
        <v>17.401923517013017</v>
      </c>
      <c r="S20" s="9">
        <f>SQRT(R20)</f>
        <v>4.1715612805055393</v>
      </c>
      <c r="T20" s="9">
        <f>ABS((E20-M20)/E20)*100</f>
        <v>6.7259009457786165</v>
      </c>
      <c r="U20" s="1">
        <f>M20*P20</f>
        <v>279.56301375052965</v>
      </c>
      <c r="V20" s="5"/>
      <c r="W20" s="5"/>
      <c r="X20" s="5"/>
      <c r="Y20" s="5"/>
      <c r="Z20" s="5"/>
      <c r="AA20" s="5"/>
      <c r="AB20" s="16"/>
      <c r="AC20" s="16"/>
      <c r="AD20" s="16"/>
    </row>
    <row r="21" spans="1:30" x14ac:dyDescent="0.3">
      <c r="A21" s="1">
        <v>20</v>
      </c>
      <c r="C21" s="4">
        <v>4</v>
      </c>
      <c r="D21" s="1">
        <v>44</v>
      </c>
      <c r="E21" s="1">
        <v>272.35000000000002</v>
      </c>
      <c r="F21" s="21">
        <f>AVERAGE(E19:E22)</f>
        <v>254.9325</v>
      </c>
      <c r="G21" s="21">
        <f>AVERAGE(F21:F22)</f>
        <v>255.55250000000001</v>
      </c>
      <c r="H21" s="21">
        <f>E21/G21</f>
        <v>1.0657301337298599</v>
      </c>
      <c r="I21" s="21">
        <v>1</v>
      </c>
      <c r="J21" s="21">
        <f>$I$96*I21</f>
        <v>1</v>
      </c>
      <c r="K21" s="21">
        <f>E21/J21</f>
        <v>272.35000000000002</v>
      </c>
      <c r="L21" s="1">
        <f>(Sheet1!B$18*'No seasonality - Forecasting'!A21)+Sheet1!B$17</f>
        <v>274.74071936163813</v>
      </c>
      <c r="M21" s="9">
        <f>J21*L21</f>
        <v>274.74071936163813</v>
      </c>
      <c r="N21" s="1">
        <f>E21/M21</f>
        <v>0.99129827072159904</v>
      </c>
      <c r="O21" s="1">
        <f>AVERAGE(N20:N23)</f>
        <v>0.93472869998941943</v>
      </c>
      <c r="P21" s="9">
        <f>N21/O21</f>
        <v>1.0605197751313509</v>
      </c>
      <c r="Q21" s="9">
        <f>M21-E21</f>
        <v>2.3907193616381051</v>
      </c>
      <c r="R21" s="9">
        <f>ABS(Q21)</f>
        <v>2.3907193616381051</v>
      </c>
      <c r="S21" s="9">
        <f>SQRT(R21)</f>
        <v>1.5461951240506824</v>
      </c>
      <c r="T21" s="9">
        <f>ABS((E21-M21)/E21)*100</f>
        <v>0.87781140504428301</v>
      </c>
      <c r="U21" s="1">
        <f>M21*P21</f>
        <v>291.36796591683003</v>
      </c>
      <c r="V21" s="5"/>
      <c r="W21" s="5"/>
      <c r="X21" s="5"/>
      <c r="Y21" s="5"/>
      <c r="Z21" s="5"/>
      <c r="AA21" s="5"/>
      <c r="AB21" s="16"/>
      <c r="AC21" s="16"/>
      <c r="AD21" s="16"/>
    </row>
    <row r="22" spans="1:30" x14ac:dyDescent="0.3">
      <c r="A22" s="1">
        <v>21</v>
      </c>
      <c r="B22" s="4" t="s">
        <v>16</v>
      </c>
      <c r="C22" s="4">
        <v>1</v>
      </c>
      <c r="D22" s="1">
        <v>45</v>
      </c>
      <c r="E22" s="1">
        <v>234.26</v>
      </c>
      <c r="F22" s="21">
        <f>AVERAGE(E20:E23)</f>
        <v>256.17250000000001</v>
      </c>
      <c r="G22" s="21">
        <f>AVERAGE(F22:F23)</f>
        <v>257.91500000000002</v>
      </c>
      <c r="H22" s="21">
        <f>E22/G22</f>
        <v>0.90828373689006059</v>
      </c>
      <c r="I22" s="21">
        <v>1</v>
      </c>
      <c r="J22" s="21">
        <f>$I$96*I22</f>
        <v>1</v>
      </c>
      <c r="K22" s="21">
        <f>E22/J22</f>
        <v>234.26</v>
      </c>
      <c r="L22" s="1">
        <f>(Sheet1!B$18*'No seasonality - Forecasting'!A22)+Sheet1!B$17</f>
        <v>273.34951520626328</v>
      </c>
      <c r="M22" s="9">
        <f>J22*L22</f>
        <v>273.34951520626328</v>
      </c>
      <c r="N22" s="1">
        <f>E22/M22</f>
        <v>0.85699804451174078</v>
      </c>
      <c r="O22" s="1">
        <f>AVERAGE(N21:N24)</f>
        <v>0.95242682328510264</v>
      </c>
      <c r="P22" s="9">
        <f>N22/O22</f>
        <v>0.899804608143847</v>
      </c>
      <c r="Q22" s="9">
        <f>M22-E22</f>
        <v>39.089515206263286</v>
      </c>
      <c r="R22" s="9">
        <f>ABS(Q22)</f>
        <v>39.089515206263286</v>
      </c>
      <c r="S22" s="9">
        <f>SQRT(R22)</f>
        <v>6.2521608429616782</v>
      </c>
      <c r="T22" s="9">
        <f>ABS((E22-M22)/E22)*100</f>
        <v>16.68638060542273</v>
      </c>
      <c r="U22" s="1">
        <f>M22*P22</f>
        <v>245.96115341648226</v>
      </c>
      <c r="V22" s="5"/>
      <c r="W22" s="5"/>
      <c r="X22" s="5"/>
      <c r="Y22" s="5"/>
      <c r="Z22" s="5"/>
      <c r="AA22" s="5"/>
      <c r="AB22" s="16"/>
      <c r="AC22" s="16"/>
      <c r="AD22" s="16"/>
    </row>
    <row r="23" spans="1:30" x14ac:dyDescent="0.3">
      <c r="A23" s="1">
        <v>22</v>
      </c>
      <c r="C23" s="4">
        <v>2</v>
      </c>
      <c r="D23" s="1">
        <v>46</v>
      </c>
      <c r="E23" s="1">
        <v>259.35000000000002</v>
      </c>
      <c r="F23" s="21">
        <f>AVERAGE(E21:E24)</f>
        <v>259.65750000000003</v>
      </c>
      <c r="G23" s="21">
        <f>AVERAGE(F23:F24)</f>
        <v>259.24250000000001</v>
      </c>
      <c r="H23" s="21">
        <f>E23/G23</f>
        <v>1.0004146696625746</v>
      </c>
      <c r="I23" s="21">
        <v>1</v>
      </c>
      <c r="J23" s="21">
        <f>$I$96*I23</f>
        <v>1</v>
      </c>
      <c r="K23" s="21">
        <f>E23/J23</f>
        <v>259.35000000000002</v>
      </c>
      <c r="L23" s="1">
        <f>(Sheet1!B$18*'No seasonality - Forecasting'!A23)+Sheet1!B$17</f>
        <v>271.95831105088837</v>
      </c>
      <c r="M23" s="9">
        <f>J23*L23</f>
        <v>271.95831105088837</v>
      </c>
      <c r="N23" s="1">
        <f>E23/M23</f>
        <v>0.95363880955809766</v>
      </c>
      <c r="O23" s="1">
        <f>AVERAGE(N22:N25)</f>
        <v>0.9544667468735597</v>
      </c>
      <c r="P23" s="9">
        <f>N23/O23</f>
        <v>0.99913256557321239</v>
      </c>
      <c r="Q23" s="9">
        <f>M23-E23</f>
        <v>12.608311050888346</v>
      </c>
      <c r="R23" s="9">
        <f>ABS(Q23)</f>
        <v>12.608311050888346</v>
      </c>
      <c r="S23" s="9">
        <f>SQRT(R23)</f>
        <v>3.5508183635449937</v>
      </c>
      <c r="T23" s="9">
        <f>ABS((E23-M23)/E23)*100</f>
        <v>4.8615041645993236</v>
      </c>
      <c r="U23" s="1">
        <f>M23*P23</f>
        <v>271.72240504923184</v>
      </c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x14ac:dyDescent="0.3">
      <c r="A24" s="1">
        <v>23</v>
      </c>
      <c r="C24" s="4">
        <v>3</v>
      </c>
      <c r="D24" s="1">
        <v>47</v>
      </c>
      <c r="E24" s="1">
        <v>272.67</v>
      </c>
      <c r="F24" s="21">
        <f>AVERAGE(E22:E25)</f>
        <v>258.82749999999999</v>
      </c>
      <c r="G24" s="21">
        <f>AVERAGE(F24:F25)</f>
        <v>266.01</v>
      </c>
      <c r="H24" s="21">
        <f>E24/G24</f>
        <v>1.0250366527574153</v>
      </c>
      <c r="I24" s="21">
        <v>1</v>
      </c>
      <c r="J24" s="21">
        <f>$I$96*I24</f>
        <v>1</v>
      </c>
      <c r="K24" s="21">
        <f>E24/J24</f>
        <v>272.67</v>
      </c>
      <c r="L24" s="1">
        <f>(Sheet1!B$18*'No seasonality - Forecasting'!A24)+Sheet1!B$17</f>
        <v>270.56710689551346</v>
      </c>
      <c r="M24" s="9">
        <f>J24*L24</f>
        <v>270.56710689551346</v>
      </c>
      <c r="N24" s="1">
        <f>E24/M24</f>
        <v>1.0077721683489731</v>
      </c>
      <c r="O24" s="1">
        <f>AVERAGE(N23:N26)</f>
        <v>1.0125628939756632</v>
      </c>
      <c r="P24" s="9">
        <f>N24/O24</f>
        <v>0.99526871302988384</v>
      </c>
      <c r="Q24" s="9">
        <f>M24-E24</f>
        <v>-2.1028931044865544</v>
      </c>
      <c r="R24" s="9">
        <f>ABS(Q24)</f>
        <v>2.1028931044865544</v>
      </c>
      <c r="S24" s="9">
        <f>SQRT(R24)</f>
        <v>1.4501355469357182</v>
      </c>
      <c r="T24" s="9">
        <f>ABS((E24-M24)/E24)*100</f>
        <v>0.77122276175837245</v>
      </c>
      <c r="U24" s="1">
        <f>M24*P24</f>
        <v>269.28697626811669</v>
      </c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">
        <v>24</v>
      </c>
      <c r="C25" s="4">
        <v>4</v>
      </c>
      <c r="D25" s="1">
        <v>48</v>
      </c>
      <c r="E25" s="1">
        <v>269.02999999999997</v>
      </c>
      <c r="F25" s="21">
        <f>AVERAGE(E23:E26)</f>
        <v>273.1925</v>
      </c>
      <c r="G25" s="21">
        <f>AVERAGE(F25:F26)</f>
        <v>275.185</v>
      </c>
      <c r="H25" s="21">
        <f>E25/G25</f>
        <v>0.97763322855533541</v>
      </c>
      <c r="I25" s="21">
        <v>1</v>
      </c>
      <c r="J25" s="21">
        <f>$I$96*I25</f>
        <v>1</v>
      </c>
      <c r="K25" s="21">
        <f>E25/J25</f>
        <v>269.02999999999997</v>
      </c>
      <c r="L25" s="1">
        <f>(Sheet1!B$18*'No seasonality - Forecasting'!A25)+Sheet1!B$17</f>
        <v>269.17590274013855</v>
      </c>
      <c r="M25" s="9">
        <f>J25*L25</f>
        <v>269.17590274013855</v>
      </c>
      <c r="N25" s="1">
        <f>E25/M25</f>
        <v>0.99945796507542717</v>
      </c>
      <c r="O25" s="1">
        <f>AVERAGE(N24:N27)</f>
        <v>1.0325022182672026</v>
      </c>
      <c r="P25" s="9">
        <f>N25/O25</f>
        <v>0.96799594944480416</v>
      </c>
      <c r="Q25" s="9">
        <f>M25-E25</f>
        <v>0.14590274013858107</v>
      </c>
      <c r="R25" s="9">
        <f>ABS(Q25)</f>
        <v>0.14590274013858107</v>
      </c>
      <c r="S25" s="9">
        <f>SQRT(R25)</f>
        <v>0.38197217194264438</v>
      </c>
      <c r="T25" s="9">
        <f>ABS((E25-M25)/E25)*100</f>
        <v>5.4232888576954651E-2</v>
      </c>
      <c r="U25" s="1">
        <f>M25*P25</f>
        <v>260.56118354060266</v>
      </c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3">
      <c r="A26" s="1">
        <v>25</v>
      </c>
      <c r="B26" s="4" t="s">
        <v>17</v>
      </c>
      <c r="C26" s="4">
        <v>1</v>
      </c>
      <c r="D26" s="1">
        <v>49</v>
      </c>
      <c r="E26" s="1">
        <v>291.72000000000003</v>
      </c>
      <c r="F26" s="21">
        <f>AVERAGE(E24:E27)</f>
        <v>277.17750000000001</v>
      </c>
      <c r="G26" s="21">
        <f>AVERAGE(F26:F27)</f>
        <v>277.64125000000001</v>
      </c>
      <c r="H26" s="21">
        <f>E26/G26</f>
        <v>1.0507084231899979</v>
      </c>
      <c r="I26" s="21">
        <v>1</v>
      </c>
      <c r="J26" s="21">
        <f>$I$96*I26</f>
        <v>1</v>
      </c>
      <c r="K26" s="21">
        <f>E26/J26</f>
        <v>291.72000000000003</v>
      </c>
      <c r="L26" s="1">
        <f>(Sheet1!B$18*'No seasonality - Forecasting'!A26)+Sheet1!B$17</f>
        <v>267.7846985847637</v>
      </c>
      <c r="M26" s="9">
        <f>J26*L26</f>
        <v>267.7846985847637</v>
      </c>
      <c r="N26" s="1">
        <f>E26/M26</f>
        <v>1.0893826329201552</v>
      </c>
      <c r="O26" s="1">
        <f>AVERAGE(N25:N28)</f>
        <v>1.0412927718351341</v>
      </c>
      <c r="P26" s="9">
        <f>N26/O26</f>
        <v>1.046182843467039</v>
      </c>
      <c r="Q26" s="9">
        <f>M26-E26</f>
        <v>-23.935301415236324</v>
      </c>
      <c r="R26" s="9">
        <f>ABS(Q26)</f>
        <v>23.935301415236324</v>
      </c>
      <c r="S26" s="9">
        <f>SQRT(R26)</f>
        <v>4.8923717576689043</v>
      </c>
      <c r="T26" s="9">
        <f>ABS((E26-M26)/E26)*100</f>
        <v>8.2048887341410683</v>
      </c>
      <c r="U26" s="1">
        <f>M26*P26</f>
        <v>280.15175740237208</v>
      </c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3">
      <c r="A27" s="1">
        <v>26</v>
      </c>
      <c r="C27" s="4">
        <v>2</v>
      </c>
      <c r="D27" s="1">
        <v>50</v>
      </c>
      <c r="E27" s="1">
        <v>275.29000000000002</v>
      </c>
      <c r="F27" s="21">
        <f>AVERAGE(E25:E28)</f>
        <v>278.10500000000002</v>
      </c>
      <c r="G27" s="21">
        <f>AVERAGE(F27:F28)</f>
        <v>278.81124999999997</v>
      </c>
      <c r="H27" s="21">
        <f>E27/G27</f>
        <v>0.98737048809902772</v>
      </c>
      <c r="I27" s="21">
        <v>1</v>
      </c>
      <c r="J27" s="21">
        <f>$I$96*I27</f>
        <v>1</v>
      </c>
      <c r="K27" s="21">
        <f>E27/J27</f>
        <v>275.29000000000002</v>
      </c>
      <c r="L27" s="1">
        <f>(Sheet1!B$18*'No seasonality - Forecasting'!A27)+Sheet1!B$17</f>
        <v>266.3934944293888</v>
      </c>
      <c r="M27" s="9">
        <f>J27*L27</f>
        <v>266.3934944293888</v>
      </c>
      <c r="N27" s="1">
        <f>E27/M27</f>
        <v>1.0333961067242554</v>
      </c>
      <c r="O27" s="1">
        <f>AVERAGE(N26:N29)</f>
        <v>1.0519256709115941</v>
      </c>
      <c r="P27" s="9">
        <f>N27/O27</f>
        <v>0.98238510124837908</v>
      </c>
      <c r="Q27" s="9">
        <f>M27-E27</f>
        <v>-8.8965055706112253</v>
      </c>
      <c r="R27" s="9">
        <f>ABS(Q27)</f>
        <v>8.8965055706112253</v>
      </c>
      <c r="S27" s="9">
        <f>SQRT(R27)</f>
        <v>2.9827010528397286</v>
      </c>
      <c r="T27" s="9">
        <f>ABS((E27-M27)/E27)*100</f>
        <v>3.2316849760656852</v>
      </c>
      <c r="U27" s="1">
        <f>M27*P27</f>
        <v>261.70099999692462</v>
      </c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x14ac:dyDescent="0.3">
      <c r="A28" s="1">
        <v>27</v>
      </c>
      <c r="C28" s="4">
        <v>3</v>
      </c>
      <c r="D28" s="1">
        <v>51</v>
      </c>
      <c r="E28" s="1">
        <v>276.38</v>
      </c>
      <c r="F28" s="21">
        <f>AVERAGE(E26:E29)</f>
        <v>279.51749999999998</v>
      </c>
      <c r="G28" s="21">
        <f>AVERAGE(F28:F29)</f>
        <v>277.26499999999999</v>
      </c>
      <c r="H28" s="21">
        <f>E28/G28</f>
        <v>0.99680810776693785</v>
      </c>
      <c r="I28" s="21">
        <v>1</v>
      </c>
      <c r="J28" s="21">
        <f>$I$96*I28</f>
        <v>1</v>
      </c>
      <c r="K28" s="21">
        <f>E28/J28</f>
        <v>276.38</v>
      </c>
      <c r="L28" s="1">
        <f>(Sheet1!B$18*'No seasonality - Forecasting'!A28)+Sheet1!B$17</f>
        <v>265.00229027401394</v>
      </c>
      <c r="M28" s="9">
        <f>J28*L28</f>
        <v>265.00229027401394</v>
      </c>
      <c r="N28" s="1">
        <f>E28/M28</f>
        <v>1.0429343826206989</v>
      </c>
      <c r="O28" s="1">
        <f>AVERAGE(N27:N30)</f>
        <v>1.0405251381529566</v>
      </c>
      <c r="P28" s="9">
        <f>N28/O28</f>
        <v>1.0023154120735795</v>
      </c>
      <c r="Q28" s="9">
        <f>M28-E28</f>
        <v>-11.377709725986051</v>
      </c>
      <c r="R28" s="9">
        <f>ABS(Q28)</f>
        <v>11.377709725986051</v>
      </c>
      <c r="S28" s="9">
        <f>SQRT(R28)</f>
        <v>3.3730860833939666</v>
      </c>
      <c r="T28" s="9">
        <f>ABS((E28-M28)/E28)*100</f>
        <v>4.1166906889015307</v>
      </c>
      <c r="U28" s="1">
        <f>M28*P28</f>
        <v>265.61587977644064</v>
      </c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x14ac:dyDescent="0.3">
      <c r="A29" s="1">
        <v>28</v>
      </c>
      <c r="C29" s="4">
        <v>4</v>
      </c>
      <c r="D29" s="1">
        <v>52</v>
      </c>
      <c r="E29" s="1">
        <v>274.68</v>
      </c>
      <c r="F29" s="21">
        <f>AVERAGE(E27:E30)</f>
        <v>275.01250000000005</v>
      </c>
      <c r="G29" s="21">
        <f>AVERAGE(F29:F30)</f>
        <v>274.58125000000001</v>
      </c>
      <c r="H29" s="21">
        <f>E29/G29</f>
        <v>1.0003596385405049</v>
      </c>
      <c r="I29" s="21">
        <v>1</v>
      </c>
      <c r="J29" s="21">
        <f>$I$96*I29</f>
        <v>1</v>
      </c>
      <c r="K29" s="21">
        <f>E29/J29</f>
        <v>274.68</v>
      </c>
      <c r="L29" s="1">
        <f>(Sheet1!B$18*'No seasonality - Forecasting'!A29)+Sheet1!B$17</f>
        <v>263.61108611863904</v>
      </c>
      <c r="M29" s="9">
        <f>J29*L29</f>
        <v>263.61108611863904</v>
      </c>
      <c r="N29" s="1">
        <f>E29/M29</f>
        <v>1.0419895613812666</v>
      </c>
      <c r="O29" s="1">
        <f>AVERAGE(N28:N31)</f>
        <v>1.0427302827814418</v>
      </c>
      <c r="P29" s="9">
        <f>N29/O29</f>
        <v>0.99928963279152183</v>
      </c>
      <c r="Q29" s="9">
        <f>M29-E29</f>
        <v>-11.06891388136097</v>
      </c>
      <c r="R29" s="9">
        <f>ABS(Q29)</f>
        <v>11.06891388136097</v>
      </c>
      <c r="S29" s="9">
        <f>SQRT(R29)</f>
        <v>3.3269977278863552</v>
      </c>
      <c r="T29" s="9">
        <f>ABS((E29-M29)/E29)*100</f>
        <v>4.0297487554102851</v>
      </c>
      <c r="U29" s="1">
        <f>M29*P29</f>
        <v>263.42382544726905</v>
      </c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x14ac:dyDescent="0.3">
      <c r="A30" s="1">
        <v>29</v>
      </c>
      <c r="B30" s="4" t="s">
        <v>18</v>
      </c>
      <c r="C30" s="4">
        <v>1</v>
      </c>
      <c r="D30" s="1">
        <v>1</v>
      </c>
      <c r="E30" s="1">
        <v>273.7</v>
      </c>
      <c r="F30" s="21">
        <f>AVERAGE(E28:E31)</f>
        <v>274.14999999999998</v>
      </c>
      <c r="G30" s="21">
        <f>AVERAGE(F30:F31)</f>
        <v>273.05624999999998</v>
      </c>
      <c r="H30" s="21">
        <f>E30/G30</f>
        <v>1.0023575728444232</v>
      </c>
      <c r="I30" s="21">
        <v>1</v>
      </c>
      <c r="J30" s="21">
        <f>$I$96*I30</f>
        <v>1</v>
      </c>
      <c r="K30" s="21">
        <f>E30/J30</f>
        <v>273.7</v>
      </c>
      <c r="L30" s="1">
        <f>(Sheet1!B$18*'No seasonality - Forecasting'!A30)+Sheet1!B$17</f>
        <v>262.21988196326413</v>
      </c>
      <c r="M30" s="9">
        <f>J30*L30</f>
        <v>262.21988196326413</v>
      </c>
      <c r="N30" s="1">
        <f>E30/M30</f>
        <v>1.0437805018856052</v>
      </c>
      <c r="O30" s="1">
        <f>AVERAGE(N29:N32)</f>
        <v>1.0398911965740991</v>
      </c>
      <c r="P30" s="9">
        <f>N30/O30</f>
        <v>1.003740107930829</v>
      </c>
      <c r="Q30" s="9">
        <f>M30-E30</f>
        <v>-11.48011803673586</v>
      </c>
      <c r="R30" s="9">
        <f>ABS(Q30)</f>
        <v>11.48011803673586</v>
      </c>
      <c r="S30" s="9">
        <f>SQRT(R30)</f>
        <v>3.3882322878952471</v>
      </c>
      <c r="T30" s="9">
        <f>ABS((E30-M30)/E30)*100</f>
        <v>4.1944165278538037</v>
      </c>
      <c r="U30" s="1">
        <f>M30*P30</f>
        <v>263.20061262341596</v>
      </c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 s="1">
        <v>30</v>
      </c>
      <c r="C31" s="4">
        <v>2</v>
      </c>
      <c r="D31" s="1">
        <v>2</v>
      </c>
      <c r="E31" s="1">
        <v>271.83999999999997</v>
      </c>
      <c r="F31" s="21">
        <f>AVERAGE(E29:E32)</f>
        <v>271.96249999999998</v>
      </c>
      <c r="G31" s="21">
        <f>AVERAGE(F31:F32)</f>
        <v>270.18374999999997</v>
      </c>
      <c r="H31" s="21">
        <f>E31/G31</f>
        <v>1.0061300873942272</v>
      </c>
      <c r="I31" s="21">
        <v>1</v>
      </c>
      <c r="J31" s="21">
        <f>$I$96*I31</f>
        <v>1</v>
      </c>
      <c r="K31" s="21">
        <f>E31/J31</f>
        <v>271.83999999999997</v>
      </c>
      <c r="L31" s="1">
        <f>(Sheet1!B$18*'No seasonality - Forecasting'!A31)+Sheet1!B$17</f>
        <v>260.82867780788922</v>
      </c>
      <c r="M31" s="9">
        <f>J31*L31</f>
        <v>260.82867780788922</v>
      </c>
      <c r="N31" s="1">
        <f>E31/M31</f>
        <v>1.0422166852381969</v>
      </c>
      <c r="O31" s="1">
        <f>AVERAGE(N30:N33)</f>
        <v>1.0317225848113449</v>
      </c>
      <c r="P31" s="9">
        <f>N31/O31</f>
        <v>1.0101714361799794</v>
      </c>
      <c r="Q31" s="9">
        <f>M31-E31</f>
        <v>-11.011322192110754</v>
      </c>
      <c r="R31" s="9">
        <f>ABS(Q31)</f>
        <v>11.011322192110754</v>
      </c>
      <c r="S31" s="9">
        <f>SQRT(R31)</f>
        <v>3.3183312360448216</v>
      </c>
      <c r="T31" s="9">
        <f>ABS((E31-M31)/E31)*100</f>
        <v>4.0506629606057807</v>
      </c>
      <c r="U31" s="1">
        <f>M31*P31</f>
        <v>263.48168005812056</v>
      </c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 s="1">
        <v>31</v>
      </c>
      <c r="C32" s="4">
        <v>3</v>
      </c>
      <c r="D32" s="1">
        <v>3</v>
      </c>
      <c r="E32" s="1">
        <v>267.63</v>
      </c>
      <c r="F32" s="21">
        <f>AVERAGE(E30:E33)</f>
        <v>268.40499999999997</v>
      </c>
      <c r="G32" s="21">
        <f>AVERAGE(F32:F33)</f>
        <v>271.90125</v>
      </c>
      <c r="H32" s="21">
        <f>E32/G32</f>
        <v>0.98429117188685222</v>
      </c>
      <c r="I32" s="21">
        <v>1</v>
      </c>
      <c r="J32" s="21">
        <f>$I$96*I32</f>
        <v>1</v>
      </c>
      <c r="K32" s="21">
        <f>E32/J32</f>
        <v>267.63</v>
      </c>
      <c r="L32" s="1">
        <f>(Sheet1!B$18*'No seasonality - Forecasting'!A32)+Sheet1!B$17</f>
        <v>259.43747365251437</v>
      </c>
      <c r="M32" s="9">
        <f>J32*L32</f>
        <v>259.43747365251437</v>
      </c>
      <c r="N32" s="1">
        <f>E32/M32</f>
        <v>1.0315780377913275</v>
      </c>
      <c r="O32" s="1">
        <f>AVERAGE(N31:N34)</f>
        <v>1.0646251568306333</v>
      </c>
      <c r="P32" s="9">
        <f>N32/O32</f>
        <v>0.96895891588952643</v>
      </c>
      <c r="Q32" s="9">
        <f>M32-E32</f>
        <v>-8.1925263474856251</v>
      </c>
      <c r="R32" s="9">
        <f>ABS(Q32)</f>
        <v>8.1925263474856251</v>
      </c>
      <c r="S32" s="9">
        <f>SQRT(R32)</f>
        <v>2.862258958844504</v>
      </c>
      <c r="T32" s="9">
        <f>ABS((E32-M32)/E32)*100</f>
        <v>3.0611390156132066</v>
      </c>
      <c r="U32" s="1">
        <f>M32*P32</f>
        <v>251.38425321145789</v>
      </c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x14ac:dyDescent="0.3">
      <c r="A33" s="1">
        <v>32</v>
      </c>
      <c r="C33" s="4">
        <v>4</v>
      </c>
      <c r="D33" s="1">
        <v>4</v>
      </c>
      <c r="E33" s="1">
        <v>260.45</v>
      </c>
      <c r="F33" s="21">
        <f>AVERAGE(E31:E34)</f>
        <v>275.39750000000004</v>
      </c>
      <c r="G33" s="21">
        <f>AVERAGE(F33:F34)</f>
        <v>276.61750000000001</v>
      </c>
      <c r="H33" s="21">
        <f>E33/G33</f>
        <v>0.94155286632262958</v>
      </c>
      <c r="I33" s="21">
        <v>1</v>
      </c>
      <c r="J33" s="21">
        <f>$I$96*I33</f>
        <v>1</v>
      </c>
      <c r="K33" s="21">
        <f>E33/J33</f>
        <v>260.45</v>
      </c>
      <c r="L33" s="1">
        <f>(Sheet1!B$18*'No seasonality - Forecasting'!A33)+Sheet1!B$17</f>
        <v>258.04626949713946</v>
      </c>
      <c r="M33" s="9">
        <f>J33*L33</f>
        <v>258.04626949713946</v>
      </c>
      <c r="N33" s="1">
        <f>E33/M33</f>
        <v>1.0093151143302506</v>
      </c>
      <c r="O33" s="1">
        <f>AVERAGE(N32:N35)</f>
        <v>1.0798640400992057</v>
      </c>
      <c r="P33" s="9">
        <f>N33/O33</f>
        <v>0.93466869610504499</v>
      </c>
      <c r="Q33" s="9">
        <f>M33-E33</f>
        <v>-2.403730502860526</v>
      </c>
      <c r="R33" s="9">
        <f>ABS(Q33)</f>
        <v>2.403730502860526</v>
      </c>
      <c r="S33" s="9">
        <f>SQRT(R33)</f>
        <v>1.5503968855943069</v>
      </c>
      <c r="T33" s="9">
        <f>ABS((E33-M33)/E33)*100</f>
        <v>0.92291438005779458</v>
      </c>
      <c r="U33" s="1">
        <f>M33*P33</f>
        <v>241.18777024566239</v>
      </c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x14ac:dyDescent="0.3">
      <c r="A34" s="1">
        <v>33</v>
      </c>
      <c r="B34" s="4" t="s">
        <v>19</v>
      </c>
      <c r="C34" s="4">
        <v>1</v>
      </c>
      <c r="D34" s="1">
        <v>5</v>
      </c>
      <c r="E34" s="1">
        <v>301.67</v>
      </c>
      <c r="F34" s="21">
        <f>AVERAGE(E32:E35)</f>
        <v>277.83749999999998</v>
      </c>
      <c r="G34" s="21">
        <f>AVERAGE(F34:F35)</f>
        <v>280.23624999999998</v>
      </c>
      <c r="H34" s="21">
        <f>E34/G34</f>
        <v>1.0764845732841488</v>
      </c>
      <c r="I34" s="21">
        <v>1</v>
      </c>
      <c r="J34" s="21">
        <f>$I$96*I34</f>
        <v>1</v>
      </c>
      <c r="K34" s="21">
        <f>E34/J34</f>
        <v>301.67</v>
      </c>
      <c r="L34" s="1">
        <f>(Sheet1!B$18*'No seasonality - Forecasting'!A34)+Sheet1!B$17</f>
        <v>256.65506534176455</v>
      </c>
      <c r="M34" s="9">
        <f>J34*L34</f>
        <v>256.65506534176455</v>
      </c>
      <c r="N34" s="1">
        <f>E34/M34</f>
        <v>1.1753907899627585</v>
      </c>
      <c r="O34" s="1">
        <f>AVERAGE(N33:N36)</f>
        <v>1.1044142840114808</v>
      </c>
      <c r="P34" s="9">
        <f>N34/O34</f>
        <v>1.064266197004873</v>
      </c>
      <c r="Q34" s="9">
        <f>M34-E34</f>
        <v>-45.014934658235461</v>
      </c>
      <c r="R34" s="9">
        <f>ABS(Q34)</f>
        <v>45.014934658235461</v>
      </c>
      <c r="S34" s="9">
        <f>SQRT(R34)</f>
        <v>6.7093170038563139</v>
      </c>
      <c r="T34" s="9">
        <f>ABS((E34-M34)/E34)*100</f>
        <v>14.921912904244858</v>
      </c>
      <c r="U34" s="1">
        <f>M34*P34</f>
        <v>273.14931033331698</v>
      </c>
      <c r="V34" s="17"/>
      <c r="W34" s="17"/>
      <c r="X34" s="16"/>
      <c r="Y34" s="16"/>
      <c r="Z34" s="16"/>
      <c r="AA34" s="16"/>
      <c r="AB34" s="16"/>
      <c r="AC34" s="16"/>
      <c r="AD34" s="16"/>
    </row>
    <row r="35" spans="1:30" x14ac:dyDescent="0.3">
      <c r="A35" s="1">
        <v>34</v>
      </c>
      <c r="C35" s="4">
        <v>2</v>
      </c>
      <c r="D35" s="1">
        <v>6</v>
      </c>
      <c r="E35" s="1">
        <v>281.60000000000002</v>
      </c>
      <c r="F35" s="21">
        <f>AVERAGE(E33:E36)</f>
        <v>282.63499999999999</v>
      </c>
      <c r="G35" s="21">
        <f>AVERAGE(F35:F36)</f>
        <v>286.6875</v>
      </c>
      <c r="H35" s="21">
        <f>E35/G35</f>
        <v>0.98225419664268598</v>
      </c>
      <c r="I35" s="21">
        <v>1</v>
      </c>
      <c r="J35" s="21">
        <f>$I$96*I35</f>
        <v>1</v>
      </c>
      <c r="K35" s="21">
        <f>E35/J35</f>
        <v>281.60000000000002</v>
      </c>
      <c r="L35" s="1">
        <f>(Sheet1!B$18*'No seasonality - Forecasting'!A35)+Sheet1!B$17</f>
        <v>255.26386118638968</v>
      </c>
      <c r="M35" s="9">
        <f>J35*L35</f>
        <v>255.26386118638968</v>
      </c>
      <c r="N35" s="1">
        <f>E35/M35</f>
        <v>1.1031722183124861</v>
      </c>
      <c r="O35" s="1">
        <f>AVERAGE(N34:N37)</f>
        <v>1.1420771034892452</v>
      </c>
      <c r="P35" s="9">
        <f>N35/O35</f>
        <v>0.96593497491728197</v>
      </c>
      <c r="Q35" s="9">
        <f>M35-E35</f>
        <v>-26.336138813610347</v>
      </c>
      <c r="R35" s="9">
        <f>ABS(Q35)</f>
        <v>26.336138813610347</v>
      </c>
      <c r="S35" s="9">
        <f>SQRT(R35)</f>
        <v>5.1318747854570992</v>
      </c>
      <c r="T35" s="9">
        <f>ABS((E35-M35)/E35)*100</f>
        <v>9.352322021878674</v>
      </c>
      <c r="U35" s="1">
        <f>M35*P35</f>
        <v>246.56829135236387</v>
      </c>
      <c r="V35" s="5"/>
      <c r="W35" s="5"/>
      <c r="X35" s="16"/>
      <c r="Y35" s="16"/>
      <c r="Z35" s="16"/>
      <c r="AA35" s="16"/>
      <c r="AB35" s="16"/>
      <c r="AC35" s="16"/>
      <c r="AD35" s="16"/>
    </row>
    <row r="36" spans="1:30" x14ac:dyDescent="0.3">
      <c r="A36" s="1">
        <v>35</v>
      </c>
      <c r="C36" s="4">
        <v>3</v>
      </c>
      <c r="D36" s="1">
        <v>7</v>
      </c>
      <c r="E36" s="1">
        <v>286.82</v>
      </c>
      <c r="F36" s="21">
        <f>AVERAGE(E34:E37)</f>
        <v>290.74</v>
      </c>
      <c r="G36" s="21">
        <f>AVERAGE(F36:F37)</f>
        <v>289.26125000000002</v>
      </c>
      <c r="H36" s="21">
        <f>E36/G36</f>
        <v>0.99156039739163115</v>
      </c>
      <c r="I36" s="21">
        <v>1</v>
      </c>
      <c r="J36" s="21">
        <f>$I$96*I36</f>
        <v>1</v>
      </c>
      <c r="K36" s="21">
        <f>E36/J36</f>
        <v>286.82</v>
      </c>
      <c r="L36" s="1">
        <f>(Sheet1!B$18*'No seasonality - Forecasting'!A36)+Sheet1!B$17</f>
        <v>253.8726570310148</v>
      </c>
      <c r="M36" s="9">
        <f>J36*L36</f>
        <v>253.8726570310148</v>
      </c>
      <c r="N36" s="1">
        <f>E36/M36</f>
        <v>1.1297790134404277</v>
      </c>
      <c r="O36" s="1">
        <f>AVERAGE(N35:N38)</f>
        <v>1.1368109035649001</v>
      </c>
      <c r="P36" s="9">
        <f>N36/O36</f>
        <v>0.99381437132383121</v>
      </c>
      <c r="Q36" s="9">
        <f>M36-E36</f>
        <v>-32.947342968985197</v>
      </c>
      <c r="R36" s="9">
        <f>ABS(Q36)</f>
        <v>32.947342968985197</v>
      </c>
      <c r="S36" s="9">
        <f>SQRT(R36)</f>
        <v>5.7399776104951137</v>
      </c>
      <c r="T36" s="9">
        <f>ABS((E36-M36)/E36)*100</f>
        <v>11.487114904464542</v>
      </c>
      <c r="U36" s="1">
        <f>M36*P36</f>
        <v>252.3022950435886</v>
      </c>
      <c r="V36" s="5"/>
      <c r="W36" s="5"/>
      <c r="X36" s="16"/>
      <c r="Y36" s="16"/>
      <c r="Z36" s="16"/>
      <c r="AA36" s="16"/>
      <c r="AB36" s="16"/>
      <c r="AC36" s="16"/>
      <c r="AD36" s="16"/>
    </row>
    <row r="37" spans="1:30" x14ac:dyDescent="0.3">
      <c r="A37" s="1">
        <v>36</v>
      </c>
      <c r="C37" s="4">
        <v>4</v>
      </c>
      <c r="D37" s="1">
        <v>8</v>
      </c>
      <c r="E37" s="1">
        <v>292.87</v>
      </c>
      <c r="F37" s="21">
        <f>AVERAGE(E35:E38)</f>
        <v>287.78250000000003</v>
      </c>
      <c r="G37" s="21">
        <f>AVERAGE(F37:F38)</f>
        <v>282.3</v>
      </c>
      <c r="H37" s="21">
        <f>E37/G37</f>
        <v>1.0374424371236273</v>
      </c>
      <c r="I37" s="21">
        <v>1</v>
      </c>
      <c r="J37" s="21">
        <f>$I$96*I37</f>
        <v>1</v>
      </c>
      <c r="K37" s="21">
        <f>E37/J37</f>
        <v>292.87</v>
      </c>
      <c r="L37" s="1">
        <f>(Sheet1!B$18*'No seasonality - Forecasting'!A37)+Sheet1!B$17</f>
        <v>252.48145287563989</v>
      </c>
      <c r="M37" s="9">
        <f>J37*L37</f>
        <v>252.48145287563989</v>
      </c>
      <c r="N37" s="1">
        <f>E37/M37</f>
        <v>1.1599663922413088</v>
      </c>
      <c r="O37" s="1">
        <f>AVERAGE(N36:N39)</f>
        <v>1.0990443905122687</v>
      </c>
      <c r="P37" s="9">
        <f>N37/O37</f>
        <v>1.0554317935244129</v>
      </c>
      <c r="Q37" s="9">
        <f>M37-E37</f>
        <v>-40.388547124360116</v>
      </c>
      <c r="R37" s="9">
        <f>ABS(Q37)</f>
        <v>40.388547124360116</v>
      </c>
      <c r="S37" s="9">
        <f>SQRT(R37)</f>
        <v>6.3551984331222986</v>
      </c>
      <c r="T37" s="9">
        <f>ABS((E37-M37)/E37)*100</f>
        <v>13.790605771967124</v>
      </c>
      <c r="U37" s="1">
        <f>M37*P37</f>
        <v>266.47695264018614</v>
      </c>
      <c r="V37" s="5"/>
      <c r="W37" s="5"/>
      <c r="X37" s="16"/>
      <c r="Y37" s="16"/>
      <c r="Z37" s="16"/>
      <c r="AA37" s="16"/>
      <c r="AB37" s="16"/>
      <c r="AC37" s="16"/>
      <c r="AD37" s="16"/>
    </row>
    <row r="38" spans="1:30" x14ac:dyDescent="0.3">
      <c r="A38" s="1">
        <v>37</v>
      </c>
      <c r="B38" s="4" t="s">
        <v>20</v>
      </c>
      <c r="C38" s="4">
        <v>1</v>
      </c>
      <c r="D38" s="1">
        <v>9</v>
      </c>
      <c r="E38" s="1">
        <v>289.83999999999997</v>
      </c>
      <c r="F38" s="21">
        <f>AVERAGE(E36:E39)</f>
        <v>276.8175</v>
      </c>
      <c r="G38" s="21">
        <f>AVERAGE(F38:F39)</f>
        <v>274.55124999999998</v>
      </c>
      <c r="H38" s="21">
        <f>E38/G38</f>
        <v>1.0556863245022559</v>
      </c>
      <c r="I38" s="21">
        <v>1</v>
      </c>
      <c r="J38" s="21">
        <f>$I$96*I38</f>
        <v>1</v>
      </c>
      <c r="K38" s="21">
        <f>E38/J38</f>
        <v>289.83999999999997</v>
      </c>
      <c r="L38" s="1">
        <f>(Sheet1!B$18*'No seasonality - Forecasting'!A38)+Sheet1!B$17</f>
        <v>251.09024872026501</v>
      </c>
      <c r="M38" s="9">
        <f>J38*L38</f>
        <v>251.09024872026501</v>
      </c>
      <c r="N38" s="1">
        <f>E38/M38</f>
        <v>1.154325990265378</v>
      </c>
      <c r="O38" s="1">
        <f>AVERAGE(N37:N40)</f>
        <v>1.0871206963713049</v>
      </c>
      <c r="P38" s="9">
        <f>N38/O38</f>
        <v>1.0618195331193649</v>
      </c>
      <c r="Q38" s="9">
        <f>M38-E38</f>
        <v>-38.749751279734966</v>
      </c>
      <c r="R38" s="9">
        <f>ABS(Q38)</f>
        <v>38.749751279734966</v>
      </c>
      <c r="S38" s="9">
        <f>SQRT(R38)</f>
        <v>6.224929821269872</v>
      </c>
      <c r="T38" s="9">
        <f>ABS((E38-M38)/E38)*100</f>
        <v>13.36935939819727</v>
      </c>
      <c r="U38" s="1">
        <f>M38*P38</f>
        <v>266.61253066697702</v>
      </c>
      <c r="V38" s="5"/>
      <c r="W38" s="5"/>
      <c r="X38" s="16"/>
      <c r="Y38" s="16"/>
      <c r="Z38" s="16"/>
      <c r="AA38" s="16"/>
      <c r="AB38" s="16"/>
      <c r="AC38" s="16"/>
      <c r="AD38" s="16"/>
    </row>
    <row r="39" spans="1:30" x14ac:dyDescent="0.3">
      <c r="A39" s="1">
        <v>38</v>
      </c>
      <c r="C39" s="4">
        <v>2</v>
      </c>
      <c r="D39" s="1">
        <v>10</v>
      </c>
      <c r="E39" s="1">
        <v>237.74</v>
      </c>
      <c r="F39" s="21">
        <f>AVERAGE(E37:E40)</f>
        <v>272.28500000000003</v>
      </c>
      <c r="G39" s="21">
        <f>AVERAGE(F39:F40)</f>
        <v>268.35874999999999</v>
      </c>
      <c r="H39" s="21">
        <f>E39/G39</f>
        <v>0.88590366440445867</v>
      </c>
      <c r="I39" s="21">
        <v>1</v>
      </c>
      <c r="J39" s="21">
        <f>$I$96*I39</f>
        <v>1</v>
      </c>
      <c r="K39" s="21">
        <f>E39/J39</f>
        <v>237.74</v>
      </c>
      <c r="L39" s="1">
        <f>(Sheet1!B$18*'No seasonality - Forecasting'!A39)+Sheet1!B$17</f>
        <v>249.69904456489013</v>
      </c>
      <c r="M39" s="9">
        <f>J39*L39</f>
        <v>249.69904456489013</v>
      </c>
      <c r="N39" s="1">
        <f>E39/M39</f>
        <v>0.95210616610196008</v>
      </c>
      <c r="O39" s="1">
        <f>AVERAGE(N38:N41)</f>
        <v>1.0618540718551768</v>
      </c>
      <c r="P39" s="9">
        <f>N39/O39</f>
        <v>0.8966450205709765</v>
      </c>
      <c r="Q39" s="9">
        <f>M39-E39</f>
        <v>11.959044564890121</v>
      </c>
      <c r="R39" s="9">
        <f>ABS(Q39)</f>
        <v>11.959044564890121</v>
      </c>
      <c r="S39" s="9">
        <f>SQRT(R39)</f>
        <v>3.4581851548015936</v>
      </c>
      <c r="T39" s="9">
        <f>ABS((E39-M39)/E39)*100</f>
        <v>5.0303039307184827</v>
      </c>
      <c r="U39" s="1">
        <f>M39*P39</f>
        <v>223.8914049504391</v>
      </c>
      <c r="V39" s="5"/>
      <c r="W39" s="5"/>
      <c r="X39" s="16"/>
      <c r="Y39" s="16"/>
      <c r="Z39" s="16"/>
      <c r="AA39" s="16"/>
      <c r="AB39" s="16"/>
      <c r="AC39" s="16"/>
      <c r="AD39" s="16"/>
    </row>
    <row r="40" spans="1:30" x14ac:dyDescent="0.3">
      <c r="A40" s="1">
        <v>39</v>
      </c>
      <c r="C40" s="4">
        <v>3</v>
      </c>
      <c r="D40" s="1">
        <v>11</v>
      </c>
      <c r="E40" s="1">
        <v>268.69</v>
      </c>
      <c r="F40" s="21">
        <f>AVERAGE(E38:E41)</f>
        <v>264.4325</v>
      </c>
      <c r="G40" s="21">
        <f>AVERAGE(F40:F41)</f>
        <v>258.28750000000002</v>
      </c>
      <c r="H40" s="21">
        <f>E40/G40</f>
        <v>1.0402748874800367</v>
      </c>
      <c r="I40" s="21">
        <v>1</v>
      </c>
      <c r="J40" s="21">
        <f>$I$96*I40</f>
        <v>1</v>
      </c>
      <c r="K40" s="21">
        <f>E40/J40</f>
        <v>268.69</v>
      </c>
      <c r="L40" s="1">
        <f>(Sheet1!B$18*'No seasonality - Forecasting'!A40)+Sheet1!B$17</f>
        <v>248.30784040951522</v>
      </c>
      <c r="M40" s="9">
        <f>J40*L40</f>
        <v>248.30784040951522</v>
      </c>
      <c r="N40" s="1">
        <f>E40/M40</f>
        <v>1.0820842368765724</v>
      </c>
      <c r="O40" s="1">
        <f>AVERAGE(N39:N42)</f>
        <v>1.0183388368167645</v>
      </c>
      <c r="P40" s="9">
        <f>N40/O40</f>
        <v>1.0625974358977315</v>
      </c>
      <c r="Q40" s="9">
        <f>M40-E40</f>
        <v>-20.382159590484775</v>
      </c>
      <c r="R40" s="9">
        <f>ABS(Q40)</f>
        <v>20.382159590484775</v>
      </c>
      <c r="S40" s="9">
        <f>SQRT(R40)</f>
        <v>4.5146605177449137</v>
      </c>
      <c r="T40" s="9">
        <f>ABS((E40-M40)/E40)*100</f>
        <v>7.5857529459543622</v>
      </c>
      <c r="U40" s="1">
        <f>M40*P40</f>
        <v>263.851274532454</v>
      </c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x14ac:dyDescent="0.3">
      <c r="A41" s="1">
        <v>40</v>
      </c>
      <c r="C41" s="4">
        <v>4</v>
      </c>
      <c r="D41" s="1">
        <v>12</v>
      </c>
      <c r="E41" s="1">
        <v>261.45999999999998</v>
      </c>
      <c r="F41" s="21">
        <f>AVERAGE(E39:E42)</f>
        <v>252.14249999999998</v>
      </c>
      <c r="G41" s="21">
        <f>AVERAGE(F41:F42)</f>
        <v>251.41125</v>
      </c>
      <c r="H41" s="21">
        <f>E41/G41</f>
        <v>1.0399693728900357</v>
      </c>
      <c r="I41" s="21">
        <v>1</v>
      </c>
      <c r="J41" s="21">
        <f>$I$96*I41</f>
        <v>1</v>
      </c>
      <c r="K41" s="21">
        <f>E41/J41</f>
        <v>261.45999999999998</v>
      </c>
      <c r="L41" s="1">
        <f>(Sheet1!B$18*'No seasonality - Forecasting'!A41)+Sheet1!B$17</f>
        <v>246.91663625414034</v>
      </c>
      <c r="M41" s="9">
        <f>J41*L41</f>
        <v>246.91663625414034</v>
      </c>
      <c r="N41" s="1">
        <f>E41/M41</f>
        <v>1.0588998941767973</v>
      </c>
      <c r="O41" s="1">
        <f>AVERAGE(N40:N43)</f>
        <v>1.0177738773413036</v>
      </c>
      <c r="P41" s="9">
        <f>N41/O41</f>
        <v>1.0404078133179502</v>
      </c>
      <c r="Q41" s="9">
        <f>M41-E41</f>
        <v>-14.543363745859637</v>
      </c>
      <c r="R41" s="9">
        <f>ABS(Q41)</f>
        <v>14.543363745859637</v>
      </c>
      <c r="S41" s="9">
        <f>SQRT(R41)</f>
        <v>3.8135762409921266</v>
      </c>
      <c r="T41" s="9">
        <f>ABS((E41-M41)/E41)*100</f>
        <v>5.5623666128125286</v>
      </c>
      <c r="U41" s="1">
        <f>M41*P41</f>
        <v>256.89399759699387</v>
      </c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x14ac:dyDescent="0.3">
      <c r="A42" s="1">
        <v>41</v>
      </c>
      <c r="B42" s="4" t="s">
        <v>21</v>
      </c>
      <c r="C42" s="4">
        <v>1</v>
      </c>
      <c r="D42" s="1">
        <v>13</v>
      </c>
      <c r="E42" s="1">
        <v>240.68</v>
      </c>
      <c r="F42" s="21">
        <f>AVERAGE(E40:E43)</f>
        <v>250.67999999999998</v>
      </c>
      <c r="G42" s="21">
        <f>AVERAGE(F42:F43)</f>
        <v>243.61624999999998</v>
      </c>
      <c r="H42" s="21">
        <f>E42/G42</f>
        <v>0.98794723258403339</v>
      </c>
      <c r="I42" s="21">
        <v>1</v>
      </c>
      <c r="J42" s="21">
        <f>$I$96*I42</f>
        <v>1</v>
      </c>
      <c r="K42" s="21">
        <f>E42/J42</f>
        <v>240.68</v>
      </c>
      <c r="L42" s="1">
        <f>(Sheet1!B$18*'No seasonality - Forecasting'!A42)+Sheet1!B$17</f>
        <v>245.52543209876546</v>
      </c>
      <c r="M42" s="9">
        <f>J42*L42</f>
        <v>245.52543209876546</v>
      </c>
      <c r="N42" s="1">
        <f>E42/M42</f>
        <v>0.98026505011172804</v>
      </c>
      <c r="O42" s="1">
        <f>AVERAGE(N41:N44)</f>
        <v>0.9657760908911589</v>
      </c>
      <c r="P42" s="9">
        <f>N42/O42</f>
        <v>1.0150023999943918</v>
      </c>
      <c r="Q42" s="9">
        <f>M42-E42</f>
        <v>4.8454320987654569</v>
      </c>
      <c r="R42" s="9">
        <f>ABS(Q42)</f>
        <v>4.8454320987654569</v>
      </c>
      <c r="S42" s="9">
        <f>SQRT(R42)</f>
        <v>2.2012342216959686</v>
      </c>
      <c r="T42" s="9">
        <f>ABS((E42-M42)/E42)*100</f>
        <v>2.0132259010991591</v>
      </c>
      <c r="U42" s="1">
        <f>M42*P42</f>
        <v>249.20890283990701</v>
      </c>
      <c r="V42" s="18"/>
      <c r="W42" s="18"/>
      <c r="X42" s="18"/>
      <c r="Y42" s="18"/>
      <c r="Z42" s="18"/>
      <c r="AA42" s="18"/>
      <c r="AB42" s="16"/>
      <c r="AC42" s="16"/>
      <c r="AD42" s="16"/>
    </row>
    <row r="43" spans="1:30" x14ac:dyDescent="0.3">
      <c r="A43" s="1">
        <v>42</v>
      </c>
      <c r="C43" s="4">
        <v>2</v>
      </c>
      <c r="D43" s="1">
        <v>14</v>
      </c>
      <c r="E43" s="1">
        <v>231.89</v>
      </c>
      <c r="F43" s="21">
        <f>AVERAGE(E41:E44)</f>
        <v>236.55250000000001</v>
      </c>
      <c r="G43" s="21">
        <f>AVERAGE(F43:F44)</f>
        <v>231.14</v>
      </c>
      <c r="H43" s="21">
        <f>E43/G43</f>
        <v>1.0032447867093537</v>
      </c>
      <c r="I43" s="21">
        <v>1</v>
      </c>
      <c r="J43" s="21">
        <f>$I$96*I43</f>
        <v>1</v>
      </c>
      <c r="K43" s="21">
        <f>E43/J43</f>
        <v>231.89</v>
      </c>
      <c r="L43" s="1">
        <f>(Sheet1!B$18*'No seasonality - Forecasting'!A43)+Sheet1!B$17</f>
        <v>244.13422794339056</v>
      </c>
      <c r="M43" s="9">
        <f>J43*L43</f>
        <v>244.13422794339056</v>
      </c>
      <c r="N43" s="1">
        <f>E43/M43</f>
        <v>0.94984632820011727</v>
      </c>
      <c r="O43" s="1">
        <f>AVERAGE(N42:N45)</f>
        <v>0.92702828247881897</v>
      </c>
      <c r="P43" s="9">
        <f>N43/O43</f>
        <v>1.0246141850821253</v>
      </c>
      <c r="Q43" s="9">
        <f>M43-E43</f>
        <v>12.24422794339057</v>
      </c>
      <c r="R43" s="9">
        <f>ABS(Q43)</f>
        <v>12.24422794339057</v>
      </c>
      <c r="S43" s="9">
        <f>SQRT(R43)</f>
        <v>3.4991753233284224</v>
      </c>
      <c r="T43" s="9">
        <f>ABS((E43-M43)/E43)*100</f>
        <v>5.2801879957697917</v>
      </c>
      <c r="U43" s="1">
        <f>M43*P43</f>
        <v>250.14339301487095</v>
      </c>
      <c r="V43" s="5"/>
      <c r="W43" s="5"/>
      <c r="X43" s="5"/>
      <c r="Y43" s="5"/>
      <c r="Z43" s="5"/>
      <c r="AA43" s="5"/>
      <c r="AB43" s="16"/>
      <c r="AC43" s="16"/>
      <c r="AD43" s="16"/>
    </row>
    <row r="44" spans="1:30" x14ac:dyDescent="0.3">
      <c r="A44" s="1">
        <v>43</v>
      </c>
      <c r="C44" s="4">
        <v>3</v>
      </c>
      <c r="D44" s="1">
        <v>15</v>
      </c>
      <c r="E44" s="1">
        <v>212.18</v>
      </c>
      <c r="F44" s="21">
        <f>AVERAGE(E42:E45)</f>
        <v>225.72749999999999</v>
      </c>
      <c r="G44" s="21">
        <f>AVERAGE(F44:F45)</f>
        <v>223.13749999999999</v>
      </c>
      <c r="H44" s="21">
        <f>E44/G44</f>
        <v>0.95089350736653422</v>
      </c>
      <c r="I44" s="21">
        <v>1</v>
      </c>
      <c r="J44" s="21">
        <f>$I$96*I44</f>
        <v>1</v>
      </c>
      <c r="K44" s="21">
        <f>E44/J44</f>
        <v>212.18</v>
      </c>
      <c r="L44" s="1">
        <f>(Sheet1!B$18*'No seasonality - Forecasting'!A44)+Sheet1!B$17</f>
        <v>242.74302378801568</v>
      </c>
      <c r="M44" s="9">
        <f>J44*L44</f>
        <v>242.74302378801568</v>
      </c>
      <c r="N44" s="1">
        <f>E44/M44</f>
        <v>0.87409309107599331</v>
      </c>
      <c r="O44" s="1">
        <f>AVERAGE(N43:N46)</f>
        <v>0.91112462603367472</v>
      </c>
      <c r="P44" s="9">
        <f>N44/O44</f>
        <v>0.95935623525083746</v>
      </c>
      <c r="Q44" s="9">
        <f>M44-E44</f>
        <v>30.56302378801567</v>
      </c>
      <c r="R44" s="9">
        <f>ABS(Q44)</f>
        <v>30.56302378801567</v>
      </c>
      <c r="S44" s="9">
        <f>SQRT(R44)</f>
        <v>5.5283834696966956</v>
      </c>
      <c r="T44" s="9">
        <f>ABS((E44-M44)/E44)*100</f>
        <v>14.404290596670597</v>
      </c>
      <c r="U44" s="1">
        <f>M44*P44</f>
        <v>232.87703343467521</v>
      </c>
      <c r="V44" s="5"/>
      <c r="W44" s="5"/>
      <c r="X44" s="5"/>
      <c r="Y44" s="5"/>
      <c r="Z44" s="5"/>
      <c r="AA44" s="5"/>
      <c r="AB44" s="16"/>
      <c r="AC44" s="16"/>
      <c r="AD44" s="16"/>
    </row>
    <row r="45" spans="1:30" x14ac:dyDescent="0.3">
      <c r="A45" s="1">
        <v>44</v>
      </c>
      <c r="C45" s="4">
        <v>4</v>
      </c>
      <c r="D45" s="1">
        <v>16</v>
      </c>
      <c r="E45" s="1">
        <v>218.16</v>
      </c>
      <c r="F45" s="21">
        <f>AVERAGE(E43:E46)</f>
        <v>220.54750000000001</v>
      </c>
      <c r="G45" s="21">
        <f>AVERAGE(F45:F46)</f>
        <v>217.84125</v>
      </c>
      <c r="H45" s="21">
        <f>E45/G45</f>
        <v>1.0014632214973058</v>
      </c>
      <c r="I45" s="21">
        <v>1</v>
      </c>
      <c r="J45" s="21">
        <f>$I$96*I45</f>
        <v>1</v>
      </c>
      <c r="K45" s="21">
        <f>E45/J45</f>
        <v>218.16</v>
      </c>
      <c r="L45" s="1">
        <f>(Sheet1!B$18*'No seasonality - Forecasting'!A45)+Sheet1!B$17</f>
        <v>241.3518196326408</v>
      </c>
      <c r="M45" s="9">
        <f>J45*L45</f>
        <v>241.3518196326408</v>
      </c>
      <c r="N45" s="1">
        <f>E45/M45</f>
        <v>0.90390866052743735</v>
      </c>
      <c r="O45" s="1">
        <f>AVERAGE(N44:N47)</f>
        <v>0.89397628409590424</v>
      </c>
      <c r="P45" s="9">
        <f>N45/O45</f>
        <v>1.0111103354845459</v>
      </c>
      <c r="Q45" s="9">
        <f>M45-E45</f>
        <v>23.191819632640801</v>
      </c>
      <c r="R45" s="9">
        <f>ABS(Q45)</f>
        <v>23.191819632640801</v>
      </c>
      <c r="S45" s="9">
        <f>SQRT(R45)</f>
        <v>4.8157885784823238</v>
      </c>
      <c r="T45" s="9">
        <f>ABS((E45-M45)/E45)*100</f>
        <v>10.630647063000001</v>
      </c>
      <c r="U45" s="1">
        <f>M45*P45</f>
        <v>244.03331931856505</v>
      </c>
      <c r="V45" s="5"/>
      <c r="W45" s="5"/>
      <c r="X45" s="5"/>
      <c r="Y45" s="5"/>
      <c r="Z45" s="5"/>
      <c r="AA45" s="5"/>
      <c r="AB45" s="16"/>
      <c r="AC45" s="16"/>
      <c r="AD45" s="16"/>
    </row>
    <row r="46" spans="1:30" x14ac:dyDescent="0.3">
      <c r="A46" s="1">
        <v>45</v>
      </c>
      <c r="B46" s="4" t="s">
        <v>22</v>
      </c>
      <c r="C46" s="4">
        <v>1</v>
      </c>
      <c r="D46" s="1">
        <v>17</v>
      </c>
      <c r="E46" s="1">
        <v>219.96</v>
      </c>
      <c r="F46" s="21">
        <f>AVERAGE(E44:E47)</f>
        <v>215.13500000000002</v>
      </c>
      <c r="G46" s="21">
        <f>AVERAGE(F46:F47)</f>
        <v>214.88375000000002</v>
      </c>
      <c r="H46" s="21">
        <f>E46/G46</f>
        <v>1.0236232381462069</v>
      </c>
      <c r="I46" s="21">
        <v>1</v>
      </c>
      <c r="J46" s="21">
        <f>$I$96*I46</f>
        <v>1</v>
      </c>
      <c r="K46" s="21">
        <f>E46/J46</f>
        <v>219.96</v>
      </c>
      <c r="L46" s="1">
        <f>(Sheet1!B$18*'No seasonality - Forecasting'!A46)+Sheet1!B$17</f>
        <v>239.96061547726589</v>
      </c>
      <c r="M46" s="9">
        <f>J46*L46</f>
        <v>239.96061547726589</v>
      </c>
      <c r="N46" s="1">
        <f>E46/M46</f>
        <v>0.91665042433115129</v>
      </c>
      <c r="O46" s="1">
        <f>AVERAGE(N45:N48)</f>
        <v>0.89698474743245549</v>
      </c>
      <c r="P46" s="9">
        <f>N46/O46</f>
        <v>1.0219242043468266</v>
      </c>
      <c r="Q46" s="9">
        <f>M46-E46</f>
        <v>20.000615477265882</v>
      </c>
      <c r="R46" s="9">
        <f>ABS(Q46)</f>
        <v>20.000615477265882</v>
      </c>
      <c r="S46" s="9">
        <f>SQRT(R46)</f>
        <v>4.472204766920437</v>
      </c>
      <c r="T46" s="9">
        <f>ABS((E46-M46)/E46)*100</f>
        <v>9.0928420973203679</v>
      </c>
      <c r="U46" s="1">
        <f>M46*P46</f>
        <v>245.22156104617974</v>
      </c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x14ac:dyDescent="0.3">
      <c r="A47" s="1">
        <v>46</v>
      </c>
      <c r="C47" s="4">
        <v>2</v>
      </c>
      <c r="D47" s="1">
        <v>18</v>
      </c>
      <c r="E47" s="1">
        <v>210.24</v>
      </c>
      <c r="F47" s="21">
        <f>AVERAGE(E45:E48)</f>
        <v>214.63249999999999</v>
      </c>
      <c r="G47" s="21">
        <f>AVERAGE(F47:F48)</f>
        <v>215.89375000000001</v>
      </c>
      <c r="H47" s="21">
        <f>E47/G47</f>
        <v>0.97381234982485598</v>
      </c>
      <c r="I47" s="21">
        <v>1</v>
      </c>
      <c r="J47" s="21">
        <f>$I$96*I47</f>
        <v>1</v>
      </c>
      <c r="K47" s="21">
        <f>E47/J47</f>
        <v>210.24</v>
      </c>
      <c r="L47" s="1">
        <f>(Sheet1!B$18*'No seasonality - Forecasting'!A47)+Sheet1!B$17</f>
        <v>238.56941132189101</v>
      </c>
      <c r="M47" s="9">
        <f>J47*L47</f>
        <v>238.56941132189101</v>
      </c>
      <c r="N47" s="1">
        <f>E47/M47</f>
        <v>0.88125296044903512</v>
      </c>
      <c r="O47" s="1">
        <f>AVERAGE(N46:N49)</f>
        <v>0.91301625653317764</v>
      </c>
      <c r="P47" s="9">
        <f>N47/O47</f>
        <v>0.96521059087737249</v>
      </c>
      <c r="Q47" s="9">
        <f>M47-E47</f>
        <v>28.329411321891001</v>
      </c>
      <c r="R47" s="9">
        <f>ABS(Q47)</f>
        <v>28.329411321891001</v>
      </c>
      <c r="S47" s="9">
        <f>SQRT(R47)</f>
        <v>5.3225380526484729</v>
      </c>
      <c r="T47" s="9">
        <f>ABS((E47-M47)/E47)*100</f>
        <v>13.474796100595036</v>
      </c>
      <c r="U47" s="1">
        <f>M47*P47</f>
        <v>230.26972246726933</v>
      </c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x14ac:dyDescent="0.3">
      <c r="A48" s="1">
        <v>47</v>
      </c>
      <c r="C48" s="4">
        <v>3</v>
      </c>
      <c r="D48" s="1">
        <v>19</v>
      </c>
      <c r="E48" s="1">
        <v>210.17</v>
      </c>
      <c r="F48" s="21">
        <f>AVERAGE(E46:E49)</f>
        <v>217.155</v>
      </c>
      <c r="G48" s="21">
        <f>AVERAGE(F48:F49)</f>
        <v>218.07499999999999</v>
      </c>
      <c r="H48" s="21">
        <f>E48/G48</f>
        <v>0.9637510030952654</v>
      </c>
      <c r="I48" s="21">
        <v>1</v>
      </c>
      <c r="J48" s="21">
        <f>$I$96*I48</f>
        <v>1</v>
      </c>
      <c r="K48" s="21">
        <f>E48/J48</f>
        <v>210.17</v>
      </c>
      <c r="L48" s="1">
        <f>(Sheet1!B$18*'No seasonality - Forecasting'!A48)+Sheet1!B$17</f>
        <v>237.17820716651613</v>
      </c>
      <c r="M48" s="9">
        <f>J48*L48</f>
        <v>237.17820716651613</v>
      </c>
      <c r="N48" s="1">
        <f>E48/M48</f>
        <v>0.88612694442219797</v>
      </c>
      <c r="O48" s="1">
        <f>AVERAGE(N47:N50)</f>
        <v>0.92630680139175936</v>
      </c>
      <c r="P48" s="9">
        <f>N48/O48</f>
        <v>0.95662359716112211</v>
      </c>
      <c r="Q48" s="9">
        <f>M48-E48</f>
        <v>27.008207166516144</v>
      </c>
      <c r="R48" s="9">
        <f>ABS(Q48)</f>
        <v>27.008207166516144</v>
      </c>
      <c r="S48" s="9">
        <f>SQRT(R48)</f>
        <v>5.1969420976682184</v>
      </c>
      <c r="T48" s="9">
        <f>ABS((E48-M48)/E48)*100</f>
        <v>12.850648126048506</v>
      </c>
      <c r="U48" s="1">
        <f>M48*P48</f>
        <v>226.89026970785849</v>
      </c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3">
      <c r="A49" s="1">
        <v>48</v>
      </c>
      <c r="C49" s="4">
        <v>4</v>
      </c>
      <c r="D49" s="1">
        <v>20</v>
      </c>
      <c r="E49" s="1">
        <v>228.25</v>
      </c>
      <c r="F49" s="21">
        <f>AVERAGE(E47:E50)</f>
        <v>218.995</v>
      </c>
      <c r="G49" s="21">
        <f>AVERAGE(F49:F50)</f>
        <v>219.98500000000001</v>
      </c>
      <c r="H49" s="21">
        <f>E49/G49</f>
        <v>1.0375707434597812</v>
      </c>
      <c r="I49" s="21">
        <v>1</v>
      </c>
      <c r="J49" s="21">
        <f>$I$96*I49</f>
        <v>1</v>
      </c>
      <c r="K49" s="21">
        <f>E49/J49</f>
        <v>228.25</v>
      </c>
      <c r="L49" s="1">
        <f>(Sheet1!B$18*'No seasonality - Forecasting'!A49)+Sheet1!B$17</f>
        <v>235.78700301114122</v>
      </c>
      <c r="M49" s="9">
        <f>J49*L49</f>
        <v>235.78700301114122</v>
      </c>
      <c r="N49" s="1">
        <f>E49/M49</f>
        <v>0.96803469693032618</v>
      </c>
      <c r="O49" s="1">
        <f>AVERAGE(N48:N51)</f>
        <v>0.94006619864585872</v>
      </c>
      <c r="P49" s="9">
        <f>N49/O49</f>
        <v>1.0297516263479694</v>
      </c>
      <c r="Q49" s="9">
        <f>M49-E49</f>
        <v>7.5370030111412234</v>
      </c>
      <c r="R49" s="9">
        <f>ABS(Q49)</f>
        <v>7.5370030111412234</v>
      </c>
      <c r="S49" s="9">
        <f>SQRT(R49)</f>
        <v>2.745360269826389</v>
      </c>
      <c r="T49" s="9">
        <f>ABS((E49-M49)/E49)*100</f>
        <v>3.3020823707080935</v>
      </c>
      <c r="U49" s="1">
        <f>M49*P49</f>
        <v>242.80204982243623</v>
      </c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3">
      <c r="A50" s="1">
        <v>49</v>
      </c>
      <c r="B50" s="4" t="s">
        <v>23</v>
      </c>
      <c r="C50" s="4">
        <v>1</v>
      </c>
      <c r="D50" s="1">
        <v>21</v>
      </c>
      <c r="E50" s="1">
        <v>227.32</v>
      </c>
      <c r="F50" s="21">
        <f>AVERAGE(E48:E51)</f>
        <v>220.97499999999999</v>
      </c>
      <c r="G50" s="21">
        <f>AVERAGE(F50:F51)</f>
        <v>223.31874999999999</v>
      </c>
      <c r="H50" s="21">
        <f>E50/G50</f>
        <v>1.0179172147435001</v>
      </c>
      <c r="I50" s="21">
        <v>1</v>
      </c>
      <c r="J50" s="21">
        <f>$I$96*I50</f>
        <v>1</v>
      </c>
      <c r="K50" s="21">
        <f>E50/J50</f>
        <v>227.32</v>
      </c>
      <c r="L50" s="1">
        <f>(Sheet1!B$18*'No seasonality - Forecasting'!A50)+Sheet1!B$17</f>
        <v>234.39579885576632</v>
      </c>
      <c r="M50" s="9">
        <f>J50*L50</f>
        <v>234.39579885576632</v>
      </c>
      <c r="N50" s="1">
        <f>E50/M50</f>
        <v>0.96981260376547807</v>
      </c>
      <c r="O50" s="1">
        <f>AVERAGE(N49:N52)</f>
        <v>0.96562725741425992</v>
      </c>
      <c r="P50" s="9">
        <f>N50/O50</f>
        <v>1.0043343291307099</v>
      </c>
      <c r="Q50" s="9">
        <f>M50-E50</f>
        <v>7.0757988557663225</v>
      </c>
      <c r="R50" s="9">
        <f>ABS(Q50)</f>
        <v>7.0757988557663225</v>
      </c>
      <c r="S50" s="9">
        <f>SQRT(R50)</f>
        <v>2.6600373786408196</v>
      </c>
      <c r="T50" s="9">
        <f>ABS((E50-M50)/E50)*100</f>
        <v>3.1127040540939306</v>
      </c>
      <c r="U50" s="1">
        <f>M50*P50</f>
        <v>235.41174739486289</v>
      </c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x14ac:dyDescent="0.3">
      <c r="A51" s="1">
        <v>50</v>
      </c>
      <c r="C51" s="4">
        <v>2</v>
      </c>
      <c r="D51" s="1">
        <v>22</v>
      </c>
      <c r="E51" s="1">
        <v>218.16</v>
      </c>
      <c r="F51" s="21">
        <f>AVERAGE(E49:E52)</f>
        <v>225.66249999999999</v>
      </c>
      <c r="G51" s="21">
        <f>AVERAGE(F51:F52)</f>
        <v>226.10499999999999</v>
      </c>
      <c r="H51" s="21">
        <f>E51/G51</f>
        <v>0.96486145817208824</v>
      </c>
      <c r="I51" s="21">
        <v>1</v>
      </c>
      <c r="J51" s="21">
        <f>$I$96*I51</f>
        <v>1</v>
      </c>
      <c r="K51" s="21">
        <f>E51/J51</f>
        <v>218.16</v>
      </c>
      <c r="L51" s="1">
        <f>(Sheet1!B$18*'No seasonality - Forecasting'!A51)+Sheet1!B$17</f>
        <v>233.00459470039144</v>
      </c>
      <c r="M51" s="9">
        <f>J51*L51</f>
        <v>233.00459470039144</v>
      </c>
      <c r="N51" s="1">
        <f>E51/M51</f>
        <v>0.93629054946543289</v>
      </c>
      <c r="O51" s="1">
        <f>AVERAGE(N50:N53)</f>
        <v>0.97532108374748494</v>
      </c>
      <c r="P51" s="9">
        <f>N51/O51</f>
        <v>0.95998186142753661</v>
      </c>
      <c r="Q51" s="9">
        <f>M51-E51</f>
        <v>14.84459470039144</v>
      </c>
      <c r="R51" s="9">
        <f>ABS(Q51)</f>
        <v>14.84459470039144</v>
      </c>
      <c r="S51" s="9">
        <f>SQRT(R51)</f>
        <v>3.8528683730944455</v>
      </c>
      <c r="T51" s="9">
        <f>ABS((E51-M51)/E51)*100</f>
        <v>6.8044530163143753</v>
      </c>
      <c r="U51" s="1">
        <f>M51*P51</f>
        <v>223.6801845416505</v>
      </c>
      <c r="V51"/>
      <c r="W51"/>
      <c r="X51"/>
      <c r="Y51"/>
      <c r="Z51"/>
      <c r="AA51"/>
      <c r="AB51"/>
      <c r="AC51"/>
      <c r="AD51"/>
    </row>
    <row r="52" spans="1:30" x14ac:dyDescent="0.3">
      <c r="A52" s="1">
        <v>51</v>
      </c>
      <c r="C52" s="4">
        <v>3</v>
      </c>
      <c r="D52" s="1">
        <v>23</v>
      </c>
      <c r="E52" s="1">
        <v>228.92</v>
      </c>
      <c r="F52" s="21">
        <f>AVERAGE(E50:E53)</f>
        <v>226.54749999999999</v>
      </c>
      <c r="G52" s="21">
        <f>AVERAGE(F52:F53)</f>
        <v>227.03125</v>
      </c>
      <c r="H52" s="21">
        <f>E52/G52</f>
        <v>1.0083193392980041</v>
      </c>
      <c r="I52" s="21">
        <v>1</v>
      </c>
      <c r="J52" s="21">
        <f>$I$96*I52</f>
        <v>1</v>
      </c>
      <c r="K52" s="21">
        <f>E52/J52</f>
        <v>228.92</v>
      </c>
      <c r="L52" s="1">
        <f>(Sheet1!B$18*'No seasonality - Forecasting'!A52)+Sheet1!B$17</f>
        <v>231.61339054501656</v>
      </c>
      <c r="M52" s="9">
        <f>J52*L52</f>
        <v>231.61339054501656</v>
      </c>
      <c r="N52" s="1">
        <f>E52/M52</f>
        <v>0.98837117949580255</v>
      </c>
      <c r="O52" s="1">
        <f>AVERAGE(N51:N54)</f>
        <v>0.98544518189920161</v>
      </c>
      <c r="P52" s="9">
        <f>N52/O52</f>
        <v>1.0029692139657751</v>
      </c>
      <c r="Q52" s="9">
        <f>M52-E52</f>
        <v>2.6933905450165696</v>
      </c>
      <c r="R52" s="9">
        <f>ABS(Q52)</f>
        <v>2.6933905450165696</v>
      </c>
      <c r="S52" s="9">
        <f>SQRT(R52)</f>
        <v>1.6411552470794986</v>
      </c>
      <c r="T52" s="9">
        <f>ABS((E52-M52)/E52)*100</f>
        <v>1.1765641031873886</v>
      </c>
      <c r="U52" s="1">
        <f>M52*P52</f>
        <v>232.30110025888334</v>
      </c>
      <c r="V52"/>
      <c r="W52"/>
      <c r="X52"/>
      <c r="Y52"/>
      <c r="Z52"/>
      <c r="AA52"/>
      <c r="AB52"/>
      <c r="AC52"/>
      <c r="AD52"/>
    </row>
    <row r="53" spans="1:30" x14ac:dyDescent="0.3">
      <c r="A53" s="1">
        <v>52</v>
      </c>
      <c r="C53" s="4">
        <v>4</v>
      </c>
      <c r="D53" s="1">
        <v>24</v>
      </c>
      <c r="E53" s="1">
        <v>231.79</v>
      </c>
      <c r="F53" s="21">
        <f>AVERAGE(E51:E54)</f>
        <v>227.51499999999999</v>
      </c>
      <c r="G53" s="21">
        <f>AVERAGE(F53:F54)</f>
        <v>227.035</v>
      </c>
      <c r="H53" s="21">
        <f>E53/G53</f>
        <v>1.0209439073270641</v>
      </c>
      <c r="I53" s="21">
        <v>1</v>
      </c>
      <c r="J53" s="21">
        <f>$I$96*I53</f>
        <v>1</v>
      </c>
      <c r="K53" s="21">
        <f>E53/J53</f>
        <v>231.79</v>
      </c>
      <c r="L53" s="1">
        <f>(Sheet1!B$18*'No seasonality - Forecasting'!A53)+Sheet1!B$17</f>
        <v>230.22218638964165</v>
      </c>
      <c r="M53" s="9">
        <f>J53*L53</f>
        <v>230.22218638964165</v>
      </c>
      <c r="N53" s="1">
        <f>E53/M53</f>
        <v>1.0068100022632263</v>
      </c>
      <c r="O53" s="1">
        <f>AVERAGE(N52:N55)</f>
        <v>0.98695138853529729</v>
      </c>
      <c r="P53" s="9">
        <f>N53/O53</f>
        <v>1.0201211670185706</v>
      </c>
      <c r="Q53" s="9">
        <f>M53-E53</f>
        <v>-1.5678136103583427</v>
      </c>
      <c r="R53" s="9">
        <f>ABS(Q53)</f>
        <v>1.5678136103583427</v>
      </c>
      <c r="S53" s="9">
        <f>SQRT(R53)</f>
        <v>1.2521236402042502</v>
      </c>
      <c r="T53" s="9">
        <f>ABS((E53-M53)/E53)*100</f>
        <v>0.67639398177589316</v>
      </c>
      <c r="U53" s="1">
        <f>M53*P53</f>
        <v>234.85452545336813</v>
      </c>
      <c r="V53"/>
      <c r="W53"/>
      <c r="X53"/>
      <c r="Y53"/>
      <c r="Z53"/>
      <c r="AA53"/>
      <c r="AB53"/>
      <c r="AC53"/>
      <c r="AD53"/>
    </row>
    <row r="54" spans="1:30" x14ac:dyDescent="0.3">
      <c r="A54" s="1">
        <v>53</v>
      </c>
      <c r="B54" s="4" t="s">
        <v>24</v>
      </c>
      <c r="C54" s="4">
        <v>1</v>
      </c>
      <c r="D54" s="1">
        <v>25</v>
      </c>
      <c r="E54" s="1">
        <v>231.19</v>
      </c>
      <c r="F54" s="21">
        <f>AVERAGE(E52:E55)</f>
        <v>226.55500000000001</v>
      </c>
      <c r="G54" s="21">
        <f>AVERAGE(F54:F55)</f>
        <v>227.16</v>
      </c>
      <c r="H54" s="21">
        <f>E54/G54</f>
        <v>1.0177407994365206</v>
      </c>
      <c r="I54" s="21">
        <v>1</v>
      </c>
      <c r="J54" s="21">
        <f>$I$96*I54</f>
        <v>1</v>
      </c>
      <c r="K54" s="21">
        <f>E54/J54</f>
        <v>231.19</v>
      </c>
      <c r="L54" s="1">
        <f>(Sheet1!B$18*'No seasonality - Forecasting'!A54)+Sheet1!B$17</f>
        <v>228.83098223426677</v>
      </c>
      <c r="M54" s="9">
        <f>J54*L54</f>
        <v>228.83098223426677</v>
      </c>
      <c r="N54" s="1">
        <f>E54/M54</f>
        <v>1.0103089963723451</v>
      </c>
      <c r="O54" s="1">
        <f>AVERAGE(N53:N56)</f>
        <v>0.9983870992195063</v>
      </c>
      <c r="P54" s="9">
        <f>N54/O54</f>
        <v>1.0119411570543717</v>
      </c>
      <c r="Q54" s="9">
        <f>M54-E54</f>
        <v>-2.3590177657332276</v>
      </c>
      <c r="R54" s="9">
        <f>ABS(Q54)</f>
        <v>2.3590177657332276</v>
      </c>
      <c r="S54" s="9">
        <f>SQRT(R54)</f>
        <v>1.5359094262791759</v>
      </c>
      <c r="T54" s="9">
        <f>ABS((E54-M54)/E54)*100</f>
        <v>1.0203805379701665</v>
      </c>
      <c r="U54" s="1">
        <f>M54*P54</f>
        <v>231.5634889320323</v>
      </c>
      <c r="V54"/>
      <c r="W54"/>
      <c r="X54"/>
      <c r="Y54"/>
      <c r="Z54"/>
      <c r="AA54"/>
      <c r="AB54"/>
      <c r="AC54"/>
      <c r="AD54"/>
    </row>
    <row r="55" spans="1:30" x14ac:dyDescent="0.3">
      <c r="A55" s="1">
        <v>54</v>
      </c>
      <c r="C55" s="4">
        <v>2</v>
      </c>
      <c r="D55" s="1">
        <v>26</v>
      </c>
      <c r="E55" s="1">
        <v>214.32</v>
      </c>
      <c r="F55" s="21">
        <f>AVERAGE(E53:E56)</f>
        <v>227.76499999999999</v>
      </c>
      <c r="G55" s="21">
        <f>AVERAGE(F55:F56)</f>
        <v>227.68124999999998</v>
      </c>
      <c r="H55" s="21">
        <f>E55/G55</f>
        <v>0.94131598451782927</v>
      </c>
      <c r="I55" s="21">
        <v>1</v>
      </c>
      <c r="J55" s="21">
        <f>$I$96*I55</f>
        <v>1</v>
      </c>
      <c r="K55" s="21">
        <f>E55/J55</f>
        <v>214.32</v>
      </c>
      <c r="L55" s="1">
        <f>(Sheet1!B$18*'No seasonality - Forecasting'!A55)+Sheet1!B$17</f>
        <v>227.43977807889189</v>
      </c>
      <c r="M55" s="9">
        <f>J55*L55</f>
        <v>227.43977807889189</v>
      </c>
      <c r="N55" s="1">
        <f>E55/M55</f>
        <v>0.94231537600981541</v>
      </c>
      <c r="O55" s="1">
        <f>AVERAGE(N54:N57)</f>
        <v>1.0038762503659577</v>
      </c>
      <c r="P55" s="9">
        <f>N55/O55</f>
        <v>0.93867682960554089</v>
      </c>
      <c r="Q55" s="9">
        <f>M55-E55</f>
        <v>13.119778078891898</v>
      </c>
      <c r="R55" s="9">
        <f>ABS(Q55)</f>
        <v>13.119778078891898</v>
      </c>
      <c r="S55" s="9">
        <f>SQRT(R55)</f>
        <v>3.6221234212671298</v>
      </c>
      <c r="T55" s="9">
        <f>ABS((E55-M55)/E55)*100</f>
        <v>6.1215836500988701</v>
      </c>
      <c r="U55" s="1">
        <f>M55*P55</f>
        <v>213.49244981328204</v>
      </c>
      <c r="V55" s="18"/>
      <c r="W55" s="18"/>
      <c r="X55" s="18"/>
      <c r="Y55" s="16"/>
      <c r="Z55"/>
      <c r="AA55"/>
      <c r="AB55"/>
      <c r="AC55"/>
      <c r="AD55"/>
    </row>
    <row r="56" spans="1:30" x14ac:dyDescent="0.3">
      <c r="A56" s="1">
        <v>55</v>
      </c>
      <c r="C56" s="4">
        <v>3</v>
      </c>
      <c r="D56" s="1">
        <v>27</v>
      </c>
      <c r="E56" s="1">
        <v>233.76</v>
      </c>
      <c r="F56" s="21">
        <f>AVERAGE(E54:E57)</f>
        <v>227.5975</v>
      </c>
      <c r="G56" s="21">
        <f>AVERAGE(F56:F57)</f>
        <v>226.78874999999999</v>
      </c>
      <c r="H56" s="21">
        <f>E56/G56</f>
        <v>1.030738958612365</v>
      </c>
      <c r="I56" s="21">
        <v>1</v>
      </c>
      <c r="J56" s="21">
        <f>$I$96*I56</f>
        <v>1</v>
      </c>
      <c r="K56" s="21">
        <f>E56/J56</f>
        <v>233.76</v>
      </c>
      <c r="L56" s="1">
        <f>(Sheet1!B$18*'No seasonality - Forecasting'!A56)+Sheet1!B$17</f>
        <v>226.04857392351698</v>
      </c>
      <c r="M56" s="9">
        <f>J56*L56</f>
        <v>226.04857392351698</v>
      </c>
      <c r="N56" s="1">
        <f>E56/M56</f>
        <v>1.0341140222326382</v>
      </c>
      <c r="O56" s="1">
        <f>AVERAGE(N55:N58)</f>
        <v>1.0029269174231339</v>
      </c>
      <c r="P56" s="9">
        <f>N56/O56</f>
        <v>1.0310960891244545</v>
      </c>
      <c r="Q56" s="9">
        <f>M56-E56</f>
        <v>-7.7114260764830078</v>
      </c>
      <c r="R56" s="9">
        <f>ABS(Q56)</f>
        <v>7.7114260764830078</v>
      </c>
      <c r="S56" s="9">
        <f>SQRT(R56)</f>
        <v>2.7769454579596999</v>
      </c>
      <c r="T56" s="9">
        <f>ABS((E56-M56)/E56)*100</f>
        <v>3.2988646802203148</v>
      </c>
      <c r="U56" s="1">
        <f>M56*P56</f>
        <v>233.07780052469852</v>
      </c>
      <c r="V56" s="5"/>
      <c r="W56" s="5"/>
      <c r="X56" s="5"/>
      <c r="Y56"/>
      <c r="Z56"/>
      <c r="AA56"/>
      <c r="AB56"/>
      <c r="AC56"/>
      <c r="AD56"/>
    </row>
    <row r="57" spans="1:30" x14ac:dyDescent="0.3">
      <c r="A57" s="1">
        <v>56</v>
      </c>
      <c r="C57" s="4">
        <v>4</v>
      </c>
      <c r="D57" s="1">
        <v>28</v>
      </c>
      <c r="E57" s="1">
        <v>231.12</v>
      </c>
      <c r="F57" s="21">
        <f>AVERAGE(E55:E58)</f>
        <v>225.98000000000002</v>
      </c>
      <c r="G57" s="21">
        <f>AVERAGE(F57:F58)</f>
        <v>226.21375</v>
      </c>
      <c r="H57" s="21">
        <f>E57/G57</f>
        <v>1.0216885578352333</v>
      </c>
      <c r="I57" s="21">
        <v>1</v>
      </c>
      <c r="J57" s="21">
        <f>$I$96*I57</f>
        <v>1</v>
      </c>
      <c r="K57" s="21">
        <f>E57/J57</f>
        <v>231.12</v>
      </c>
      <c r="L57" s="1">
        <f>(Sheet1!B$18*'No seasonality - Forecasting'!A57)+Sheet1!B$17</f>
        <v>224.6573697681421</v>
      </c>
      <c r="M57" s="9">
        <f>J57*L57</f>
        <v>224.6573697681421</v>
      </c>
      <c r="N57" s="1">
        <f>E57/M57</f>
        <v>1.0287666068490326</v>
      </c>
      <c r="O57" s="1">
        <f>AVERAGE(N56:N59)</f>
        <v>1.0109424819334181</v>
      </c>
      <c r="P57" s="9">
        <f>N57/O57</f>
        <v>1.0176311958733064</v>
      </c>
      <c r="Q57" s="9">
        <f>M57-E57</f>
        <v>-6.4626302318579008</v>
      </c>
      <c r="R57" s="9">
        <f>ABS(Q57)</f>
        <v>6.4626302318579008</v>
      </c>
      <c r="S57" s="9">
        <f>SQRT(R57)</f>
        <v>2.5421703782118739</v>
      </c>
      <c r="T57" s="9">
        <f>ABS((E57-M57)/E57)*100</f>
        <v>2.7962228417522934</v>
      </c>
      <c r="U57" s="1">
        <f>M57*P57</f>
        <v>228.61834785890605</v>
      </c>
      <c r="V57" s="5"/>
      <c r="W57" s="5"/>
      <c r="X57" s="5"/>
      <c r="Y57"/>
      <c r="Z57"/>
      <c r="AA57"/>
      <c r="AB57"/>
      <c r="AC57"/>
      <c r="AD57"/>
    </row>
    <row r="58" spans="1:30" x14ac:dyDescent="0.3">
      <c r="A58" s="1">
        <v>57</v>
      </c>
      <c r="B58" s="4" t="s">
        <v>25</v>
      </c>
      <c r="C58" s="4">
        <v>1</v>
      </c>
      <c r="D58" s="1">
        <v>29</v>
      </c>
      <c r="E58" s="1">
        <v>224.72</v>
      </c>
      <c r="F58" s="21">
        <f>AVERAGE(E56:E59)</f>
        <v>226.44749999999999</v>
      </c>
      <c r="G58" s="21">
        <f>AVERAGE(F58:F59)</f>
        <v>224.32124999999999</v>
      </c>
      <c r="H58" s="21">
        <f>E58/G58</f>
        <v>1.0017775846024397</v>
      </c>
      <c r="I58" s="21">
        <v>1</v>
      </c>
      <c r="J58" s="21">
        <f>$I$96*I58</f>
        <v>1</v>
      </c>
      <c r="K58" s="21">
        <f>E58/J58</f>
        <v>224.72</v>
      </c>
      <c r="L58" s="1">
        <f>(Sheet1!B$18*'No seasonality - Forecasting'!A58)+Sheet1!B$17</f>
        <v>223.26616561276722</v>
      </c>
      <c r="M58" s="9">
        <f>J58*L58</f>
        <v>223.26616561276722</v>
      </c>
      <c r="N58" s="1">
        <f>E58/M58</f>
        <v>1.0065116646010497</v>
      </c>
      <c r="O58" s="1">
        <f>AVERAGE(N57:N60)</f>
        <v>0.99818037959277195</v>
      </c>
      <c r="P58" s="9">
        <f>N58/O58</f>
        <v>1.0083464724198212</v>
      </c>
      <c r="Q58" s="9">
        <f>M58-E58</f>
        <v>-1.4538343872327744</v>
      </c>
      <c r="R58" s="9">
        <f>ABS(Q58)</f>
        <v>1.4538343872327744</v>
      </c>
      <c r="S58" s="9">
        <f>SQRT(R58)</f>
        <v>1.2057505493396112</v>
      </c>
      <c r="T58" s="9">
        <f>ABS((E58-M58)/E58)*100</f>
        <v>0.64695371450372663</v>
      </c>
      <c r="U58" s="1">
        <f>M58*P58</f>
        <v>225.12965050633343</v>
      </c>
      <c r="V58" s="5"/>
      <c r="W58" s="5"/>
      <c r="X58" s="5"/>
      <c r="Y58"/>
      <c r="Z58"/>
      <c r="AA58"/>
      <c r="AB58"/>
      <c r="AC58"/>
      <c r="AD58"/>
    </row>
    <row r="59" spans="1:30" x14ac:dyDescent="0.3">
      <c r="A59" s="1">
        <v>58</v>
      </c>
      <c r="C59" s="4">
        <v>2</v>
      </c>
      <c r="D59" s="1">
        <v>30</v>
      </c>
      <c r="E59" s="1">
        <v>216.19</v>
      </c>
      <c r="F59" s="21">
        <f>AVERAGE(E57:E60)</f>
        <v>222.19499999999999</v>
      </c>
      <c r="G59" s="21">
        <f>AVERAGE(F59:F60)</f>
        <v>219.76499999999999</v>
      </c>
      <c r="H59" s="21">
        <f>E59/G59</f>
        <v>0.98373262348417634</v>
      </c>
      <c r="I59" s="21">
        <v>1</v>
      </c>
      <c r="J59" s="21">
        <f>$I$96*I59</f>
        <v>1</v>
      </c>
      <c r="K59" s="21">
        <f>E59/J59</f>
        <v>216.19</v>
      </c>
      <c r="L59" s="1">
        <f>(Sheet1!B$18*'No seasonality - Forecasting'!A59)+Sheet1!B$17</f>
        <v>221.87496145739232</v>
      </c>
      <c r="M59" s="9">
        <f>J59*L59</f>
        <v>221.87496145739232</v>
      </c>
      <c r="N59" s="1">
        <f>E59/M59</f>
        <v>0.97437763405095157</v>
      </c>
      <c r="O59" s="1">
        <f>AVERAGE(N58:N61)</f>
        <v>0.98253048381860686</v>
      </c>
      <c r="P59" s="9">
        <f>N59/O59</f>
        <v>0.99170219153306138</v>
      </c>
      <c r="Q59" s="9">
        <f>M59-E59</f>
        <v>5.6849614573923191</v>
      </c>
      <c r="R59" s="9">
        <f>ABS(Q59)</f>
        <v>5.6849614573923191</v>
      </c>
      <c r="S59" s="9">
        <f>SQRT(R59)</f>
        <v>2.384315720996764</v>
      </c>
      <c r="T59" s="9">
        <f>ABS((E59-M59)/E59)*100</f>
        <v>2.6296135146826027</v>
      </c>
      <c r="U59" s="1">
        <f>M59*P59</f>
        <v>220.03388552360948</v>
      </c>
      <c r="V59" s="5"/>
      <c r="W59" s="5"/>
      <c r="X59" s="5"/>
      <c r="Y59"/>
      <c r="Z59"/>
      <c r="AA59"/>
      <c r="AB59"/>
      <c r="AC59"/>
      <c r="AD59"/>
    </row>
    <row r="60" spans="1:30" x14ac:dyDescent="0.3">
      <c r="A60" s="1">
        <v>59</v>
      </c>
      <c r="C60" s="4">
        <v>3</v>
      </c>
      <c r="D60" s="1">
        <v>31</v>
      </c>
      <c r="E60" s="1">
        <v>216.75</v>
      </c>
      <c r="F60" s="21">
        <f>AVERAGE(E58:E61)</f>
        <v>217.33499999999998</v>
      </c>
      <c r="G60" s="21">
        <f>AVERAGE(F60:F61)</f>
        <v>215.42124999999999</v>
      </c>
      <c r="H60" s="21">
        <f>E60/G60</f>
        <v>1.0061681472928043</v>
      </c>
      <c r="I60" s="21">
        <v>1</v>
      </c>
      <c r="J60" s="21">
        <f>$I$96*I60</f>
        <v>1</v>
      </c>
      <c r="K60" s="21">
        <f>E60/J60</f>
        <v>216.75</v>
      </c>
      <c r="L60" s="1">
        <f>(Sheet1!B$18*'No seasonality - Forecasting'!A60)+Sheet1!B$17</f>
        <v>220.48375730201744</v>
      </c>
      <c r="M60" s="9">
        <f>J60*L60</f>
        <v>220.48375730201744</v>
      </c>
      <c r="N60" s="1">
        <f>E60/M60</f>
        <v>0.9830656128700539</v>
      </c>
      <c r="O60" s="1">
        <f>AVERAGE(N59:N62)</f>
        <v>0.97138109590245258</v>
      </c>
      <c r="P60" s="9">
        <f>N60/O60</f>
        <v>1.0120287670996375</v>
      </c>
      <c r="Q60" s="9">
        <f>M60-E60</f>
        <v>3.7337573020174375</v>
      </c>
      <c r="R60" s="9">
        <f>ABS(Q60)</f>
        <v>3.7337573020174375</v>
      </c>
      <c r="S60" s="9">
        <f>SQRT(R60)</f>
        <v>1.93229327536413</v>
      </c>
      <c r="T60" s="9">
        <f>ABS((E60-M60)/E60)*100</f>
        <v>1.7226100586008941</v>
      </c>
      <c r="U60" s="1">
        <f>M60*P60</f>
        <v>223.13590506785641</v>
      </c>
      <c r="V60" s="5"/>
      <c r="W60" s="5"/>
      <c r="X60" s="5"/>
      <c r="Y60"/>
      <c r="Z60"/>
      <c r="AA60"/>
      <c r="AB60"/>
      <c r="AC60"/>
      <c r="AD60"/>
    </row>
    <row r="61" spans="1:30" x14ac:dyDescent="0.3">
      <c r="A61" s="1">
        <v>60</v>
      </c>
      <c r="C61" s="4">
        <v>4</v>
      </c>
      <c r="D61" s="1">
        <v>32</v>
      </c>
      <c r="E61" s="1">
        <v>211.68</v>
      </c>
      <c r="F61" s="21">
        <f>AVERAGE(E59:E62)</f>
        <v>213.50749999999999</v>
      </c>
      <c r="G61" s="21">
        <f>AVERAGE(F61:F62)</f>
        <v>213.98250000000002</v>
      </c>
      <c r="H61" s="21">
        <f>E61/G61</f>
        <v>0.98923977428060705</v>
      </c>
      <c r="I61" s="21">
        <v>1</v>
      </c>
      <c r="J61" s="21">
        <f>$I$96*I61</f>
        <v>1</v>
      </c>
      <c r="K61" s="21">
        <f>E61/J61</f>
        <v>211.68</v>
      </c>
      <c r="L61" s="1">
        <f>(Sheet1!B$18*'No seasonality - Forecasting'!A61)+Sheet1!B$17</f>
        <v>219.09255314664256</v>
      </c>
      <c r="M61" s="9">
        <f>J61*L61</f>
        <v>219.09255314664256</v>
      </c>
      <c r="N61" s="1">
        <f>E61/M61</f>
        <v>0.96616702375237196</v>
      </c>
      <c r="O61" s="1">
        <f>AVERAGE(N60:N63)</f>
        <v>0.98203967234206058</v>
      </c>
      <c r="P61" s="9">
        <f>N61/O61</f>
        <v>0.98383705970672852</v>
      </c>
      <c r="Q61" s="9">
        <f>M61-E61</f>
        <v>7.4125531466425514</v>
      </c>
      <c r="R61" s="9">
        <f>ABS(Q61)</f>
        <v>7.4125531466425514</v>
      </c>
      <c r="S61" s="9">
        <f>SQRT(R61)</f>
        <v>2.7226004383020568</v>
      </c>
      <c r="T61" s="9">
        <f>ABS((E61-M61)/E61)*100</f>
        <v>3.501773028459255</v>
      </c>
      <c r="U61" s="1">
        <f>M61*P61</f>
        <v>215.55137329143298</v>
      </c>
      <c r="V61" s="5"/>
      <c r="W61" s="5"/>
      <c r="X61" s="5"/>
      <c r="Y61"/>
      <c r="Z61"/>
      <c r="AA61"/>
      <c r="AB61"/>
      <c r="AC61"/>
      <c r="AD61"/>
    </row>
    <row r="62" spans="1:30" x14ac:dyDescent="0.3">
      <c r="A62" s="1">
        <v>61</v>
      </c>
      <c r="B62" s="4" t="s">
        <v>26</v>
      </c>
      <c r="C62" s="4">
        <v>1</v>
      </c>
      <c r="D62" s="1">
        <v>33</v>
      </c>
      <c r="E62" s="1">
        <v>209.41</v>
      </c>
      <c r="F62" s="21">
        <f>AVERAGE(E60:E63)</f>
        <v>214.45750000000001</v>
      </c>
      <c r="G62" s="21">
        <f>AVERAGE(F62:F63)</f>
        <v>213.01</v>
      </c>
      <c r="H62" s="21">
        <f>E62/G62</f>
        <v>0.98309938500539884</v>
      </c>
      <c r="I62" s="21">
        <v>1</v>
      </c>
      <c r="J62" s="21">
        <f>$I$96*I62</f>
        <v>1</v>
      </c>
      <c r="K62" s="21">
        <f>E62/J62</f>
        <v>209.41</v>
      </c>
      <c r="L62" s="1">
        <f>(Sheet1!B$18*'No seasonality - Forecasting'!A62)+Sheet1!B$17</f>
        <v>217.70134899126765</v>
      </c>
      <c r="M62" s="9">
        <f>J62*L62</f>
        <v>217.70134899126765</v>
      </c>
      <c r="N62" s="1">
        <f>E62/M62</f>
        <v>0.96191411293643281</v>
      </c>
      <c r="O62" s="1">
        <f>AVERAGE(N61:N64)</f>
        <v>0.97493301608583283</v>
      </c>
      <c r="P62" s="9">
        <f>N62/O62</f>
        <v>0.9866463614067883</v>
      </c>
      <c r="Q62" s="9">
        <f>M62-E62</f>
        <v>8.2913489912676539</v>
      </c>
      <c r="R62" s="9">
        <f>ABS(Q62)</f>
        <v>8.2913489912676539</v>
      </c>
      <c r="S62" s="9">
        <f>SQRT(R62)</f>
        <v>2.8794702622648587</v>
      </c>
      <c r="T62" s="9">
        <f>ABS((E62-M62)/E62)*100</f>
        <v>3.959385411999262</v>
      </c>
      <c r="U62" s="1">
        <f>M62*P62</f>
        <v>214.7942438555836</v>
      </c>
      <c r="V62" s="5"/>
      <c r="W62" s="5"/>
      <c r="X62" s="5"/>
      <c r="Y62"/>
      <c r="Z62"/>
      <c r="AA62"/>
      <c r="AB62"/>
      <c r="AC62"/>
      <c r="AD62"/>
    </row>
    <row r="63" spans="1:30" x14ac:dyDescent="0.3">
      <c r="A63" s="1">
        <v>62</v>
      </c>
      <c r="C63" s="4">
        <v>2</v>
      </c>
      <c r="D63" s="1">
        <v>34</v>
      </c>
      <c r="E63" s="1">
        <v>219.99</v>
      </c>
      <c r="F63" s="21">
        <f>AVERAGE(E61:E64)</f>
        <v>211.5625</v>
      </c>
      <c r="G63" s="21">
        <f>AVERAGE(F63:F64)</f>
        <v>209.50874999999999</v>
      </c>
      <c r="H63" s="21">
        <f>E63/G63</f>
        <v>1.0500277434713348</v>
      </c>
      <c r="I63" s="21">
        <v>1</v>
      </c>
      <c r="J63" s="21">
        <f>$I$96*I63</f>
        <v>1</v>
      </c>
      <c r="K63" s="21">
        <f>E63/J63</f>
        <v>219.99</v>
      </c>
      <c r="L63" s="1">
        <f>(Sheet1!B$18*'No seasonality - Forecasting'!A63)+Sheet1!B$17</f>
        <v>216.31014483589277</v>
      </c>
      <c r="M63" s="9">
        <f>J63*L63</f>
        <v>216.31014483589277</v>
      </c>
      <c r="N63" s="1">
        <f>E63/M63</f>
        <v>1.0170119398093835</v>
      </c>
      <c r="O63" s="1">
        <f>AVERAGE(N62:N65)</f>
        <v>0.96199153847388752</v>
      </c>
      <c r="P63" s="9">
        <f>N63/O63</f>
        <v>1.0571942674493591</v>
      </c>
      <c r="Q63" s="9">
        <f>M63-E63</f>
        <v>-3.6798551641072379</v>
      </c>
      <c r="R63" s="9">
        <f>ABS(Q63)</f>
        <v>3.6798551641072379</v>
      </c>
      <c r="S63" s="9">
        <f>SQRT(R63)</f>
        <v>1.9182948584894965</v>
      </c>
      <c r="T63" s="9">
        <f>ABS((E63-M63)/E63)*100</f>
        <v>1.672737471752006</v>
      </c>
      <c r="U63" s="1">
        <f>M63*P63</f>
        <v>228.68184511164642</v>
      </c>
      <c r="V63" s="5"/>
      <c r="W63" s="5"/>
      <c r="X63" s="5"/>
      <c r="Y63"/>
      <c r="Z63"/>
      <c r="AA63"/>
      <c r="AB63"/>
      <c r="AC63"/>
      <c r="AD63"/>
    </row>
    <row r="64" spans="1:30" x14ac:dyDescent="0.3">
      <c r="A64" s="1">
        <v>63</v>
      </c>
      <c r="C64" s="4">
        <v>3</v>
      </c>
      <c r="D64" s="1">
        <v>35</v>
      </c>
      <c r="E64" s="1">
        <v>205.17</v>
      </c>
      <c r="F64" s="21">
        <f>AVERAGE(E62:E65)</f>
        <v>207.45499999999998</v>
      </c>
      <c r="G64" s="21">
        <f>AVERAGE(F64:F65)</f>
        <v>207.83499999999998</v>
      </c>
      <c r="H64" s="21">
        <f>E64/G64</f>
        <v>0.98717732816898018</v>
      </c>
      <c r="I64" s="21">
        <v>1</v>
      </c>
      <c r="J64" s="21">
        <f>$I$96*I64</f>
        <v>1</v>
      </c>
      <c r="K64" s="21">
        <f>E64/J64</f>
        <v>205.17</v>
      </c>
      <c r="L64" s="1">
        <f>(Sheet1!B$18*'No seasonality - Forecasting'!A64)+Sheet1!B$17</f>
        <v>214.91894068051789</v>
      </c>
      <c r="M64" s="9">
        <f>J64*L64</f>
        <v>214.91894068051789</v>
      </c>
      <c r="N64" s="1">
        <f>E64/M64</f>
        <v>0.95463898784514323</v>
      </c>
      <c r="O64" s="1">
        <f>AVERAGE(N63:N66)</f>
        <v>0.97188242755174603</v>
      </c>
      <c r="P64" s="9">
        <f>N64/O64</f>
        <v>0.98225768959519055</v>
      </c>
      <c r="Q64" s="9">
        <f>M64-E64</f>
        <v>9.7489406805179044</v>
      </c>
      <c r="R64" s="9">
        <f>ABS(Q64)</f>
        <v>9.7489406805179044</v>
      </c>
      <c r="S64" s="9">
        <f>SQRT(R64)</f>
        <v>3.1223293677185793</v>
      </c>
      <c r="T64" s="9">
        <f>ABS((E64-M64)/E64)*100</f>
        <v>4.7516404350138446</v>
      </c>
      <c r="U64" s="1">
        <f>M64*P64</f>
        <v>211.1057821230913</v>
      </c>
      <c r="V64" s="5"/>
      <c r="W64" s="5"/>
      <c r="X64" s="5"/>
      <c r="Y64"/>
      <c r="Z64"/>
      <c r="AA64"/>
      <c r="AB64"/>
      <c r="AC64"/>
      <c r="AD64"/>
    </row>
    <row r="65" spans="1:30" x14ac:dyDescent="0.3">
      <c r="A65" s="1">
        <v>64</v>
      </c>
      <c r="C65" s="4">
        <v>4</v>
      </c>
      <c r="D65" s="1">
        <v>36</v>
      </c>
      <c r="E65" s="1">
        <v>195.25</v>
      </c>
      <c r="F65" s="21">
        <f>AVERAGE(E63:E66)</f>
        <v>208.21499999999997</v>
      </c>
      <c r="G65" s="21">
        <f>AVERAGE(F65:F66)</f>
        <v>209.74249999999998</v>
      </c>
      <c r="H65" s="21">
        <f>E65/G65</f>
        <v>0.93090336960797182</v>
      </c>
      <c r="I65" s="21">
        <v>1</v>
      </c>
      <c r="J65" s="21">
        <f>$I$96*I65</f>
        <v>1</v>
      </c>
      <c r="K65" s="21">
        <f>E65/J65</f>
        <v>195.25</v>
      </c>
      <c r="L65" s="1">
        <f>(Sheet1!B$18*'No seasonality - Forecasting'!A65)+Sheet1!B$17</f>
        <v>213.52773652514298</v>
      </c>
      <c r="M65" s="9">
        <f>J65*L65</f>
        <v>213.52773652514298</v>
      </c>
      <c r="N65" s="1">
        <f>E65/M65</f>
        <v>0.9144011133045904</v>
      </c>
      <c r="O65" s="1">
        <f>AVERAGE(N64:N67)</f>
        <v>0.99309225115543431</v>
      </c>
      <c r="P65" s="9">
        <f>N65/O65</f>
        <v>0.92076150250967215</v>
      </c>
      <c r="Q65" s="9">
        <f>M65-E65</f>
        <v>18.277736525142984</v>
      </c>
      <c r="R65" s="9">
        <f>ABS(Q65)</f>
        <v>18.277736525142984</v>
      </c>
      <c r="S65" s="9">
        <f>SQRT(R65)</f>
        <v>4.2752469548720793</v>
      </c>
      <c r="T65" s="9">
        <f>ABS((E65-M65)/E65)*100</f>
        <v>9.3611966838120271</v>
      </c>
      <c r="U65" s="1">
        <f>M65*P65</f>
        <v>196.60811951038005</v>
      </c>
      <c r="V65" s="5"/>
      <c r="W65" s="5"/>
      <c r="X65" s="5"/>
      <c r="Y65"/>
      <c r="Z65"/>
      <c r="AA65"/>
      <c r="AB65"/>
      <c r="AC65"/>
      <c r="AD65"/>
    </row>
    <row r="66" spans="1:30" x14ac:dyDescent="0.3">
      <c r="A66" s="1">
        <v>65</v>
      </c>
      <c r="B66" s="4" t="s">
        <v>27</v>
      </c>
      <c r="C66" s="4">
        <v>1</v>
      </c>
      <c r="D66" s="1">
        <v>37</v>
      </c>
      <c r="E66" s="1">
        <v>212.45</v>
      </c>
      <c r="F66" s="21">
        <f>AVERAGE(E64:E67)</f>
        <v>211.26999999999998</v>
      </c>
      <c r="G66" s="21">
        <f>AVERAGE(F66:F67)</f>
        <v>215.16249999999999</v>
      </c>
      <c r="H66" s="21">
        <f>E66/G66</f>
        <v>0.98739324928832861</v>
      </c>
      <c r="I66" s="21">
        <v>1</v>
      </c>
      <c r="J66" s="21">
        <f>$I$96*I66</f>
        <v>1</v>
      </c>
      <c r="K66" s="21">
        <f>E66/J66</f>
        <v>212.45</v>
      </c>
      <c r="L66" s="1">
        <f>(Sheet1!B$18*'No seasonality - Forecasting'!A66)+Sheet1!B$17</f>
        <v>212.13653236976808</v>
      </c>
      <c r="M66" s="9">
        <f>J66*L66</f>
        <v>212.13653236976808</v>
      </c>
      <c r="N66" s="1">
        <f>E66/M66</f>
        <v>1.0014776692478669</v>
      </c>
      <c r="O66" s="1">
        <f>AVERAGE(N65:N68)</f>
        <v>1.0366218341896047</v>
      </c>
      <c r="P66" s="9">
        <f>N66/O66</f>
        <v>0.96609741008473704</v>
      </c>
      <c r="Q66" s="9">
        <f>M66-E66</f>
        <v>-0.31346763023191215</v>
      </c>
      <c r="R66" s="9">
        <f>ABS(Q66)</f>
        <v>0.31346763023191215</v>
      </c>
      <c r="S66" s="9">
        <f>SQRT(R66)</f>
        <v>0.5598818002327921</v>
      </c>
      <c r="T66" s="9">
        <f>ABS((E66-M66)/E66)*100</f>
        <v>0.14754889632003396</v>
      </c>
      <c r="U66" s="1">
        <f>M66*P66</f>
        <v>204.94455450678993</v>
      </c>
      <c r="V66" s="5"/>
      <c r="W66" s="5"/>
      <c r="X66" s="5"/>
      <c r="Y66"/>
      <c r="Z66"/>
      <c r="AA66"/>
      <c r="AB66"/>
      <c r="AC66"/>
      <c r="AD66"/>
    </row>
    <row r="67" spans="1:30" x14ac:dyDescent="0.3">
      <c r="A67" s="1">
        <v>66</v>
      </c>
      <c r="C67" s="4">
        <v>2</v>
      </c>
      <c r="D67" s="1">
        <v>38</v>
      </c>
      <c r="E67" s="1">
        <v>232.21</v>
      </c>
      <c r="F67" s="21">
        <f>AVERAGE(E65:E68)</f>
        <v>219.05500000000001</v>
      </c>
      <c r="G67" s="21">
        <f>AVERAGE(F67:F68)</f>
        <v>222.13749999999999</v>
      </c>
      <c r="H67" s="21">
        <f>E67/G67</f>
        <v>1.0453435372235667</v>
      </c>
      <c r="I67" s="21">
        <v>1</v>
      </c>
      <c r="J67" s="21">
        <f>$I$96*I67</f>
        <v>1</v>
      </c>
      <c r="K67" s="21">
        <f>E67/J67</f>
        <v>232.21</v>
      </c>
      <c r="L67" s="1">
        <f>(Sheet1!B$18*'No seasonality - Forecasting'!A67)+Sheet1!B$17</f>
        <v>210.7453282143932</v>
      </c>
      <c r="M67" s="9">
        <f>J67*L67</f>
        <v>210.7453282143932</v>
      </c>
      <c r="N67" s="1">
        <f>E67/M67</f>
        <v>1.1018512342241371</v>
      </c>
      <c r="O67" s="1">
        <f>AVERAGE(N66:N69)</f>
        <v>1.0723835874480927</v>
      </c>
      <c r="P67" s="9">
        <f>N67/O67</f>
        <v>1.0274786439488199</v>
      </c>
      <c r="Q67" s="9">
        <f>M67-E67</f>
        <v>-21.464671785606811</v>
      </c>
      <c r="R67" s="9">
        <f>ABS(Q67)</f>
        <v>21.464671785606811</v>
      </c>
      <c r="S67" s="9">
        <f>SQRT(R67)</f>
        <v>4.6329981421976427</v>
      </c>
      <c r="T67" s="9">
        <f>ABS((E67-M67)/E67)*100</f>
        <v>9.2436466067812812</v>
      </c>
      <c r="U67" s="1">
        <f>M67*P67</f>
        <v>216.5363240522737</v>
      </c>
      <c r="V67" s="5"/>
      <c r="W67" s="5"/>
      <c r="X67" s="5"/>
      <c r="Y67"/>
      <c r="Z67"/>
      <c r="AA67"/>
      <c r="AB67"/>
      <c r="AC67"/>
      <c r="AD67"/>
    </row>
    <row r="68" spans="1:30" x14ac:dyDescent="0.3">
      <c r="A68" s="1">
        <v>67</v>
      </c>
      <c r="C68" s="4">
        <v>3</v>
      </c>
      <c r="D68" s="1">
        <v>39</v>
      </c>
      <c r="E68" s="1">
        <v>236.31</v>
      </c>
      <c r="F68" s="21">
        <f>AVERAGE(E66:E69)</f>
        <v>225.22</v>
      </c>
      <c r="G68" s="21">
        <f>AVERAGE(F68:F69)</f>
        <v>222.89375000000001</v>
      </c>
      <c r="H68" s="21">
        <f>E68/G68</f>
        <v>1.0601912346129041</v>
      </c>
      <c r="I68" s="21">
        <v>1</v>
      </c>
      <c r="J68" s="21">
        <f>$I$96*I68</f>
        <v>1</v>
      </c>
      <c r="K68" s="21">
        <f>E68/J68</f>
        <v>236.31</v>
      </c>
      <c r="L68" s="1">
        <f>(Sheet1!B$18*'No seasonality - Forecasting'!A68)+Sheet1!B$17</f>
        <v>209.35412405901832</v>
      </c>
      <c r="M68" s="9">
        <f>J68*L68</f>
        <v>209.35412405901832</v>
      </c>
      <c r="N68" s="1">
        <f>E68/M68</f>
        <v>1.1287573199818248</v>
      </c>
      <c r="O68" s="1">
        <f>AVERAGE(N67:N70)</f>
        <v>1.0566058218753898</v>
      </c>
      <c r="P68" s="9">
        <f>N68/O68</f>
        <v>1.0682861069025458</v>
      </c>
      <c r="Q68" s="9">
        <f>M68-E68</f>
        <v>-26.955875940981684</v>
      </c>
      <c r="R68" s="9">
        <f>ABS(Q68)</f>
        <v>26.955875940981684</v>
      </c>
      <c r="S68" s="9">
        <f>SQRT(R68)</f>
        <v>5.1919048470654472</v>
      </c>
      <c r="T68" s="9">
        <f>ABS((E68-M68)/E68)*100</f>
        <v>11.406997562939225</v>
      </c>
      <c r="U68" s="1">
        <f>M68*P68</f>
        <v>223.65010215500126</v>
      </c>
      <c r="V68" s="5"/>
      <c r="W68" s="5"/>
      <c r="X68" s="5"/>
      <c r="Y68"/>
      <c r="Z68"/>
      <c r="AA68"/>
      <c r="AB68"/>
      <c r="AC68"/>
      <c r="AD68"/>
    </row>
    <row r="69" spans="1:30" x14ac:dyDescent="0.3">
      <c r="A69" s="1">
        <v>68</v>
      </c>
      <c r="C69" s="4">
        <v>4</v>
      </c>
      <c r="D69" s="1">
        <v>40</v>
      </c>
      <c r="E69" s="1">
        <v>219.91</v>
      </c>
      <c r="F69" s="21">
        <f>AVERAGE(E67:E70)</f>
        <v>220.5675</v>
      </c>
      <c r="G69" s="21">
        <f>AVERAGE(F69:F70)</f>
        <v>216.70375000000001</v>
      </c>
      <c r="H69" s="21">
        <f>E69/G69</f>
        <v>1.0147955446087111</v>
      </c>
      <c r="I69" s="21">
        <v>1</v>
      </c>
      <c r="J69" s="21">
        <f>$I$96*I69</f>
        <v>1</v>
      </c>
      <c r="K69" s="21">
        <f>E69/J69</f>
        <v>219.91</v>
      </c>
      <c r="L69" s="1">
        <f>(Sheet1!B$18*'No seasonality - Forecasting'!A69)+Sheet1!B$17</f>
        <v>207.96291990364341</v>
      </c>
      <c r="M69" s="9">
        <f>J69*L69</f>
        <v>207.96291990364341</v>
      </c>
      <c r="N69" s="1">
        <f>E69/M69</f>
        <v>1.057448126338542</v>
      </c>
      <c r="O69" s="1">
        <f>AVERAGE(N68:N71)</f>
        <v>1.0264148454700215</v>
      </c>
      <c r="P69" s="9">
        <f>N69/O69</f>
        <v>1.030234637588771</v>
      </c>
      <c r="Q69" s="9">
        <f>M69-E69</f>
        <v>-11.947080096356586</v>
      </c>
      <c r="R69" s="9">
        <f>ABS(Q69)</f>
        <v>11.947080096356586</v>
      </c>
      <c r="S69" s="9">
        <f>SQRT(R69)</f>
        <v>3.4564548451204433</v>
      </c>
      <c r="T69" s="9">
        <f>ABS((E69-M69)/E69)*100</f>
        <v>5.4327134265638604</v>
      </c>
      <c r="U69" s="1">
        <f>M69*P69</f>
        <v>214.25060341883267</v>
      </c>
      <c r="V69" s="5"/>
      <c r="W69" s="5"/>
      <c r="X69" s="5"/>
      <c r="Y69"/>
      <c r="Z69"/>
      <c r="AA69"/>
      <c r="AB69"/>
      <c r="AC69"/>
      <c r="AD69"/>
    </row>
    <row r="70" spans="1:30" x14ac:dyDescent="0.3">
      <c r="A70" s="1">
        <v>69</v>
      </c>
      <c r="B70" s="4" t="s">
        <v>28</v>
      </c>
      <c r="C70" s="4">
        <v>1</v>
      </c>
      <c r="D70" s="1">
        <v>41</v>
      </c>
      <c r="E70" s="1">
        <v>193.84</v>
      </c>
      <c r="F70" s="21">
        <f>AVERAGE(E68:E71)</f>
        <v>212.84000000000003</v>
      </c>
      <c r="G70" s="21">
        <f>AVERAGE(F70:F71)</f>
        <v>208.10124999999999</v>
      </c>
      <c r="H70" s="21">
        <f>E70/G70</f>
        <v>0.93146965719811881</v>
      </c>
      <c r="I70" s="21">
        <v>1</v>
      </c>
      <c r="J70" s="21">
        <f>$I$96*I70</f>
        <v>1</v>
      </c>
      <c r="K70" s="21">
        <f>E70/J70</f>
        <v>193.84</v>
      </c>
      <c r="L70" s="1">
        <f>(Sheet1!B$18*'No seasonality - Forecasting'!A70)+Sheet1!B$17</f>
        <v>206.57171574826853</v>
      </c>
      <c r="M70" s="9">
        <f>J70*L70</f>
        <v>206.57171574826853</v>
      </c>
      <c r="N70" s="1">
        <f>E70/M70</f>
        <v>0.93836660695705509</v>
      </c>
      <c r="O70" s="1">
        <f>AVERAGE(N69:N72)</f>
        <v>0.98761414377738854</v>
      </c>
      <c r="P70" s="9">
        <f>N70/O70</f>
        <v>0.95013484048337604</v>
      </c>
      <c r="Q70" s="9">
        <f>M70-E70</f>
        <v>12.731715748268527</v>
      </c>
      <c r="R70" s="9">
        <f>ABS(Q70)</f>
        <v>12.731715748268527</v>
      </c>
      <c r="S70" s="9">
        <f>SQRT(R70)</f>
        <v>3.5681529883496488</v>
      </c>
      <c r="T70" s="9">
        <f>ABS((E70-M70)/E70)*100</f>
        <v>6.5681571132214858</v>
      </c>
      <c r="U70" s="1">
        <f>M70*P70</f>
        <v>196.27098419085843</v>
      </c>
      <c r="V70" s="5"/>
      <c r="W70" s="5"/>
      <c r="X70" s="5"/>
      <c r="Y70"/>
      <c r="Z70"/>
      <c r="AA70"/>
      <c r="AB70"/>
      <c r="AC70"/>
      <c r="AD70"/>
    </row>
    <row r="71" spans="1:30" x14ac:dyDescent="0.3">
      <c r="A71" s="1">
        <v>70</v>
      </c>
      <c r="C71" s="4">
        <v>2</v>
      </c>
      <c r="D71" s="1">
        <v>42</v>
      </c>
      <c r="E71" s="1">
        <v>201.3</v>
      </c>
      <c r="F71" s="21">
        <f>AVERAGE(E69:E72)</f>
        <v>203.36249999999998</v>
      </c>
      <c r="G71" s="21">
        <f>AVERAGE(F71:F72)</f>
        <v>197.21625</v>
      </c>
      <c r="H71" s="21">
        <f>E71/G71</f>
        <v>1.0207069650700691</v>
      </c>
      <c r="I71" s="21">
        <v>1</v>
      </c>
      <c r="J71" s="21">
        <f>$I$96*I71</f>
        <v>1</v>
      </c>
      <c r="K71" s="21">
        <f>E71/J71</f>
        <v>201.3</v>
      </c>
      <c r="L71" s="1">
        <f>(Sheet1!B$18*'No seasonality - Forecasting'!A71)+Sheet1!B$17</f>
        <v>205.18051159289365</v>
      </c>
      <c r="M71" s="9">
        <f>J71*L71</f>
        <v>205.18051159289365</v>
      </c>
      <c r="N71" s="1">
        <f>E71/M71</f>
        <v>0.98108732860266423</v>
      </c>
      <c r="O71" s="1">
        <f>AVERAGE(N70:N73)</f>
        <v>0.93414835730477819</v>
      </c>
      <c r="P71" s="9">
        <f>N71/O71</f>
        <v>1.0502478765078764</v>
      </c>
      <c r="Q71" s="9">
        <f>M71-E71</f>
        <v>3.8805115928936402</v>
      </c>
      <c r="R71" s="9">
        <f>ABS(Q71)</f>
        <v>3.8805115928936402</v>
      </c>
      <c r="S71" s="9">
        <f>SQRT(R71)</f>
        <v>1.9699014170495031</v>
      </c>
      <c r="T71" s="9">
        <f>ABS((E71-M71)/E71)*100</f>
        <v>1.9277255801756783</v>
      </c>
      <c r="U71" s="1">
        <f>M71*P71</f>
        <v>215.49039660123628</v>
      </c>
      <c r="V71" s="5"/>
      <c r="W71" s="5"/>
      <c r="X71" s="5"/>
      <c r="Y71"/>
      <c r="Z71"/>
      <c r="AA71"/>
      <c r="AB71"/>
      <c r="AC71"/>
      <c r="AD71"/>
    </row>
    <row r="72" spans="1:30" x14ac:dyDescent="0.3">
      <c r="A72" s="1">
        <v>71</v>
      </c>
      <c r="C72" s="4">
        <v>3</v>
      </c>
      <c r="D72" s="1">
        <v>43</v>
      </c>
      <c r="E72" s="1">
        <v>198.4</v>
      </c>
      <c r="F72" s="21">
        <f>AVERAGE(E70:E73)</f>
        <v>191.07</v>
      </c>
      <c r="G72" s="21">
        <f>AVERAGE(F72:F73)</f>
        <v>192.66624999999999</v>
      </c>
      <c r="H72" s="21">
        <f>E72/G72</f>
        <v>1.0297600124567745</v>
      </c>
      <c r="I72" s="21">
        <v>1</v>
      </c>
      <c r="J72" s="21">
        <f>$I$96*I72</f>
        <v>1</v>
      </c>
      <c r="K72" s="21">
        <f>E72/J72</f>
        <v>198.4</v>
      </c>
      <c r="L72" s="1">
        <f>(Sheet1!B$18*'No seasonality - Forecasting'!A72)+Sheet1!B$17</f>
        <v>203.78930743751874</v>
      </c>
      <c r="M72" s="9">
        <f>J72*L72</f>
        <v>203.78930743751874</v>
      </c>
      <c r="N72" s="1">
        <f>E72/M72</f>
        <v>0.9735545132112926</v>
      </c>
      <c r="O72" s="1">
        <f>AVERAGE(N71:N74)</f>
        <v>0.95652549730546532</v>
      </c>
      <c r="P72" s="9">
        <f>N72/O72</f>
        <v>1.0178029921353879</v>
      </c>
      <c r="Q72" s="9">
        <f>M72-E72</f>
        <v>5.3893074375187382</v>
      </c>
      <c r="R72" s="9">
        <f>ABS(Q72)</f>
        <v>5.3893074375187382</v>
      </c>
      <c r="S72" s="9">
        <f>SQRT(R72)</f>
        <v>2.3214881945680315</v>
      </c>
      <c r="T72" s="9">
        <f>ABS((E72-M72)/E72)*100</f>
        <v>2.716384797136461</v>
      </c>
      <c r="U72" s="1">
        <f>M72*P72</f>
        <v>207.41736687510505</v>
      </c>
      <c r="V72" s="5"/>
      <c r="W72" s="5"/>
      <c r="X72" s="5"/>
      <c r="Y72"/>
      <c r="Z72"/>
      <c r="AA72"/>
      <c r="AB72"/>
      <c r="AC72"/>
      <c r="AD72"/>
    </row>
    <row r="73" spans="1:30" x14ac:dyDescent="0.3">
      <c r="A73" s="1">
        <v>72</v>
      </c>
      <c r="C73" s="4">
        <v>4</v>
      </c>
      <c r="D73" s="1">
        <v>44</v>
      </c>
      <c r="E73" s="1">
        <v>170.74</v>
      </c>
      <c r="F73" s="21">
        <f>AVERAGE(E71:E74)</f>
        <v>194.26250000000002</v>
      </c>
      <c r="G73" s="21">
        <f>AVERAGE(F73:F74)</f>
        <v>192.685</v>
      </c>
      <c r="H73" s="21">
        <f>E73/G73</f>
        <v>0.88610945325271817</v>
      </c>
      <c r="I73" s="21">
        <v>1</v>
      </c>
      <c r="J73" s="21">
        <f>$I$96*I73</f>
        <v>1</v>
      </c>
      <c r="K73" s="21">
        <f>E73/J73</f>
        <v>170.74</v>
      </c>
      <c r="L73" s="1">
        <f>(Sheet1!B$18*'No seasonality - Forecasting'!A73)+Sheet1!B$17</f>
        <v>202.39810328214386</v>
      </c>
      <c r="M73" s="9">
        <f>J73*L73</f>
        <v>202.39810328214386</v>
      </c>
      <c r="N73" s="1">
        <f>E73/M73</f>
        <v>0.84358498044810071</v>
      </c>
      <c r="O73" s="1">
        <f>AVERAGE(N72:N75)</f>
        <v>0.94755772935556104</v>
      </c>
      <c r="P73" s="9">
        <f>N73/O73</f>
        <v>0.89027291352668003</v>
      </c>
      <c r="Q73" s="9">
        <f>M73-E73</f>
        <v>31.658103282143855</v>
      </c>
      <c r="R73" s="9">
        <f>ABS(Q73)</f>
        <v>31.658103282143855</v>
      </c>
      <c r="S73" s="9">
        <f>SQRT(R73)</f>
        <v>5.6265534105830595</v>
      </c>
      <c r="T73" s="9">
        <f>ABS((E73-M73)/E73)*100</f>
        <v>18.541702753979063</v>
      </c>
      <c r="U73" s="1">
        <f>M73*P73</f>
        <v>180.18954910126811</v>
      </c>
      <c r="V73" s="5"/>
      <c r="W73" s="5"/>
      <c r="X73" s="5"/>
      <c r="Y73"/>
      <c r="Z73"/>
      <c r="AA73"/>
      <c r="AB73"/>
      <c r="AC73"/>
      <c r="AD73"/>
    </row>
    <row r="74" spans="1:30" x14ac:dyDescent="0.3">
      <c r="A74" s="1">
        <v>73</v>
      </c>
      <c r="B74" s="4" t="s">
        <v>29</v>
      </c>
      <c r="C74" s="4">
        <v>1</v>
      </c>
      <c r="D74" s="1">
        <v>45</v>
      </c>
      <c r="E74" s="1">
        <v>206.61</v>
      </c>
      <c r="F74" s="21">
        <f>AVERAGE(E72:E75)</f>
        <v>191.10750000000002</v>
      </c>
      <c r="G74" s="21">
        <f>AVERAGE(F74:F75)</f>
        <v>191.01249999999999</v>
      </c>
      <c r="H74" s="21">
        <f>E74/G74</f>
        <v>1.0816569596230614</v>
      </c>
      <c r="I74" s="21">
        <v>1</v>
      </c>
      <c r="J74" s="21">
        <f>$I$96*I74</f>
        <v>1</v>
      </c>
      <c r="K74" s="21">
        <f>E74/J74</f>
        <v>206.61</v>
      </c>
      <c r="L74" s="1">
        <f>(Sheet1!B$18*'No seasonality - Forecasting'!A74)+Sheet1!B$17</f>
        <v>201.00689912676899</v>
      </c>
      <c r="M74" s="9">
        <f>J74*L74</f>
        <v>201.00689912676899</v>
      </c>
      <c r="N74" s="1">
        <f>E74/M74</f>
        <v>1.0278751669598034</v>
      </c>
      <c r="O74" s="1">
        <f>AVERAGE(N73:N76)</f>
        <v>0.9534319433816385</v>
      </c>
      <c r="P74" s="9">
        <f>N74/O74</f>
        <v>1.0780792211703429</v>
      </c>
      <c r="Q74" s="9">
        <f>M74-E74</f>
        <v>-5.6031008732310283</v>
      </c>
      <c r="R74" s="9">
        <f>ABS(Q74)</f>
        <v>5.6031008732310283</v>
      </c>
      <c r="S74" s="9">
        <f>SQRT(R74)</f>
        <v>2.3670870016184509</v>
      </c>
      <c r="T74" s="9">
        <f>ABS((E74-M74)/E74)*100</f>
        <v>2.7119214332467103</v>
      </c>
      <c r="U74" s="1">
        <f>M74*P74</f>
        <v>216.70136126045279</v>
      </c>
      <c r="V74" s="5"/>
      <c r="W74" s="5"/>
      <c r="X74" s="5"/>
      <c r="Y74"/>
      <c r="Z74"/>
      <c r="AA74"/>
      <c r="AB74"/>
      <c r="AC74"/>
      <c r="AD74"/>
    </row>
    <row r="75" spans="1:30" x14ac:dyDescent="0.3">
      <c r="A75" s="1">
        <v>74</v>
      </c>
      <c r="C75" s="4">
        <v>2</v>
      </c>
      <c r="D75" s="1">
        <v>46</v>
      </c>
      <c r="E75" s="1">
        <v>188.68</v>
      </c>
      <c r="F75" s="21">
        <f>AVERAGE(E73:E76)</f>
        <v>190.91749999999999</v>
      </c>
      <c r="G75" s="21">
        <f>AVERAGE(F75:F76)</f>
        <v>193.72</v>
      </c>
      <c r="H75" s="21">
        <f>E75/G75</f>
        <v>0.97398306834606652</v>
      </c>
      <c r="I75" s="21">
        <v>1</v>
      </c>
      <c r="J75" s="21">
        <f>$I$96*I75</f>
        <v>1</v>
      </c>
      <c r="K75" s="21">
        <f>E75/J75</f>
        <v>188.68</v>
      </c>
      <c r="L75" s="1">
        <f>(Sheet1!B$18*'No seasonality - Forecasting'!A75)+Sheet1!B$17</f>
        <v>199.61569497139408</v>
      </c>
      <c r="M75" s="9">
        <f>J75*L75</f>
        <v>199.61569497139408</v>
      </c>
      <c r="N75" s="1">
        <f>E75/M75</f>
        <v>0.94521625680304744</v>
      </c>
      <c r="O75" s="1">
        <f>AVERAGE(N74:N77)</f>
        <v>0.9878702187628654</v>
      </c>
      <c r="P75" s="9">
        <f>N75/O75</f>
        <v>0.95682230200923091</v>
      </c>
      <c r="Q75" s="9">
        <f>M75-E75</f>
        <v>10.935694971394071</v>
      </c>
      <c r="R75" s="9">
        <f>ABS(Q75)</f>
        <v>10.935694971394071</v>
      </c>
      <c r="S75" s="9">
        <f>SQRT(R75)</f>
        <v>3.3069162328964534</v>
      </c>
      <c r="T75" s="9">
        <f>ABS((E75-M75)/E75)*100</f>
        <v>5.7958951512582519</v>
      </c>
      <c r="U75" s="1">
        <f>M75*P75</f>
        <v>190.99674877970173</v>
      </c>
      <c r="V75" s="5"/>
      <c r="W75" s="5"/>
      <c r="X75" s="5"/>
      <c r="Y75"/>
      <c r="Z75"/>
      <c r="AA75"/>
      <c r="AB75"/>
      <c r="AC75"/>
      <c r="AD75"/>
    </row>
    <row r="76" spans="1:30" x14ac:dyDescent="0.3">
      <c r="A76" s="1">
        <v>75</v>
      </c>
      <c r="C76" s="4">
        <v>3</v>
      </c>
      <c r="D76" s="1">
        <v>47</v>
      </c>
      <c r="E76" s="1">
        <v>197.64</v>
      </c>
      <c r="F76" s="21">
        <f>AVERAGE(E74:E77)</f>
        <v>196.52250000000001</v>
      </c>
      <c r="G76" s="21">
        <f>AVERAGE(F76:F77)</f>
        <v>193.78874999999999</v>
      </c>
      <c r="H76" s="21">
        <f>E76/G76</f>
        <v>1.0198734446659055</v>
      </c>
      <c r="I76" s="21">
        <v>1</v>
      </c>
      <c r="J76" s="21">
        <f>$I$96*I76</f>
        <v>1</v>
      </c>
      <c r="K76" s="21">
        <f>E76/J76</f>
        <v>197.64</v>
      </c>
      <c r="L76" s="1">
        <f>(Sheet1!B$18*'No seasonality - Forecasting'!A76)+Sheet1!B$17</f>
        <v>198.2244908160192</v>
      </c>
      <c r="M76" s="9">
        <f>J76*L76</f>
        <v>198.2244908160192</v>
      </c>
      <c r="N76" s="1">
        <f>E76/M76</f>
        <v>0.99705136931560234</v>
      </c>
      <c r="O76" s="1">
        <f>AVERAGE(N75:N78)</f>
        <v>0.967211843940186</v>
      </c>
      <c r="P76" s="9">
        <f>N76/O76</f>
        <v>1.0308510752451681</v>
      </c>
      <c r="Q76" s="9">
        <f>M76-E76</f>
        <v>0.58449081601921193</v>
      </c>
      <c r="R76" s="9">
        <f>ABS(Q76)</f>
        <v>0.58449081601921193</v>
      </c>
      <c r="S76" s="9">
        <f>SQRT(R76)</f>
        <v>0.76451999059489084</v>
      </c>
      <c r="T76" s="9">
        <f>ABS((E76-M76)/E76)*100</f>
        <v>0.29573508197693382</v>
      </c>
      <c r="U76" s="1">
        <f>M76*P76</f>
        <v>204.33992949761932</v>
      </c>
      <c r="V76" s="5"/>
      <c r="W76" s="5"/>
      <c r="X76" s="5"/>
      <c r="Y76"/>
      <c r="Z76"/>
      <c r="AA76"/>
      <c r="AB76"/>
      <c r="AC76"/>
      <c r="AD76"/>
    </row>
    <row r="77" spans="1:30" x14ac:dyDescent="0.3">
      <c r="A77" s="1">
        <v>76</v>
      </c>
      <c r="C77" s="4">
        <v>4</v>
      </c>
      <c r="D77" s="1">
        <v>48</v>
      </c>
      <c r="E77" s="1">
        <v>193.16</v>
      </c>
      <c r="F77" s="21">
        <f>AVERAGE(E75:E78)</f>
        <v>191.05500000000001</v>
      </c>
      <c r="G77" s="21">
        <f>AVERAGE(F77:F78)</f>
        <v>191.07999999999998</v>
      </c>
      <c r="H77" s="21">
        <f>E77/G77</f>
        <v>1.0108854929872306</v>
      </c>
      <c r="I77" s="21">
        <v>1</v>
      </c>
      <c r="J77" s="21">
        <f>$I$96*I77</f>
        <v>1</v>
      </c>
      <c r="K77" s="21">
        <f>E77/J77</f>
        <v>193.16</v>
      </c>
      <c r="L77" s="1">
        <f>(Sheet1!B$18*'No seasonality - Forecasting'!A77)+Sheet1!B$17</f>
        <v>196.83328666064432</v>
      </c>
      <c r="M77" s="9">
        <f>J77*L77</f>
        <v>196.83328666064432</v>
      </c>
      <c r="N77" s="1">
        <f>E77/M77</f>
        <v>0.9813380819730082</v>
      </c>
      <c r="O77" s="1">
        <f>AVERAGE(N76:N79)</f>
        <v>0.97424602382022274</v>
      </c>
      <c r="P77" s="9">
        <f>N77/O77</f>
        <v>1.0072795351270474</v>
      </c>
      <c r="Q77" s="9">
        <f>M77-E77</f>
        <v>3.6732866606443224</v>
      </c>
      <c r="R77" s="9">
        <f>ABS(Q77)</f>
        <v>3.6732866606443224</v>
      </c>
      <c r="S77" s="9">
        <f>SQRT(R77)</f>
        <v>1.9165820255455601</v>
      </c>
      <c r="T77" s="9">
        <f>ABS((E77-M77)/E77)*100</f>
        <v>1.9016808141666612</v>
      </c>
      <c r="U77" s="1">
        <f>M77*P77</f>
        <v>198.26614148506266</v>
      </c>
      <c r="V77" s="5"/>
      <c r="W77" s="5"/>
      <c r="X77" s="5"/>
      <c r="Y77"/>
      <c r="Z77"/>
      <c r="AA77"/>
      <c r="AB77"/>
      <c r="AC77"/>
      <c r="AD77"/>
    </row>
    <row r="78" spans="1:30" x14ac:dyDescent="0.3">
      <c r="A78" s="1">
        <v>77</v>
      </c>
      <c r="B78" s="4" t="s">
        <v>30</v>
      </c>
      <c r="C78" s="4">
        <v>1</v>
      </c>
      <c r="D78" s="1">
        <v>49</v>
      </c>
      <c r="E78" s="1">
        <v>184.74</v>
      </c>
      <c r="F78" s="21">
        <f>AVERAGE(E76:E79)</f>
        <v>191.10499999999999</v>
      </c>
      <c r="G78" s="21">
        <f>AVERAGE(F78:F79)</f>
        <v>194.50624999999999</v>
      </c>
      <c r="H78" s="21">
        <f>E78/G78</f>
        <v>0.94978953118473064</v>
      </c>
      <c r="I78" s="21">
        <v>1</v>
      </c>
      <c r="J78" s="21">
        <f>$I$96*I78</f>
        <v>1</v>
      </c>
      <c r="K78" s="21">
        <f>E78/J78</f>
        <v>184.74</v>
      </c>
      <c r="L78" s="1">
        <f>(Sheet1!B$18*'No seasonality - Forecasting'!A78)+Sheet1!B$17</f>
        <v>195.44208250526941</v>
      </c>
      <c r="M78" s="9">
        <f>J78*L78</f>
        <v>195.44208250526941</v>
      </c>
      <c r="N78" s="1">
        <f>E78/M78</f>
        <v>0.94524166766908624</v>
      </c>
      <c r="O78" s="1">
        <f>AVERAGE(N77:N80)</f>
        <v>1.01675415138949</v>
      </c>
      <c r="P78" s="9">
        <f>N78/O78</f>
        <v>0.92966590436569629</v>
      </c>
      <c r="Q78" s="9">
        <f>M78-E78</f>
        <v>10.702082505269402</v>
      </c>
      <c r="R78" s="9">
        <f>ABS(Q78)</f>
        <v>10.702082505269402</v>
      </c>
      <c r="S78" s="9">
        <f>SQRT(R78)</f>
        <v>3.2714037514910022</v>
      </c>
      <c r="T78" s="9">
        <f>ABS((E78-M78)/E78)*100</f>
        <v>5.7930510475638197</v>
      </c>
      <c r="U78" s="1">
        <f>M78*P78</f>
        <v>181.69584038337632</v>
      </c>
      <c r="V78" s="5"/>
      <c r="W78" s="5"/>
      <c r="X78" s="5"/>
      <c r="Y78"/>
      <c r="Z78"/>
      <c r="AA78"/>
      <c r="AB78"/>
      <c r="AC78"/>
      <c r="AD78"/>
    </row>
    <row r="79" spans="1:30" x14ac:dyDescent="0.3">
      <c r="A79" s="1">
        <v>78</v>
      </c>
      <c r="C79" s="4">
        <v>2</v>
      </c>
      <c r="D79" s="1">
        <v>50</v>
      </c>
      <c r="E79" s="1">
        <v>188.88</v>
      </c>
      <c r="F79" s="21">
        <f>AVERAGE(E77:E80)</f>
        <v>197.9075</v>
      </c>
      <c r="G79" s="21">
        <f>AVERAGE(F79:F80)</f>
        <v>197.12625</v>
      </c>
      <c r="H79" s="21">
        <f>E79/G79</f>
        <v>0.9581676717332166</v>
      </c>
      <c r="I79" s="21">
        <v>1</v>
      </c>
      <c r="J79" s="21">
        <f>$I$96*I79</f>
        <v>1</v>
      </c>
      <c r="K79" s="21">
        <f>E79/J79</f>
        <v>188.88</v>
      </c>
      <c r="L79" s="1">
        <f>(Sheet1!B$18*'No seasonality - Forecasting'!A79)+Sheet1!B$17</f>
        <v>194.05087834989453</v>
      </c>
      <c r="M79" s="9">
        <f>J79*L79</f>
        <v>194.05087834989453</v>
      </c>
      <c r="N79" s="1">
        <f>E79/M79</f>
        <v>0.97335297632319451</v>
      </c>
      <c r="O79" s="1">
        <f>AVERAGE(N78:N81)</f>
        <v>1.0157228346100378</v>
      </c>
      <c r="P79" s="9">
        <f>N79/O79</f>
        <v>0.95828600397360353</v>
      </c>
      <c r="Q79" s="9">
        <f>M79-E79</f>
        <v>5.1708783498945365</v>
      </c>
      <c r="R79" s="9">
        <f>ABS(Q79)</f>
        <v>5.1708783498945365</v>
      </c>
      <c r="S79" s="9">
        <f>SQRT(R79)</f>
        <v>2.2739565408983822</v>
      </c>
      <c r="T79" s="9">
        <f>ABS((E79-M79)/E79)*100</f>
        <v>2.7376526630106612</v>
      </c>
      <c r="U79" s="1">
        <f>M79*P79</f>
        <v>185.95624078148828</v>
      </c>
      <c r="V79" s="5"/>
      <c r="W79" s="5"/>
      <c r="X79" s="5"/>
      <c r="Y79"/>
      <c r="Z79"/>
      <c r="AA79"/>
      <c r="AB79"/>
      <c r="AC79"/>
      <c r="AD79"/>
    </row>
    <row r="80" spans="1:30" x14ac:dyDescent="0.3">
      <c r="A80" s="1">
        <v>79</v>
      </c>
      <c r="C80" s="4">
        <v>3</v>
      </c>
      <c r="D80" s="1">
        <v>51</v>
      </c>
      <c r="E80" s="1">
        <v>224.85</v>
      </c>
      <c r="F80" s="21">
        <f>AVERAGE(E78:E81)</f>
        <v>196.345</v>
      </c>
      <c r="G80" s="21">
        <f>AVERAGE(F80:F81)</f>
        <v>197.33375000000001</v>
      </c>
      <c r="H80" s="21">
        <f>E80/G80</f>
        <v>1.139440161655064</v>
      </c>
      <c r="I80" s="21">
        <v>1</v>
      </c>
      <c r="J80" s="21">
        <f>$I$96*I80</f>
        <v>1</v>
      </c>
      <c r="K80" s="21">
        <f>E80/J80</f>
        <v>224.85</v>
      </c>
      <c r="L80" s="1">
        <f>(Sheet1!B$18*'No seasonality - Forecasting'!A80)+Sheet1!B$17</f>
        <v>192.65967419451965</v>
      </c>
      <c r="M80" s="9">
        <f>J80*L80</f>
        <v>192.65967419451965</v>
      </c>
      <c r="N80" s="1">
        <f>E80/M80</f>
        <v>1.167083879592671</v>
      </c>
      <c r="O80" s="1">
        <f>AVERAGE(N79:N82)</f>
        <v>1.0330631102905934</v>
      </c>
      <c r="P80" s="9">
        <f>N80/O80</f>
        <v>1.1297314442525961</v>
      </c>
      <c r="Q80" s="9">
        <f>M80-E80</f>
        <v>-32.190325805480342</v>
      </c>
      <c r="R80" s="9">
        <f>ABS(Q80)</f>
        <v>32.190325805480342</v>
      </c>
      <c r="S80" s="9">
        <f>SQRT(R80)</f>
        <v>5.6736518932236528</v>
      </c>
      <c r="T80" s="9">
        <f>ABS((E80-M80)/E80)*100</f>
        <v>14.316355706239866</v>
      </c>
      <c r="U80" s="1">
        <f>M80*P80</f>
        <v>217.65369197700932</v>
      </c>
      <c r="V80" s="5"/>
      <c r="W80" s="5"/>
      <c r="X80" s="5"/>
      <c r="Y80"/>
      <c r="Z80"/>
      <c r="AA80"/>
      <c r="AB80"/>
      <c r="AC80"/>
      <c r="AD80"/>
    </row>
    <row r="81" spans="1:30" x14ac:dyDescent="0.3">
      <c r="A81" s="1">
        <v>80</v>
      </c>
      <c r="C81" s="4">
        <v>4</v>
      </c>
      <c r="D81" s="1">
        <v>52</v>
      </c>
      <c r="E81" s="1">
        <v>186.91</v>
      </c>
      <c r="F81" s="21">
        <f>AVERAGE(E79:E82)</f>
        <v>198.32249999999999</v>
      </c>
      <c r="G81" s="21">
        <f>AVERAGE(F81:F82)</f>
        <v>199.82249999999999</v>
      </c>
      <c r="H81" s="21">
        <f>E81/G81</f>
        <v>0.93538014988302121</v>
      </c>
      <c r="I81" s="21">
        <v>1</v>
      </c>
      <c r="J81" s="21">
        <f>$I$96*I81</f>
        <v>1</v>
      </c>
      <c r="K81" s="21">
        <f>E81/J81</f>
        <v>186.91</v>
      </c>
      <c r="L81" s="1">
        <f>(Sheet1!B$18*'No seasonality - Forecasting'!A81)+Sheet1!B$17</f>
        <v>191.26847003914474</v>
      </c>
      <c r="M81" s="9">
        <f>J81*L81</f>
        <v>191.26847003914474</v>
      </c>
      <c r="N81" s="1">
        <f>E81/M81</f>
        <v>0.9772128148551994</v>
      </c>
      <c r="O81" s="1">
        <f>AVERAGE(N80:N82)</f>
        <v>1.0529664882797265</v>
      </c>
      <c r="P81" s="9">
        <f>N81/O81</f>
        <v>0.92805689994152718</v>
      </c>
      <c r="Q81" s="9">
        <f>M81-E81</f>
        <v>4.3584700391447484</v>
      </c>
      <c r="R81" s="9">
        <f>ABS(Q81)</f>
        <v>4.3584700391447484</v>
      </c>
      <c r="S81" s="9">
        <f>SQRT(R81)</f>
        <v>2.0876949104562064</v>
      </c>
      <c r="T81" s="9">
        <f>ABS((E81-M81)/E81)*100</f>
        <v>2.3318549243725584</v>
      </c>
      <c r="U81" s="1">
        <f>M81*P81</f>
        <v>177.50802336108754</v>
      </c>
      <c r="V81" s="5"/>
      <c r="W81" s="5"/>
      <c r="X81" s="5"/>
      <c r="Y81"/>
      <c r="Z81"/>
      <c r="AA81"/>
      <c r="AB81"/>
      <c r="AC81"/>
      <c r="AD81"/>
    </row>
    <row r="82" spans="1:30" x14ac:dyDescent="0.3">
      <c r="A82" s="1">
        <v>81</v>
      </c>
      <c r="B82" s="4" t="s">
        <v>31</v>
      </c>
      <c r="C82" s="4">
        <v>1</v>
      </c>
      <c r="D82" s="1">
        <v>1</v>
      </c>
      <c r="E82" s="1">
        <v>192.65</v>
      </c>
      <c r="F82" s="21">
        <f>AVERAGE(E80:E83)</f>
        <v>201.32249999999999</v>
      </c>
      <c r="G82" s="21">
        <f>AVERAGE(F82:F83)</f>
        <v>201.32249999999999</v>
      </c>
      <c r="H82" s="21">
        <f>E82/G82</f>
        <v>0.95692235095431466</v>
      </c>
      <c r="I82" s="21">
        <v>1</v>
      </c>
      <c r="J82" s="21">
        <f>$I$96*I82</f>
        <v>1</v>
      </c>
      <c r="K82" s="21">
        <f>E82/J82</f>
        <v>192.65</v>
      </c>
      <c r="L82" s="1">
        <f>(Sheet1!B$18*'No seasonality - Forecasting'!A82)+Sheet1!B$17</f>
        <v>189.87726588376984</v>
      </c>
      <c r="M82" s="9">
        <f>J82*L82</f>
        <v>189.87726588376984</v>
      </c>
      <c r="N82" s="1">
        <f>E82/M82</f>
        <v>1.0146027703913088</v>
      </c>
      <c r="O82" s="1">
        <f>AVERAGE(N81:N82)</f>
        <v>0.99590779262325402</v>
      </c>
      <c r="P82" s="9">
        <f>N82/O82</f>
        <v>1.0187717958495048</v>
      </c>
      <c r="Q82" s="9">
        <f>M82-E82</f>
        <v>-2.7727341162301684</v>
      </c>
      <c r="R82" s="9">
        <f>ABS(Q82)</f>
        <v>2.7727341162301684</v>
      </c>
      <c r="S82" s="9">
        <f>SQRT(R82)</f>
        <v>1.6651528807380325</v>
      </c>
      <c r="T82" s="9">
        <f>ABS((E82-M82)/E82)*100</f>
        <v>1.4392598578926385</v>
      </c>
      <c r="U82" s="1">
        <f>M82*P82</f>
        <v>193.44160315540211</v>
      </c>
      <c r="V82" s="5"/>
      <c r="W82" s="5"/>
      <c r="X82" s="5"/>
      <c r="Y82"/>
      <c r="Z82"/>
      <c r="AA82"/>
      <c r="AB82"/>
      <c r="AC82"/>
      <c r="AD82"/>
    </row>
    <row r="83" spans="1:30" s="10" customFormat="1" x14ac:dyDescent="0.3">
      <c r="A83" s="10">
        <v>82</v>
      </c>
      <c r="B83" s="11"/>
      <c r="C83" s="11">
        <v>2</v>
      </c>
      <c r="D83" s="10">
        <v>2</v>
      </c>
      <c r="E83" s="10">
        <v>200.88</v>
      </c>
      <c r="J83" s="10">
        <v>1</v>
      </c>
      <c r="L83" s="1">
        <f>(Sheet1!B$18*'No seasonality - Forecasting'!A83)+Sheet1!B$17</f>
        <v>188.48606172839496</v>
      </c>
      <c r="M83" s="12">
        <f>J83*L83</f>
        <v>188.48606172839496</v>
      </c>
      <c r="N83" s="10">
        <f>E83/M83</f>
        <v>1.065755197800591</v>
      </c>
      <c r="O83" s="10">
        <f>AVERAGE(N82:N83)</f>
        <v>1.0401789840959499</v>
      </c>
      <c r="P83" s="12">
        <f>N83/O83</f>
        <v>1.0245882815320193</v>
      </c>
      <c r="Q83" s="12">
        <f>M83-E83</f>
        <v>-12.393938271605037</v>
      </c>
      <c r="R83" s="12">
        <f>ABS(Q83)</f>
        <v>12.393938271605037</v>
      </c>
      <c r="S83" s="12">
        <f>SQRT(R83)</f>
        <v>3.5205025595225803</v>
      </c>
      <c r="T83" s="9">
        <f>ABS((E83-M83)/E83)*100</f>
        <v>6.1698219193573465</v>
      </c>
      <c r="U83" s="1">
        <f>M83*P83</f>
        <v>193.12061007903429</v>
      </c>
      <c r="V83" s="13"/>
      <c r="W83" s="13"/>
      <c r="X83" s="13"/>
      <c r="Y83" s="14"/>
      <c r="Z83" s="14"/>
      <c r="AA83" s="14"/>
      <c r="AB83" s="14"/>
      <c r="AC83" s="14"/>
      <c r="AD83" s="14"/>
    </row>
    <row r="84" spans="1:30" s="10" customFormat="1" x14ac:dyDescent="0.3">
      <c r="A84" s="10">
        <v>83</v>
      </c>
      <c r="B84" s="11"/>
      <c r="C84" s="11">
        <v>3</v>
      </c>
      <c r="D84" s="10">
        <v>3</v>
      </c>
      <c r="E84" s="10">
        <v>198.88</v>
      </c>
      <c r="J84" s="10">
        <v>1</v>
      </c>
      <c r="L84" s="1">
        <f>(Sheet1!B$18*'No seasonality - Forecasting'!A84)+Sheet1!B$17</f>
        <v>187.09485757302008</v>
      </c>
      <c r="M84" s="12">
        <f>J84*L84</f>
        <v>187.09485757302008</v>
      </c>
      <c r="N84" s="10">
        <f>E84/M84</f>
        <v>1.0629901996230995</v>
      </c>
      <c r="O84" s="10">
        <f>AVERAGE(N83:N84)</f>
        <v>1.0643726987118454</v>
      </c>
      <c r="P84" s="12">
        <f>N84/O84</f>
        <v>0.99870111372602943</v>
      </c>
      <c r="Q84" s="12">
        <f>M84-E84</f>
        <v>-11.785142426979917</v>
      </c>
      <c r="R84" s="12">
        <f>ABS(Q84)</f>
        <v>11.785142426979917</v>
      </c>
      <c r="S84" s="12">
        <f>SQRT(R84)</f>
        <v>3.432949522929214</v>
      </c>
      <c r="T84" s="9">
        <f>ABS((E84-M84)/E84)*100</f>
        <v>5.9257554439762252</v>
      </c>
      <c r="U84" s="1">
        <f>M84*P84</f>
        <v>186.85184263058801</v>
      </c>
      <c r="V84" s="13"/>
      <c r="W84" s="13"/>
      <c r="X84" s="13"/>
      <c r="Y84" s="14"/>
      <c r="Z84" s="14"/>
      <c r="AA84" s="14"/>
      <c r="AB84" s="14"/>
      <c r="AC84" s="14"/>
      <c r="AD84" s="14"/>
    </row>
    <row r="85" spans="1:30" s="10" customFormat="1" x14ac:dyDescent="0.3">
      <c r="A85" s="10">
        <v>84</v>
      </c>
      <c r="B85" s="11"/>
      <c r="C85" s="11">
        <v>4</v>
      </c>
      <c r="D85" s="10">
        <v>4</v>
      </c>
      <c r="E85" s="10">
        <v>227.61</v>
      </c>
      <c r="J85" s="10">
        <v>1</v>
      </c>
      <c r="L85" s="1">
        <f>(Sheet1!B$18*'No seasonality - Forecasting'!A85)+Sheet1!B$17</f>
        <v>185.70365341764517</v>
      </c>
      <c r="M85" s="12">
        <f>J85*L85</f>
        <v>185.70365341764517</v>
      </c>
      <c r="N85" s="10">
        <f>E85/M85</f>
        <v>1.2256624778840941</v>
      </c>
      <c r="O85" s="10">
        <f>AVERAGE(N84:N85)</f>
        <v>1.1443263387535967</v>
      </c>
      <c r="P85" s="12">
        <f>N85/O85</f>
        <v>1.0710777479954616</v>
      </c>
      <c r="Q85" s="12">
        <f>M85-E85</f>
        <v>-41.906346582354843</v>
      </c>
      <c r="R85" s="12">
        <f>ABS(Q85)</f>
        <v>41.906346582354843</v>
      </c>
      <c r="S85" s="12">
        <f>SQRT(R85)</f>
        <v>6.4735111479285212</v>
      </c>
      <c r="T85" s="9">
        <f>ABS((E85-M85)/E85)*100</f>
        <v>18.411469874941716</v>
      </c>
      <c r="U85" s="1">
        <f>M85*P85</f>
        <v>198.90305089710111</v>
      </c>
      <c r="V85" s="13"/>
      <c r="W85" s="13"/>
      <c r="X85" s="13"/>
      <c r="Y85" s="14"/>
      <c r="Z85" s="14"/>
      <c r="AA85" s="14"/>
      <c r="AB85" s="14"/>
      <c r="AC85" s="14"/>
      <c r="AD85" s="14"/>
    </row>
    <row r="86" spans="1:30" s="10" customFormat="1" x14ac:dyDescent="0.3">
      <c r="A86" s="10">
        <v>85</v>
      </c>
      <c r="B86" s="11" t="s">
        <v>32</v>
      </c>
      <c r="C86" s="11">
        <v>1</v>
      </c>
      <c r="D86" s="10">
        <v>5</v>
      </c>
      <c r="E86" s="10">
        <v>214.15</v>
      </c>
      <c r="J86" s="10">
        <v>1</v>
      </c>
      <c r="L86" s="1">
        <f>(Sheet1!B$18*'No seasonality - Forecasting'!A86)+Sheet1!B$17</f>
        <v>184.31244926227029</v>
      </c>
      <c r="M86" s="12">
        <f>J86*L86</f>
        <v>184.31244926227029</v>
      </c>
      <c r="N86" s="10">
        <f>E86/M86</f>
        <v>1.1618857047212905</v>
      </c>
      <c r="O86" s="10">
        <f>AVERAGE(N85:N86)</f>
        <v>1.1937740913026924</v>
      </c>
      <c r="P86" s="12">
        <f>N86/O86</f>
        <v>0.97328775451425309</v>
      </c>
      <c r="Q86" s="12">
        <f>M86-E86</f>
        <v>-29.837550737729714</v>
      </c>
      <c r="R86" s="12">
        <f>ABS(Q86)</f>
        <v>29.837550737729714</v>
      </c>
      <c r="S86" s="12">
        <f>SQRT(R86)</f>
        <v>5.4623759242411829</v>
      </c>
      <c r="T86" s="9">
        <f>ABS((E86-M86)/E86)*100</f>
        <v>13.933014586845536</v>
      </c>
      <c r="U86" s="1">
        <f>M86*P86</f>
        <v>179.38904987149726</v>
      </c>
      <c r="V86" s="13"/>
      <c r="W86" s="13"/>
      <c r="X86" s="13"/>
      <c r="Y86" s="14"/>
      <c r="Z86" s="14"/>
      <c r="AA86" s="14"/>
      <c r="AB86" s="14"/>
      <c r="AC86" s="14"/>
      <c r="AD86" s="14"/>
    </row>
    <row r="87" spans="1:30" s="10" customFormat="1" x14ac:dyDescent="0.3">
      <c r="A87" s="10">
        <v>86</v>
      </c>
      <c r="B87" s="11"/>
      <c r="C87" s="11">
        <v>2</v>
      </c>
      <c r="D87" s="10">
        <v>6</v>
      </c>
      <c r="E87" s="10">
        <v>191.91</v>
      </c>
      <c r="J87" s="10">
        <v>1</v>
      </c>
      <c r="L87" s="1">
        <f>(Sheet1!B$18*'No seasonality - Forecasting'!A87)+Sheet1!B$17</f>
        <v>182.92124510689541</v>
      </c>
      <c r="M87" s="12">
        <f>J87*L87</f>
        <v>182.92124510689541</v>
      </c>
      <c r="N87" s="10">
        <f>E87/M87</f>
        <v>1.0491400268342355</v>
      </c>
      <c r="O87" s="10">
        <f>AVERAGE(N86:N87)</f>
        <v>1.1055128657777629</v>
      </c>
      <c r="P87" s="12">
        <f>N87/O87</f>
        <v>0.94900752339605987</v>
      </c>
      <c r="Q87" s="12">
        <f>M87-E87</f>
        <v>-8.9887548931045842</v>
      </c>
      <c r="R87" s="12">
        <f>ABS(Q87)</f>
        <v>8.9887548931045842</v>
      </c>
      <c r="S87" s="12">
        <f>SQRT(R87)</f>
        <v>2.9981252297234993</v>
      </c>
      <c r="T87" s="9">
        <f>ABS((E87-M87)/E87)*100</f>
        <v>4.6838387228933271</v>
      </c>
      <c r="U87" s="1">
        <f>M87*P87</f>
        <v>173.59363779541846</v>
      </c>
      <c r="V87" s="13"/>
      <c r="W87" s="13"/>
      <c r="X87" s="13"/>
      <c r="Y87" s="14"/>
      <c r="Z87" s="14"/>
      <c r="AA87" s="14"/>
      <c r="AB87" s="14"/>
      <c r="AC87" s="14"/>
      <c r="AD87" s="14"/>
    </row>
    <row r="88" spans="1:30" s="10" customFormat="1" x14ac:dyDescent="0.3">
      <c r="A88" s="10">
        <v>87</v>
      </c>
      <c r="B88" s="11"/>
      <c r="C88" s="11">
        <v>3</v>
      </c>
      <c r="D88" s="10">
        <v>7</v>
      </c>
      <c r="E88" s="10">
        <v>208.17</v>
      </c>
      <c r="J88" s="10">
        <v>1</v>
      </c>
      <c r="L88" s="1">
        <f>(Sheet1!B$18*'No seasonality - Forecasting'!A88)+Sheet1!B$17</f>
        <v>181.5300409515205</v>
      </c>
      <c r="M88" s="12">
        <f>J88*L88</f>
        <v>181.5300409515205</v>
      </c>
      <c r="N88" s="10">
        <f>E88/M88</f>
        <v>1.1467523441786363</v>
      </c>
      <c r="O88" s="10">
        <f>AVERAGE(N87:N88)</f>
        <v>1.0979461855064359</v>
      </c>
      <c r="P88" s="12">
        <f>N88/O88</f>
        <v>1.044452232100691</v>
      </c>
      <c r="Q88" s="12">
        <f>M88-E88</f>
        <v>-26.639959048479483</v>
      </c>
      <c r="R88" s="12">
        <f>ABS(Q88)</f>
        <v>26.639959048479483</v>
      </c>
      <c r="S88" s="12">
        <f>SQRT(R88)</f>
        <v>5.1613911931260823</v>
      </c>
      <c r="T88" s="9">
        <f>ABS((E88-M88)/E88)*100</f>
        <v>12.797213358543249</v>
      </c>
      <c r="U88" s="1">
        <f>M88*P88</f>
        <v>189.59945646514544</v>
      </c>
      <c r="V88" s="13"/>
      <c r="W88" s="13"/>
      <c r="X88" s="13"/>
      <c r="Y88" s="14"/>
      <c r="Z88" s="14"/>
      <c r="AA88" s="14"/>
      <c r="AB88" s="14"/>
      <c r="AC88" s="14"/>
      <c r="AD88" s="14"/>
    </row>
    <row r="89" spans="1:30" s="10" customFormat="1" x14ac:dyDescent="0.3">
      <c r="A89" s="10">
        <v>88</v>
      </c>
      <c r="B89" s="11"/>
      <c r="C89" s="11">
        <v>4</v>
      </c>
      <c r="D89" s="10">
        <v>8</v>
      </c>
      <c r="E89" s="10">
        <v>204.2</v>
      </c>
      <c r="J89" s="10">
        <v>1</v>
      </c>
      <c r="L89" s="1">
        <f>(Sheet1!B$18*'No seasonality - Forecasting'!A89)+Sheet1!B$17</f>
        <v>180.13883679614563</v>
      </c>
      <c r="M89" s="12">
        <f>J89*L89</f>
        <v>180.13883679614563</v>
      </c>
      <c r="N89" s="10">
        <f>E89/M89</f>
        <v>1.1335701042140247</v>
      </c>
      <c r="O89" s="10">
        <f>AVERAGE(N88:N89)</f>
        <v>1.1401612241963304</v>
      </c>
      <c r="P89" s="12">
        <f>N89/O89</f>
        <v>0.99421913336251933</v>
      </c>
      <c r="Q89" s="12">
        <f>M89-E89</f>
        <v>-24.061163203854363</v>
      </c>
      <c r="R89" s="12">
        <f>ABS(Q89)</f>
        <v>24.061163203854363</v>
      </c>
      <c r="S89" s="12">
        <f>SQRT(R89)</f>
        <v>4.9052179568143925</v>
      </c>
      <c r="T89" s="9">
        <f>ABS((E89-M89)/E89)*100</f>
        <v>11.783135751152971</v>
      </c>
      <c r="U89" s="1">
        <f>M89*P89</f>
        <v>179.09747820439623</v>
      </c>
      <c r="V89" s="13"/>
      <c r="W89" s="13"/>
      <c r="X89" s="13"/>
      <c r="Y89" s="14"/>
      <c r="Z89" s="14"/>
      <c r="AA89" s="14"/>
      <c r="AB89" s="14"/>
      <c r="AC89" s="14"/>
      <c r="AD89" s="14"/>
    </row>
    <row r="90" spans="1:30" s="10" customFormat="1" x14ac:dyDescent="0.3">
      <c r="A90" s="10">
        <v>89</v>
      </c>
      <c r="B90" s="11" t="s">
        <v>33</v>
      </c>
      <c r="C90" s="11">
        <v>1</v>
      </c>
      <c r="D90" s="10">
        <v>9</v>
      </c>
      <c r="E90" s="10">
        <v>200.61</v>
      </c>
      <c r="J90" s="10">
        <v>1</v>
      </c>
      <c r="L90" s="1">
        <f>(Sheet1!B$18*'No seasonality - Forecasting'!A90)+Sheet1!B$17</f>
        <v>178.74763264077075</v>
      </c>
      <c r="M90" s="12">
        <f>J90*L90</f>
        <v>178.74763264077075</v>
      </c>
      <c r="N90" s="10">
        <f>E90/M90</f>
        <v>1.1223085701121764</v>
      </c>
      <c r="O90" s="10">
        <f>AVERAGE(N89:N90)</f>
        <v>1.1279393371631006</v>
      </c>
      <c r="P90" s="12">
        <f>N90/O90</f>
        <v>0.99500791676874556</v>
      </c>
      <c r="Q90" s="12">
        <f>M90-E90</f>
        <v>-21.862367359229268</v>
      </c>
      <c r="R90" s="12">
        <f>ABS(Q90)</f>
        <v>21.862367359229268</v>
      </c>
      <c r="S90" s="12">
        <f>SQRT(R90)</f>
        <v>4.6757210523329196</v>
      </c>
      <c r="T90" s="9">
        <f>ABS((E90-M90)/E90)*100</f>
        <v>10.897944947524683</v>
      </c>
      <c r="U90" s="1">
        <f>M90*P90</f>
        <v>177.85530958123832</v>
      </c>
      <c r="V90" s="13"/>
      <c r="W90" s="13"/>
      <c r="X90" s="13"/>
      <c r="Y90" s="14"/>
      <c r="Z90" s="14"/>
      <c r="AA90" s="14"/>
      <c r="AB90" s="14"/>
      <c r="AC90" s="14"/>
      <c r="AD90" s="14"/>
    </row>
    <row r="91" spans="1:30" s="10" customFormat="1" x14ac:dyDescent="0.3">
      <c r="A91" s="10">
        <v>90</v>
      </c>
      <c r="B91" s="11"/>
      <c r="C91" s="11">
        <v>2</v>
      </c>
      <c r="D91" s="10">
        <v>10</v>
      </c>
      <c r="E91" s="10">
        <v>208.56</v>
      </c>
      <c r="J91" s="10">
        <v>1</v>
      </c>
      <c r="L91" s="1">
        <f>(Sheet1!B$18*'No seasonality - Forecasting'!A91)+Sheet1!B$17</f>
        <v>177.35642848539584</v>
      </c>
      <c r="M91" s="12">
        <f>J91*L91</f>
        <v>177.35642848539584</v>
      </c>
      <c r="N91" s="10">
        <f>E91/M91</f>
        <v>1.175937076434608</v>
      </c>
      <c r="O91" s="10">
        <f>AVERAGE(N90:N91)</f>
        <v>1.1491228232733923</v>
      </c>
      <c r="P91" s="12">
        <f>N91/O91</f>
        <v>1.0233345405888228</v>
      </c>
      <c r="Q91" s="12">
        <f>M91-E91</f>
        <v>-31.203571514604164</v>
      </c>
      <c r="R91" s="12">
        <f>ABS(Q91)</f>
        <v>31.203571514604164</v>
      </c>
      <c r="S91" s="12">
        <f>SQRT(R91)</f>
        <v>5.5860157102002646</v>
      </c>
      <c r="T91" s="9">
        <f>ABS((E91-M91)/E91)*100</f>
        <v>14.961436284332644</v>
      </c>
      <c r="U91" s="1">
        <f>M91*P91</f>
        <v>181.49495926457695</v>
      </c>
      <c r="V91" s="13"/>
      <c r="W91" s="13"/>
      <c r="X91" s="13"/>
      <c r="Y91" s="14"/>
      <c r="Z91" s="14"/>
      <c r="AA91" s="14"/>
      <c r="AB91" s="14"/>
      <c r="AC91" s="14"/>
      <c r="AD91" s="14"/>
    </row>
    <row r="92" spans="1:30" s="10" customFormat="1" x14ac:dyDescent="0.3">
      <c r="A92" s="10">
        <v>91</v>
      </c>
      <c r="B92" s="11"/>
      <c r="C92" s="11">
        <v>3</v>
      </c>
      <c r="D92" s="10">
        <v>11</v>
      </c>
      <c r="E92" s="10">
        <v>191.74</v>
      </c>
      <c r="J92" s="10">
        <v>1</v>
      </c>
      <c r="L92" s="1">
        <f>(Sheet1!B$18*'No seasonality - Forecasting'!A92)+Sheet1!B$17</f>
        <v>175.96522433002096</v>
      </c>
      <c r="M92" s="12">
        <f>J92*L92</f>
        <v>175.96522433002096</v>
      </c>
      <c r="N92" s="10">
        <f>E92/M92</f>
        <v>1.0896471205037288</v>
      </c>
      <c r="O92" s="10">
        <f>AVERAGE(N91:N92)</f>
        <v>1.1327920984691684</v>
      </c>
      <c r="P92" s="12">
        <f>N92/O92</f>
        <v>0.96191271282369928</v>
      </c>
      <c r="Q92" s="12">
        <f>M92-E92</f>
        <v>-15.77477566997905</v>
      </c>
      <c r="R92" s="12">
        <f>ABS(Q92)</f>
        <v>15.77477566997905</v>
      </c>
      <c r="S92" s="12">
        <f>SQRT(R92)</f>
        <v>3.9717471810248761</v>
      </c>
      <c r="T92" s="9">
        <f>ABS((E92-M92)/E92)*100</f>
        <v>8.2271699540935899</v>
      </c>
      <c r="U92" s="1">
        <f>M92*P92</f>
        <v>169.26318629792127</v>
      </c>
      <c r="V92" s="13"/>
      <c r="W92" s="13"/>
      <c r="X92" s="13"/>
      <c r="Y92" s="14"/>
      <c r="Z92" s="14"/>
      <c r="AA92" s="14"/>
      <c r="AB92" s="14"/>
      <c r="AC92" s="14"/>
      <c r="AD92" s="14"/>
    </row>
    <row r="93" spans="1:30" s="10" customFormat="1" x14ac:dyDescent="0.3">
      <c r="A93" s="10">
        <v>92</v>
      </c>
      <c r="B93" s="11"/>
      <c r="C93" s="11">
        <v>4</v>
      </c>
      <c r="D93" s="10">
        <v>12</v>
      </c>
      <c r="E93" s="10">
        <v>222.07</v>
      </c>
      <c r="J93" s="10">
        <v>1</v>
      </c>
      <c r="L93" s="1">
        <f>(Sheet1!B$18*'No seasonality - Forecasting'!A93)+Sheet1!B$17</f>
        <v>174.57402017464608</v>
      </c>
      <c r="M93" s="12">
        <f>J93*L93</f>
        <v>174.57402017464608</v>
      </c>
      <c r="N93" s="10">
        <f>E93/M93</f>
        <v>1.2720678585383915</v>
      </c>
      <c r="O93" s="10">
        <f>AVERAGE(N92:N93)</f>
        <v>1.1808574895210602</v>
      </c>
      <c r="P93" s="12">
        <f>N93/O93</f>
        <v>1.0772407930903882</v>
      </c>
      <c r="Q93" s="12">
        <f>M93-E93</f>
        <v>-47.495979825353913</v>
      </c>
      <c r="R93" s="12">
        <f>ABS(Q93)</f>
        <v>47.495979825353913</v>
      </c>
      <c r="S93" s="12">
        <f>SQRT(R93)</f>
        <v>6.8917327157510915</v>
      </c>
      <c r="T93" s="9">
        <f>ABS((E93-M93)/E93)*100</f>
        <v>21.387841592900397</v>
      </c>
      <c r="U93" s="1">
        <f>M93*P93</f>
        <v>188.05825594591317</v>
      </c>
      <c r="V93" s="13"/>
      <c r="W93" s="13"/>
      <c r="X93" s="13"/>
      <c r="Y93" s="14"/>
      <c r="Z93" s="14"/>
      <c r="AA93" s="14"/>
      <c r="AB93" s="14"/>
      <c r="AC93" s="14"/>
      <c r="AD93" s="14"/>
    </row>
    <row r="94" spans="1:30" x14ac:dyDescent="0.3">
      <c r="Q94" s="9"/>
      <c r="R94" s="12">
        <f>ABS(Q94)</f>
        <v>0</v>
      </c>
      <c r="S94" s="12">
        <f>SQRT(R94)</f>
        <v>0</v>
      </c>
      <c r="T94" s="20">
        <f>AVERAGE(T81:T93)</f>
        <v>10.226904401448222</v>
      </c>
      <c r="V94" s="5"/>
      <c r="W94" s="5"/>
      <c r="X94" s="5"/>
      <c r="Y94"/>
      <c r="Z94"/>
      <c r="AA94"/>
      <c r="AB94"/>
      <c r="AC94"/>
      <c r="AD94"/>
    </row>
    <row r="95" spans="1:30" x14ac:dyDescent="0.3">
      <c r="V95" s="5"/>
      <c r="W95" s="5"/>
      <c r="X95" s="5"/>
      <c r="Y95"/>
      <c r="Z95"/>
      <c r="AA95"/>
      <c r="AB95"/>
      <c r="AC95"/>
      <c r="AD95"/>
    </row>
    <row r="96" spans="1:30" x14ac:dyDescent="0.3">
      <c r="H96" s="1" t="s">
        <v>72</v>
      </c>
      <c r="I96" s="1">
        <f>4/SUM(I2:I5)</f>
        <v>1</v>
      </c>
      <c r="V96" s="5"/>
      <c r="W96" s="5"/>
      <c r="X96" s="5"/>
      <c r="Y96"/>
      <c r="Z96"/>
      <c r="AA96"/>
      <c r="AB96"/>
      <c r="AC96"/>
      <c r="AD96"/>
    </row>
    <row r="97" spans="22:30" x14ac:dyDescent="0.3">
      <c r="V97" s="5"/>
      <c r="W97" s="5"/>
      <c r="X97" s="5"/>
      <c r="Y97"/>
      <c r="Z97"/>
      <c r="AA97"/>
      <c r="AB97"/>
      <c r="AC97"/>
      <c r="AD97"/>
    </row>
    <row r="98" spans="22:30" x14ac:dyDescent="0.3">
      <c r="V98" s="5"/>
      <c r="W98" s="5"/>
      <c r="X98" s="5"/>
      <c r="Y98"/>
      <c r="Z98"/>
      <c r="AA98"/>
      <c r="AB98"/>
      <c r="AC98"/>
      <c r="AD98"/>
    </row>
    <row r="99" spans="22:30" x14ac:dyDescent="0.3">
      <c r="V99" s="5"/>
      <c r="W99" s="5"/>
      <c r="X99" s="5"/>
      <c r="Y99"/>
      <c r="Z99"/>
      <c r="AA99"/>
      <c r="AB99"/>
      <c r="AC99"/>
      <c r="AD99"/>
    </row>
    <row r="100" spans="22:30" x14ac:dyDescent="0.3">
      <c r="V100" s="5"/>
      <c r="W100" s="5"/>
      <c r="X100" s="5"/>
      <c r="Y100"/>
      <c r="Z100"/>
      <c r="AA100"/>
      <c r="AB100"/>
      <c r="AC100"/>
      <c r="AD100"/>
    </row>
    <row r="101" spans="22:30" x14ac:dyDescent="0.3">
      <c r="V101" s="5"/>
      <c r="W101" s="5"/>
      <c r="X101" s="5"/>
      <c r="Y101"/>
      <c r="Z101"/>
      <c r="AA101"/>
      <c r="AB101"/>
      <c r="AC101"/>
      <c r="AD101"/>
    </row>
    <row r="102" spans="22:30" x14ac:dyDescent="0.3">
      <c r="V102" s="5"/>
      <c r="W102" s="5"/>
      <c r="X102" s="5"/>
      <c r="Y102"/>
      <c r="Z102"/>
      <c r="AA102"/>
      <c r="AB102"/>
      <c r="AC102"/>
      <c r="AD102"/>
    </row>
    <row r="103" spans="22:30" x14ac:dyDescent="0.3">
      <c r="V103" s="5"/>
      <c r="W103" s="5"/>
      <c r="X103" s="5"/>
      <c r="Y103"/>
      <c r="Z103"/>
      <c r="AA103"/>
      <c r="AB103"/>
      <c r="AC103"/>
      <c r="AD103"/>
    </row>
    <row r="104" spans="22:30" x14ac:dyDescent="0.3">
      <c r="V104" s="5"/>
      <c r="W104" s="5"/>
      <c r="X104" s="5"/>
      <c r="Y104"/>
      <c r="Z104"/>
      <c r="AA104"/>
      <c r="AB104"/>
      <c r="AC104"/>
      <c r="AD104"/>
    </row>
    <row r="105" spans="22:30" x14ac:dyDescent="0.3">
      <c r="V105" s="5"/>
      <c r="W105" s="5"/>
      <c r="X105" s="5"/>
      <c r="Y105"/>
      <c r="Z105"/>
      <c r="AA105"/>
      <c r="AB105"/>
      <c r="AC105"/>
      <c r="AD105"/>
    </row>
    <row r="106" spans="22:30" x14ac:dyDescent="0.3">
      <c r="V106" s="5"/>
      <c r="W106" s="5"/>
      <c r="X106" s="5"/>
      <c r="Y106"/>
      <c r="Z106"/>
      <c r="AA106"/>
      <c r="AB106"/>
      <c r="AC106"/>
      <c r="AD106"/>
    </row>
    <row r="107" spans="22:30" x14ac:dyDescent="0.3">
      <c r="V107" s="5"/>
      <c r="W107" s="5"/>
      <c r="X107" s="5"/>
      <c r="Y107"/>
      <c r="Z107"/>
      <c r="AA107"/>
      <c r="AB107"/>
      <c r="AC107"/>
      <c r="AD107"/>
    </row>
    <row r="108" spans="22:30" x14ac:dyDescent="0.3">
      <c r="V108" s="5"/>
      <c r="W108" s="5"/>
      <c r="X108" s="5"/>
      <c r="Y108"/>
      <c r="Z108"/>
      <c r="AA108"/>
      <c r="AB108"/>
      <c r="AC108"/>
      <c r="AD108"/>
    </row>
    <row r="109" spans="22:30" x14ac:dyDescent="0.3">
      <c r="V109" s="5"/>
      <c r="W109" s="5"/>
      <c r="X109" s="5"/>
      <c r="Y109"/>
      <c r="Z109"/>
      <c r="AA109"/>
      <c r="AB109"/>
      <c r="AC109"/>
      <c r="AD109"/>
    </row>
    <row r="110" spans="22:30" x14ac:dyDescent="0.3">
      <c r="V110" s="5"/>
      <c r="W110" s="5"/>
      <c r="X110" s="5"/>
      <c r="Y110"/>
      <c r="Z110"/>
      <c r="AA110"/>
      <c r="AB110"/>
      <c r="AC110"/>
      <c r="AD110"/>
    </row>
    <row r="111" spans="22:30" x14ac:dyDescent="0.3">
      <c r="V111" s="5"/>
      <c r="W111" s="5"/>
      <c r="X111" s="5"/>
      <c r="Y111"/>
      <c r="Z111"/>
      <c r="AA111"/>
      <c r="AB111"/>
      <c r="AC111"/>
      <c r="AD111"/>
    </row>
    <row r="112" spans="22:30" x14ac:dyDescent="0.3">
      <c r="V112" s="5"/>
      <c r="W112" s="5"/>
      <c r="X112" s="5"/>
      <c r="Y112"/>
      <c r="Z112"/>
      <c r="AA112"/>
      <c r="AB112"/>
      <c r="AC112"/>
      <c r="AD112"/>
    </row>
    <row r="113" spans="22:30" x14ac:dyDescent="0.3">
      <c r="V113" s="5"/>
      <c r="W113" s="5"/>
      <c r="X113" s="5"/>
      <c r="Y113"/>
      <c r="Z113"/>
      <c r="AA113"/>
      <c r="AB113"/>
      <c r="AC113"/>
      <c r="AD113"/>
    </row>
    <row r="114" spans="22:30" x14ac:dyDescent="0.3">
      <c r="V114" s="5"/>
      <c r="W114" s="5"/>
      <c r="X114" s="5"/>
      <c r="Y114"/>
      <c r="Z114"/>
      <c r="AA114"/>
      <c r="AB114"/>
      <c r="AC114"/>
      <c r="AD114"/>
    </row>
    <row r="115" spans="22:30" x14ac:dyDescent="0.3">
      <c r="V115" s="5"/>
      <c r="W115" s="5"/>
      <c r="X115" s="5"/>
      <c r="Y115"/>
      <c r="Z115"/>
      <c r="AA115"/>
      <c r="AB115"/>
      <c r="AC115"/>
      <c r="AD115"/>
    </row>
    <row r="116" spans="22:30" x14ac:dyDescent="0.3">
      <c r="V116" s="5"/>
      <c r="W116" s="5"/>
      <c r="X116" s="5"/>
      <c r="Y116"/>
      <c r="Z116"/>
      <c r="AA116"/>
      <c r="AB116"/>
      <c r="AC116"/>
      <c r="AD116"/>
    </row>
    <row r="117" spans="22:30" x14ac:dyDescent="0.3">
      <c r="V117" s="5"/>
      <c r="W117" s="5"/>
      <c r="X117" s="5"/>
      <c r="Y117"/>
      <c r="Z117"/>
      <c r="AA117"/>
      <c r="AB117"/>
      <c r="AC117"/>
      <c r="AD117"/>
    </row>
    <row r="118" spans="22:30" x14ac:dyDescent="0.3">
      <c r="V118" s="5"/>
      <c r="W118" s="5"/>
      <c r="X118" s="5"/>
      <c r="Y118"/>
      <c r="Z118"/>
      <c r="AA118"/>
      <c r="AB118"/>
      <c r="AC118"/>
      <c r="AD118"/>
    </row>
    <row r="119" spans="22:30" x14ac:dyDescent="0.3">
      <c r="V119" s="5"/>
      <c r="W119" s="5"/>
      <c r="X119" s="5"/>
      <c r="Y119"/>
      <c r="Z119"/>
      <c r="AA119"/>
      <c r="AB119"/>
      <c r="AC119"/>
      <c r="AD119"/>
    </row>
    <row r="120" spans="22:30" x14ac:dyDescent="0.3">
      <c r="V120" s="5"/>
      <c r="W120" s="5"/>
      <c r="X120" s="5"/>
      <c r="Y120"/>
      <c r="Z120"/>
      <c r="AA120"/>
      <c r="AB120"/>
      <c r="AC120"/>
      <c r="AD120"/>
    </row>
    <row r="121" spans="22:30" x14ac:dyDescent="0.3">
      <c r="V121" s="5"/>
      <c r="W121" s="5"/>
      <c r="X121" s="5"/>
      <c r="Y121"/>
      <c r="Z121"/>
      <c r="AA121"/>
      <c r="AB121"/>
      <c r="AC121"/>
      <c r="AD121"/>
    </row>
    <row r="122" spans="22:30" x14ac:dyDescent="0.3">
      <c r="V122" s="5"/>
      <c r="W122" s="5"/>
      <c r="X122" s="5"/>
      <c r="Y122"/>
      <c r="Z122"/>
      <c r="AA122"/>
      <c r="AB122"/>
      <c r="AC122"/>
      <c r="AD122"/>
    </row>
    <row r="123" spans="22:30" x14ac:dyDescent="0.3">
      <c r="V123" s="5"/>
      <c r="W123" s="5"/>
      <c r="X123" s="5"/>
      <c r="Y123"/>
      <c r="Z123"/>
      <c r="AA123"/>
      <c r="AB123"/>
      <c r="AC123"/>
      <c r="AD123"/>
    </row>
    <row r="124" spans="22:30" x14ac:dyDescent="0.3">
      <c r="V124" s="5"/>
      <c r="W124" s="5"/>
      <c r="X124" s="5"/>
      <c r="Y124"/>
      <c r="Z124"/>
      <c r="AA124"/>
      <c r="AB124"/>
      <c r="AC124"/>
      <c r="AD124"/>
    </row>
    <row r="125" spans="22:30" x14ac:dyDescent="0.3">
      <c r="V125" s="5"/>
      <c r="W125" s="5"/>
      <c r="X125" s="5"/>
      <c r="Y125"/>
      <c r="Z125"/>
      <c r="AA125"/>
      <c r="AB125"/>
      <c r="AC125"/>
      <c r="AD125"/>
    </row>
    <row r="126" spans="22:30" x14ac:dyDescent="0.3">
      <c r="V126" s="5"/>
      <c r="W126" s="5"/>
      <c r="X126" s="5"/>
      <c r="Y126"/>
      <c r="Z126"/>
      <c r="AA126"/>
      <c r="AB126"/>
      <c r="AC126"/>
      <c r="AD126"/>
    </row>
    <row r="127" spans="22:30" x14ac:dyDescent="0.3">
      <c r="V127" s="5"/>
      <c r="W127" s="5"/>
      <c r="X127" s="5"/>
      <c r="Y127"/>
      <c r="Z127"/>
      <c r="AA127"/>
      <c r="AB127"/>
      <c r="AC127"/>
      <c r="AD127"/>
    </row>
    <row r="128" spans="22:30" x14ac:dyDescent="0.3">
      <c r="V128" s="5"/>
      <c r="W128" s="5"/>
      <c r="X128" s="5"/>
      <c r="Y128"/>
      <c r="Z128"/>
      <c r="AA128"/>
      <c r="AB128"/>
      <c r="AC128"/>
      <c r="AD128"/>
    </row>
    <row r="129" spans="22:30" x14ac:dyDescent="0.3">
      <c r="V129" s="5"/>
      <c r="W129" s="5"/>
      <c r="X129" s="5"/>
      <c r="Y129"/>
      <c r="Z129"/>
      <c r="AA129"/>
      <c r="AB129"/>
      <c r="AC129"/>
      <c r="AD129"/>
    </row>
    <row r="130" spans="22:30" x14ac:dyDescent="0.3">
      <c r="V130" s="5"/>
      <c r="W130" s="5"/>
      <c r="X130" s="5"/>
      <c r="Y130"/>
      <c r="Z130"/>
      <c r="AA130"/>
      <c r="AB130"/>
      <c r="AC130"/>
      <c r="AD130"/>
    </row>
    <row r="131" spans="22:30" x14ac:dyDescent="0.3">
      <c r="V131" s="5"/>
      <c r="W131" s="5"/>
      <c r="X131" s="5"/>
      <c r="Y131"/>
      <c r="Z131"/>
      <c r="AA131"/>
      <c r="AB131"/>
      <c r="AC131"/>
      <c r="AD131"/>
    </row>
    <row r="132" spans="22:30" x14ac:dyDescent="0.3">
      <c r="V132" s="5"/>
      <c r="W132" s="5"/>
      <c r="X132" s="5"/>
      <c r="Y132"/>
      <c r="Z132"/>
      <c r="AA132"/>
      <c r="AB132"/>
      <c r="AC132"/>
      <c r="AD132"/>
    </row>
    <row r="133" spans="22:30" x14ac:dyDescent="0.3">
      <c r="V133" s="5"/>
      <c r="W133" s="5"/>
      <c r="X133" s="5"/>
      <c r="Y133"/>
      <c r="Z133"/>
      <c r="AA133"/>
      <c r="AB133"/>
      <c r="AC133"/>
      <c r="AD133"/>
    </row>
    <row r="134" spans="22:30" x14ac:dyDescent="0.3">
      <c r="V134" s="5"/>
      <c r="W134" s="5"/>
      <c r="X134" s="5"/>
      <c r="Y134"/>
      <c r="Z134"/>
      <c r="AA134"/>
      <c r="AB134"/>
      <c r="AC134"/>
      <c r="AD134"/>
    </row>
    <row r="135" spans="22:30" x14ac:dyDescent="0.3">
      <c r="V135" s="5"/>
      <c r="W135" s="5"/>
      <c r="X135" s="5"/>
      <c r="Y135"/>
      <c r="Z135"/>
      <c r="AA135"/>
      <c r="AB135"/>
      <c r="AC135"/>
      <c r="AD135"/>
    </row>
    <row r="136" spans="22:30" x14ac:dyDescent="0.3">
      <c r="V136" s="5"/>
      <c r="W136" s="5"/>
      <c r="X136" s="5"/>
      <c r="Y136"/>
      <c r="Z136"/>
      <c r="AA136"/>
      <c r="AB136"/>
      <c r="AC136"/>
      <c r="AD136"/>
    </row>
    <row r="137" spans="22:30" x14ac:dyDescent="0.3">
      <c r="V137" s="5"/>
      <c r="W137" s="5"/>
      <c r="X137" s="5"/>
      <c r="Y137"/>
      <c r="Z137"/>
      <c r="AA137"/>
      <c r="AB137"/>
      <c r="AC137"/>
      <c r="AD137"/>
    </row>
    <row r="138" spans="22:30" x14ac:dyDescent="0.3">
      <c r="V138" s="5"/>
      <c r="W138" s="5"/>
      <c r="X138" s="5"/>
      <c r="Y138"/>
      <c r="Z138"/>
      <c r="AA138"/>
      <c r="AB138"/>
      <c r="AC138"/>
      <c r="AD138"/>
    </row>
    <row r="139" spans="22:30" x14ac:dyDescent="0.3">
      <c r="V139" s="5"/>
      <c r="W139" s="5"/>
      <c r="X139" s="5"/>
      <c r="Y139"/>
      <c r="Z139"/>
      <c r="AA139"/>
      <c r="AB139"/>
      <c r="AC139"/>
      <c r="AD139"/>
    </row>
    <row r="140" spans="22:30" x14ac:dyDescent="0.3">
      <c r="V140" s="5"/>
      <c r="W140" s="5"/>
      <c r="X140" s="5"/>
      <c r="Y140"/>
      <c r="Z140"/>
      <c r="AA140"/>
      <c r="AB140"/>
      <c r="AC140"/>
      <c r="AD140"/>
    </row>
    <row r="141" spans="22:30" x14ac:dyDescent="0.3">
      <c r="V141" s="5"/>
      <c r="W141" s="5"/>
      <c r="X141" s="5"/>
      <c r="Y141"/>
      <c r="Z141"/>
      <c r="AA141"/>
      <c r="AB141"/>
      <c r="AC141"/>
      <c r="AD141"/>
    </row>
    <row r="142" spans="22:30" x14ac:dyDescent="0.3">
      <c r="V142" s="5"/>
      <c r="W142" s="5"/>
      <c r="X142" s="5"/>
      <c r="Y142"/>
      <c r="Z142"/>
      <c r="AA142"/>
      <c r="AB142"/>
      <c r="AC142"/>
      <c r="AD142"/>
    </row>
    <row r="143" spans="22:30" x14ac:dyDescent="0.3">
      <c r="V143" s="5"/>
      <c r="W143" s="5"/>
      <c r="X143" s="5"/>
      <c r="Y143"/>
      <c r="Z143"/>
      <c r="AA143"/>
      <c r="AB143"/>
      <c r="AC143"/>
      <c r="AD143"/>
    </row>
    <row r="144" spans="22:30" x14ac:dyDescent="0.3">
      <c r="V144" s="5"/>
      <c r="W144" s="5"/>
      <c r="X144" s="5"/>
      <c r="Y144"/>
      <c r="Z144"/>
      <c r="AA144"/>
      <c r="AB144"/>
      <c r="AC144"/>
      <c r="AD144"/>
    </row>
    <row r="145" spans="22:30" x14ac:dyDescent="0.3">
      <c r="V145" s="5"/>
      <c r="W145" s="5"/>
      <c r="X145" s="5"/>
      <c r="Y145"/>
      <c r="Z145"/>
      <c r="AA145"/>
      <c r="AB145"/>
      <c r="AC145"/>
      <c r="AD145"/>
    </row>
    <row r="146" spans="22:30" x14ac:dyDescent="0.3">
      <c r="V146" s="5"/>
      <c r="W146" s="5"/>
      <c r="X146" s="5"/>
      <c r="Y146"/>
      <c r="Z146"/>
      <c r="AA146"/>
      <c r="AB146"/>
      <c r="AC146"/>
      <c r="AD146"/>
    </row>
    <row r="147" spans="22:30" ht="15" thickBot="1" x14ac:dyDescent="0.35">
      <c r="V147" s="6"/>
      <c r="W147" s="6"/>
      <c r="X147" s="6"/>
      <c r="Y147"/>
      <c r="Z147"/>
      <c r="AA147"/>
      <c r="AB147"/>
      <c r="AC147"/>
      <c r="AD14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EC9B-4FD8-445E-BC1D-FC8B8C817183}">
  <dimension ref="A1:I105"/>
  <sheetViews>
    <sheetView workbookViewId="0">
      <selection activeCell="M24" sqref="M24"/>
    </sheetView>
  </sheetViews>
  <sheetFormatPr defaultRowHeight="14.4" x14ac:dyDescent="0.3"/>
  <sheetData>
    <row r="1" spans="1:9" x14ac:dyDescent="0.3">
      <c r="A1" t="s">
        <v>44</v>
      </c>
    </row>
    <row r="2" spans="1:9" ht="15" thickBot="1" x14ac:dyDescent="0.35"/>
    <row r="3" spans="1:9" x14ac:dyDescent="0.3">
      <c r="A3" s="8" t="s">
        <v>45</v>
      </c>
      <c r="B3" s="8"/>
    </row>
    <row r="4" spans="1:9" x14ac:dyDescent="0.3">
      <c r="A4" s="5" t="s">
        <v>46</v>
      </c>
      <c r="B4" s="5">
        <v>0.84542748652055555</v>
      </c>
    </row>
    <row r="5" spans="1:9" x14ac:dyDescent="0.3">
      <c r="A5" s="5" t="s">
        <v>47</v>
      </c>
      <c r="B5" s="5">
        <v>0.71474763496446414</v>
      </c>
    </row>
    <row r="6" spans="1:9" x14ac:dyDescent="0.3">
      <c r="A6" s="5" t="s">
        <v>48</v>
      </c>
      <c r="B6" s="5">
        <v>0.71113684553363454</v>
      </c>
    </row>
    <row r="7" spans="1:9" x14ac:dyDescent="0.3">
      <c r="A7" s="5" t="s">
        <v>49</v>
      </c>
      <c r="B7" s="5">
        <v>20.807475410678101</v>
      </c>
    </row>
    <row r="8" spans="1:9" ht="15" thickBot="1" x14ac:dyDescent="0.35">
      <c r="A8" s="6" t="s">
        <v>50</v>
      </c>
      <c r="B8" s="6">
        <v>81</v>
      </c>
    </row>
    <row r="10" spans="1:9" ht="15" thickBot="1" x14ac:dyDescent="0.35">
      <c r="A10" t="s">
        <v>51</v>
      </c>
    </row>
    <row r="11" spans="1:9" x14ac:dyDescent="0.3">
      <c r="A11" s="7"/>
      <c r="B11" s="7" t="s">
        <v>56</v>
      </c>
      <c r="C11" s="7" t="s">
        <v>57</v>
      </c>
      <c r="D11" s="7" t="s">
        <v>58</v>
      </c>
      <c r="E11" s="7" t="s">
        <v>59</v>
      </c>
      <c r="F11" s="7" t="s">
        <v>60</v>
      </c>
    </row>
    <row r="12" spans="1:9" x14ac:dyDescent="0.3">
      <c r="A12" s="5" t="s">
        <v>52</v>
      </c>
      <c r="B12" s="5">
        <v>1</v>
      </c>
      <c r="C12" s="5">
        <v>85701.681805564629</v>
      </c>
      <c r="D12" s="5">
        <v>85701.681805564629</v>
      </c>
      <c r="E12" s="5">
        <v>197.94774762045674</v>
      </c>
      <c r="F12" s="5">
        <v>3.1923946757143071E-23</v>
      </c>
    </row>
    <row r="13" spans="1:9" x14ac:dyDescent="0.3">
      <c r="A13" s="5" t="s">
        <v>53</v>
      </c>
      <c r="B13" s="5">
        <v>79</v>
      </c>
      <c r="C13" s="5">
        <v>34203.13160431193</v>
      </c>
      <c r="D13" s="5">
        <v>432.95103296597381</v>
      </c>
      <c r="E13" s="5"/>
      <c r="F13" s="5"/>
    </row>
    <row r="14" spans="1:9" ht="15" thickBot="1" x14ac:dyDescent="0.35">
      <c r="A14" s="6" t="s">
        <v>54</v>
      </c>
      <c r="B14" s="6">
        <v>80</v>
      </c>
      <c r="C14" s="6">
        <v>119904.81340987656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61</v>
      </c>
      <c r="C16" s="7" t="s">
        <v>49</v>
      </c>
      <c r="D16" s="7" t="s">
        <v>62</v>
      </c>
      <c r="E16" s="7" t="s">
        <v>63</v>
      </c>
      <c r="F16" s="7" t="s">
        <v>64</v>
      </c>
      <c r="G16" s="7" t="s">
        <v>65</v>
      </c>
      <c r="H16" s="7" t="s">
        <v>66</v>
      </c>
      <c r="I16" s="7" t="s">
        <v>67</v>
      </c>
    </row>
    <row r="17" spans="1:9" x14ac:dyDescent="0.3">
      <c r="A17" s="5" t="s">
        <v>55</v>
      </c>
      <c r="B17" s="5">
        <v>302.56480246913594</v>
      </c>
      <c r="C17" s="5">
        <v>4.6670310166448674</v>
      </c>
      <c r="D17" s="5">
        <v>64.830253193099637</v>
      </c>
      <c r="E17" s="5">
        <v>2.8978466192003986E-70</v>
      </c>
      <c r="F17" s="5">
        <v>293.27530960090462</v>
      </c>
      <c r="G17" s="5">
        <v>311.85429533736726</v>
      </c>
      <c r="H17" s="5">
        <v>293.27530960090462</v>
      </c>
      <c r="I17" s="5">
        <v>311.85429533736726</v>
      </c>
    </row>
    <row r="18" spans="1:9" ht="15" thickBot="1" x14ac:dyDescent="0.35">
      <c r="A18" s="6" t="s">
        <v>90</v>
      </c>
      <c r="B18" s="6">
        <v>-1.39120415537489</v>
      </c>
      <c r="C18" s="6">
        <v>9.8881622510122058E-2</v>
      </c>
      <c r="D18" s="6">
        <v>-14.069390449499114</v>
      </c>
      <c r="E18" s="6">
        <v>3.192394675714216E-23</v>
      </c>
      <c r="F18" s="6">
        <v>-1.5880231016880566</v>
      </c>
      <c r="G18" s="6">
        <v>-1.1943852090617193</v>
      </c>
      <c r="H18" s="6">
        <v>-1.5880231016880566</v>
      </c>
      <c r="I18" s="6">
        <v>-1.1943852090617193</v>
      </c>
    </row>
    <row r="22" spans="1:9" x14ac:dyDescent="0.3">
      <c r="A22" t="s">
        <v>89</v>
      </c>
      <c r="F22" t="s">
        <v>88</v>
      </c>
    </row>
    <row r="23" spans="1:9" ht="15" thickBot="1" x14ac:dyDescent="0.35"/>
    <row r="24" spans="1:9" x14ac:dyDescent="0.3">
      <c r="A24" s="7" t="s">
        <v>87</v>
      </c>
      <c r="B24" s="7" t="s">
        <v>86</v>
      </c>
      <c r="C24" s="7" t="s">
        <v>85</v>
      </c>
      <c r="D24" s="7" t="s">
        <v>84</v>
      </c>
      <c r="F24" s="7" t="s">
        <v>83</v>
      </c>
      <c r="G24" s="7" t="s">
        <v>82</v>
      </c>
    </row>
    <row r="25" spans="1:9" x14ac:dyDescent="0.3">
      <c r="A25" s="5">
        <v>1</v>
      </c>
      <c r="B25" s="5">
        <v>301.17359831376103</v>
      </c>
      <c r="C25" s="5">
        <v>-57.573598313761039</v>
      </c>
      <c r="D25" s="5">
        <v>-2.7844244023650657</v>
      </c>
      <c r="F25" s="5">
        <v>0.61728395061728392</v>
      </c>
      <c r="G25" s="5">
        <v>170.74</v>
      </c>
    </row>
    <row r="26" spans="1:9" x14ac:dyDescent="0.3">
      <c r="A26" s="5">
        <v>2</v>
      </c>
      <c r="B26" s="5">
        <v>299.78239415838618</v>
      </c>
      <c r="C26" s="5">
        <v>-36.592394158386185</v>
      </c>
      <c r="D26" s="5">
        <v>-1.7697131709625709</v>
      </c>
      <c r="F26" s="5">
        <v>1.8518518518518516</v>
      </c>
      <c r="G26" s="5">
        <v>184.74</v>
      </c>
    </row>
    <row r="27" spans="1:9" x14ac:dyDescent="0.3">
      <c r="A27" s="5">
        <v>3</v>
      </c>
      <c r="B27" s="5">
        <v>298.39119000301127</v>
      </c>
      <c r="C27" s="5">
        <v>-28.501190003011288</v>
      </c>
      <c r="D27" s="5">
        <v>-1.3783993230428275</v>
      </c>
      <c r="F27" s="5">
        <v>3.0864197530864197</v>
      </c>
      <c r="G27" s="5">
        <v>186.91</v>
      </c>
    </row>
    <row r="28" spans="1:9" x14ac:dyDescent="0.3">
      <c r="A28" s="5">
        <v>4</v>
      </c>
      <c r="B28" s="5">
        <v>296.99998584763637</v>
      </c>
      <c r="C28" s="5">
        <v>-44.119985847636372</v>
      </c>
      <c r="D28" s="5">
        <v>-2.1337691029257275</v>
      </c>
      <c r="F28" s="5">
        <v>4.3209876543209873</v>
      </c>
      <c r="G28" s="5">
        <v>188.68</v>
      </c>
    </row>
    <row r="29" spans="1:9" x14ac:dyDescent="0.3">
      <c r="A29" s="5">
        <v>5</v>
      </c>
      <c r="B29" s="5">
        <v>295.60878169226152</v>
      </c>
      <c r="C29" s="5">
        <v>7.8512183077384634</v>
      </c>
      <c r="D29" s="5">
        <v>0.37970744377005811</v>
      </c>
      <c r="F29" s="5">
        <v>5.5555555555555554</v>
      </c>
      <c r="G29" s="5">
        <v>188.88</v>
      </c>
    </row>
    <row r="30" spans="1:9" x14ac:dyDescent="0.3">
      <c r="A30" s="5">
        <v>6</v>
      </c>
      <c r="B30" s="5">
        <v>294.21757753688661</v>
      </c>
      <c r="C30" s="5">
        <v>-7.9275775368865879</v>
      </c>
      <c r="D30" s="5">
        <v>-0.38340039517856866</v>
      </c>
      <c r="F30" s="5">
        <v>6.7901234567901234</v>
      </c>
      <c r="G30" s="5">
        <v>192.65</v>
      </c>
    </row>
    <row r="31" spans="1:9" x14ac:dyDescent="0.3">
      <c r="A31" s="5">
        <v>7</v>
      </c>
      <c r="B31" s="5">
        <v>292.8263733815117</v>
      </c>
      <c r="C31" s="5">
        <v>-0.54637338151172798</v>
      </c>
      <c r="D31" s="5">
        <v>-2.642418436299732E-2</v>
      </c>
      <c r="F31" s="5">
        <v>8.0246913580246897</v>
      </c>
      <c r="G31" s="5">
        <v>193.16</v>
      </c>
    </row>
    <row r="32" spans="1:9" x14ac:dyDescent="0.3">
      <c r="A32" s="5">
        <v>8</v>
      </c>
      <c r="B32" s="5">
        <v>291.43516922613685</v>
      </c>
      <c r="C32" s="5">
        <v>-2.7151692261368225</v>
      </c>
      <c r="D32" s="5">
        <v>-0.13131337403309445</v>
      </c>
      <c r="F32" s="5">
        <v>9.2592592592592577</v>
      </c>
      <c r="G32" s="5">
        <v>193.84</v>
      </c>
    </row>
    <row r="33" spans="1:7" x14ac:dyDescent="0.3">
      <c r="A33" s="5">
        <v>9</v>
      </c>
      <c r="B33" s="5">
        <v>290.04396507076194</v>
      </c>
      <c r="C33" s="5">
        <v>-4.3439650707619535</v>
      </c>
      <c r="D33" s="5">
        <v>-0.21008661435635964</v>
      </c>
      <c r="F33" s="5">
        <v>10.493827160493826</v>
      </c>
      <c r="G33" s="5">
        <v>195.25</v>
      </c>
    </row>
    <row r="34" spans="1:7" x14ac:dyDescent="0.3">
      <c r="A34" s="5">
        <v>10</v>
      </c>
      <c r="B34" s="5">
        <v>288.65276091538703</v>
      </c>
      <c r="C34" s="5">
        <v>-2.6427609153870435</v>
      </c>
      <c r="D34" s="5">
        <v>-0.12781150037414812</v>
      </c>
      <c r="F34" s="5">
        <v>11.728395061728394</v>
      </c>
      <c r="G34" s="5">
        <v>197.64</v>
      </c>
    </row>
    <row r="35" spans="1:7" x14ac:dyDescent="0.3">
      <c r="A35" s="5">
        <v>11</v>
      </c>
      <c r="B35" s="5">
        <v>287.26155676001218</v>
      </c>
      <c r="C35" s="5">
        <v>21.328443239987791</v>
      </c>
      <c r="D35" s="5">
        <v>1.0315047098191474</v>
      </c>
      <c r="F35" s="5">
        <v>12.962962962962962</v>
      </c>
      <c r="G35" s="5">
        <v>198.4</v>
      </c>
    </row>
    <row r="36" spans="1:7" x14ac:dyDescent="0.3">
      <c r="A36" s="5">
        <v>12</v>
      </c>
      <c r="B36" s="5">
        <v>285.87035260463728</v>
      </c>
      <c r="C36" s="5">
        <v>34.699647395362717</v>
      </c>
      <c r="D36" s="5">
        <v>1.678174506907933</v>
      </c>
      <c r="F36" s="5">
        <v>14.19753086419753</v>
      </c>
      <c r="G36" s="5">
        <v>201.3</v>
      </c>
    </row>
    <row r="37" spans="1:7" x14ac:dyDescent="0.3">
      <c r="A37" s="5">
        <v>13</v>
      </c>
      <c r="B37" s="5">
        <v>284.47914844926242</v>
      </c>
      <c r="C37" s="5">
        <v>28.190851550737591</v>
      </c>
      <c r="D37" s="5">
        <v>1.3633904650799484</v>
      </c>
      <c r="F37" s="5">
        <v>15.432098765432096</v>
      </c>
      <c r="G37" s="5">
        <v>205.17</v>
      </c>
    </row>
    <row r="38" spans="1:7" x14ac:dyDescent="0.3">
      <c r="A38" s="5">
        <v>14</v>
      </c>
      <c r="B38" s="5">
        <v>283.08794429388752</v>
      </c>
      <c r="C38" s="5">
        <v>-4.5079442938875331</v>
      </c>
      <c r="D38" s="5">
        <v>-0.21801712006947219</v>
      </c>
      <c r="F38" s="5">
        <v>16.666666666666668</v>
      </c>
      <c r="G38" s="5">
        <v>206.61</v>
      </c>
    </row>
    <row r="39" spans="1:7" x14ac:dyDescent="0.3">
      <c r="A39" s="5">
        <v>15</v>
      </c>
      <c r="B39" s="5">
        <v>281.69674013851261</v>
      </c>
      <c r="C39" s="5">
        <v>21.363259861487393</v>
      </c>
      <c r="D39" s="5">
        <v>1.0331885415293538</v>
      </c>
      <c r="F39" s="5">
        <v>17.901234567901234</v>
      </c>
      <c r="G39" s="5">
        <v>209.41</v>
      </c>
    </row>
    <row r="40" spans="1:7" x14ac:dyDescent="0.3">
      <c r="A40" s="5">
        <v>16</v>
      </c>
      <c r="B40" s="5">
        <v>280.30553598313776</v>
      </c>
      <c r="C40" s="5">
        <v>46.914464016862269</v>
      </c>
      <c r="D40" s="5">
        <v>2.2689180849967201</v>
      </c>
      <c r="F40" s="5">
        <v>19.135802469135804</v>
      </c>
      <c r="G40" s="5">
        <v>210.17</v>
      </c>
    </row>
    <row r="41" spans="1:7" x14ac:dyDescent="0.3">
      <c r="A41" s="5">
        <v>17</v>
      </c>
      <c r="B41" s="5">
        <v>278.91433182776285</v>
      </c>
      <c r="C41" s="5">
        <v>36.225668172237135</v>
      </c>
      <c r="D41" s="5">
        <v>1.7519772500765778</v>
      </c>
      <c r="F41" s="5">
        <v>20.37037037037037</v>
      </c>
      <c r="G41" s="5">
        <v>210.24</v>
      </c>
    </row>
    <row r="42" spans="1:7" x14ac:dyDescent="0.3">
      <c r="A42" s="5">
        <v>18</v>
      </c>
      <c r="B42" s="5">
        <v>277.52312767238794</v>
      </c>
      <c r="C42" s="5">
        <v>-23.133127672387957</v>
      </c>
      <c r="D42" s="5">
        <v>-1.118784426899855</v>
      </c>
      <c r="F42" s="5">
        <v>21.604938271604937</v>
      </c>
      <c r="G42" s="5">
        <v>211.68</v>
      </c>
    </row>
    <row r="43" spans="1:7" x14ac:dyDescent="0.3">
      <c r="A43" s="5">
        <v>19</v>
      </c>
      <c r="B43" s="5">
        <v>276.13192351701309</v>
      </c>
      <c r="C43" s="5">
        <v>-17.401923517013074</v>
      </c>
      <c r="D43" s="5">
        <v>-0.84160695019960785</v>
      </c>
      <c r="F43" s="5">
        <v>22.839506172839506</v>
      </c>
      <c r="G43" s="5">
        <v>212.18</v>
      </c>
    </row>
    <row r="44" spans="1:7" x14ac:dyDescent="0.3">
      <c r="A44" s="5">
        <v>20</v>
      </c>
      <c r="B44" s="5">
        <v>274.74071936163818</v>
      </c>
      <c r="C44" s="5">
        <v>-2.3907193616381619</v>
      </c>
      <c r="D44" s="5">
        <v>-0.11562204768710541</v>
      </c>
      <c r="F44" s="5">
        <v>24.074074074074073</v>
      </c>
      <c r="G44" s="5">
        <v>212.45</v>
      </c>
    </row>
    <row r="45" spans="1:7" x14ac:dyDescent="0.3">
      <c r="A45" s="5">
        <v>21</v>
      </c>
      <c r="B45" s="5">
        <v>273.34951520626328</v>
      </c>
      <c r="C45" s="5">
        <v>-39.089515206263286</v>
      </c>
      <c r="D45" s="5">
        <v>-1.8904811094797389</v>
      </c>
      <c r="F45" s="5">
        <v>25.308641975308642</v>
      </c>
      <c r="G45" s="5">
        <v>214.32</v>
      </c>
    </row>
    <row r="46" spans="1:7" x14ac:dyDescent="0.3">
      <c r="A46" s="5">
        <v>22</v>
      </c>
      <c r="B46" s="5">
        <v>271.95831105088843</v>
      </c>
      <c r="C46" s="5">
        <v>-12.608311050888403</v>
      </c>
      <c r="D46" s="5">
        <v>-0.60977409769282509</v>
      </c>
      <c r="F46" s="5">
        <v>26.543209876543209</v>
      </c>
      <c r="G46" s="5">
        <v>216.19</v>
      </c>
    </row>
    <row r="47" spans="1:7" x14ac:dyDescent="0.3">
      <c r="A47" s="5">
        <v>23</v>
      </c>
      <c r="B47" s="5">
        <v>270.56710689551352</v>
      </c>
      <c r="C47" s="5">
        <v>2.1028931044864976</v>
      </c>
      <c r="D47" s="5">
        <v>0.10170194407143576</v>
      </c>
      <c r="F47" s="5">
        <v>27.777777777777779</v>
      </c>
      <c r="G47" s="5">
        <v>216.75</v>
      </c>
    </row>
    <row r="48" spans="1:7" x14ac:dyDescent="0.3">
      <c r="A48" s="5">
        <v>24</v>
      </c>
      <c r="B48" s="5">
        <v>269.17590274013861</v>
      </c>
      <c r="C48" s="5">
        <v>-0.14590274013863791</v>
      </c>
      <c r="D48" s="5">
        <v>-7.0562751315276168E-3</v>
      </c>
      <c r="F48" s="5">
        <v>29.012345679012345</v>
      </c>
      <c r="G48" s="5">
        <v>218.16</v>
      </c>
    </row>
    <row r="49" spans="1:7" x14ac:dyDescent="0.3">
      <c r="A49" s="5">
        <v>25</v>
      </c>
      <c r="B49" s="5">
        <v>267.78469858476376</v>
      </c>
      <c r="C49" s="5">
        <v>23.935301415236268</v>
      </c>
      <c r="D49" s="5">
        <v>1.1575798506694597</v>
      </c>
      <c r="F49" s="5">
        <v>30.246913580246911</v>
      </c>
      <c r="G49" s="5">
        <v>218.16</v>
      </c>
    </row>
    <row r="50" spans="1:7" x14ac:dyDescent="0.3">
      <c r="A50" s="5">
        <v>26</v>
      </c>
      <c r="B50" s="5">
        <v>266.39349442938885</v>
      </c>
      <c r="C50" s="5">
        <v>8.8965055706111684</v>
      </c>
      <c r="D50" s="5">
        <v>0.43026053489982485</v>
      </c>
      <c r="F50" s="5">
        <v>31.481481481481481</v>
      </c>
      <c r="G50" s="5">
        <v>219.91</v>
      </c>
    </row>
    <row r="51" spans="1:7" x14ac:dyDescent="0.3">
      <c r="A51" s="5">
        <v>27</v>
      </c>
      <c r="B51" s="5">
        <v>265.00229027401394</v>
      </c>
      <c r="C51" s="5">
        <v>11.377709725986051</v>
      </c>
      <c r="D51" s="5">
        <v>0.5502586868274616</v>
      </c>
      <c r="F51" s="5">
        <v>32.716049382716051</v>
      </c>
      <c r="G51" s="5">
        <v>219.96</v>
      </c>
    </row>
    <row r="52" spans="1:7" x14ac:dyDescent="0.3">
      <c r="A52" s="5">
        <v>28</v>
      </c>
      <c r="B52" s="5">
        <v>263.61108611863909</v>
      </c>
      <c r="C52" s="5">
        <v>11.068913881360913</v>
      </c>
      <c r="D52" s="5">
        <v>0.53532443379645633</v>
      </c>
      <c r="F52" s="5">
        <v>33.950617283950614</v>
      </c>
      <c r="G52" s="5">
        <v>219.99</v>
      </c>
    </row>
    <row r="53" spans="1:7" x14ac:dyDescent="0.3">
      <c r="A53" s="5">
        <v>29</v>
      </c>
      <c r="B53" s="5">
        <v>262.21988196326419</v>
      </c>
      <c r="C53" s="5">
        <v>11.480118036735803</v>
      </c>
      <c r="D53" s="5">
        <v>0.55521144656123067</v>
      </c>
      <c r="F53" s="5">
        <v>35.185185185185183</v>
      </c>
      <c r="G53" s="5">
        <v>224.72</v>
      </c>
    </row>
    <row r="54" spans="1:7" x14ac:dyDescent="0.3">
      <c r="A54" s="5">
        <v>30</v>
      </c>
      <c r="B54" s="5">
        <v>260.82867780788928</v>
      </c>
      <c r="C54" s="5">
        <v>11.011322192110697</v>
      </c>
      <c r="D54" s="5">
        <v>0.53253913446449852</v>
      </c>
      <c r="F54" s="5">
        <v>36.419753086419753</v>
      </c>
      <c r="G54" s="5">
        <v>224.85</v>
      </c>
    </row>
    <row r="55" spans="1:7" x14ac:dyDescent="0.3">
      <c r="A55" s="5">
        <v>31</v>
      </c>
      <c r="B55" s="5">
        <v>259.43747365251443</v>
      </c>
      <c r="C55" s="5">
        <v>8.1925263474855683</v>
      </c>
      <c r="D55" s="5">
        <v>0.39621407983987761</v>
      </c>
      <c r="F55" s="5">
        <v>37.654320987654323</v>
      </c>
      <c r="G55" s="5">
        <v>227.32</v>
      </c>
    </row>
    <row r="56" spans="1:7" x14ac:dyDescent="0.3">
      <c r="A56" s="5">
        <v>32</v>
      </c>
      <c r="B56" s="5">
        <v>258.04626949713952</v>
      </c>
      <c r="C56" s="5">
        <v>2.4037305028604692</v>
      </c>
      <c r="D56" s="5">
        <v>0.11625130380767258</v>
      </c>
      <c r="F56" s="5">
        <v>38.888888888888886</v>
      </c>
      <c r="G56" s="5">
        <v>228.25</v>
      </c>
    </row>
    <row r="57" spans="1:7" x14ac:dyDescent="0.3">
      <c r="A57" s="5">
        <v>33</v>
      </c>
      <c r="B57" s="5">
        <v>256.65506534176461</v>
      </c>
      <c r="C57" s="5">
        <v>45.014934658235404</v>
      </c>
      <c r="D57" s="5">
        <v>2.1770513951583448</v>
      </c>
      <c r="F57" s="5">
        <v>40.123456790123456</v>
      </c>
      <c r="G57" s="5">
        <v>228.92</v>
      </c>
    </row>
    <row r="58" spans="1:7" x14ac:dyDescent="0.3">
      <c r="A58" s="5">
        <v>34</v>
      </c>
      <c r="B58" s="5">
        <v>255.26386118638976</v>
      </c>
      <c r="C58" s="5">
        <v>26.336138813610262</v>
      </c>
      <c r="D58" s="5">
        <v>1.2736912356433843</v>
      </c>
      <c r="F58" s="5">
        <v>41.358024691358025</v>
      </c>
      <c r="G58" s="5">
        <v>231.12</v>
      </c>
    </row>
    <row r="59" spans="1:7" x14ac:dyDescent="0.3">
      <c r="A59" s="5">
        <v>35</v>
      </c>
      <c r="B59" s="5">
        <v>253.87265703101485</v>
      </c>
      <c r="C59" s="5">
        <v>32.94734296898514</v>
      </c>
      <c r="D59" s="5">
        <v>1.5934280372051379</v>
      </c>
      <c r="F59" s="5">
        <v>42.592592592592588</v>
      </c>
      <c r="G59" s="5">
        <v>231.19</v>
      </c>
    </row>
    <row r="60" spans="1:7" x14ac:dyDescent="0.3">
      <c r="A60" s="5">
        <v>36</v>
      </c>
      <c r="B60" s="5">
        <v>252.48145287563997</v>
      </c>
      <c r="C60" s="5">
        <v>40.388547124360031</v>
      </c>
      <c r="D60" s="5">
        <v>1.9533060201703591</v>
      </c>
      <c r="F60" s="5">
        <v>43.827160493827158</v>
      </c>
      <c r="G60" s="5">
        <v>231.79</v>
      </c>
    </row>
    <row r="61" spans="1:7" x14ac:dyDescent="0.3">
      <c r="A61" s="5">
        <v>37</v>
      </c>
      <c r="B61" s="5">
        <v>251.09024872026509</v>
      </c>
      <c r="C61" s="5">
        <v>38.74975127973488</v>
      </c>
      <c r="D61" s="5">
        <v>1.8740491511554849</v>
      </c>
      <c r="F61" s="5">
        <v>45.061728395061728</v>
      </c>
      <c r="G61" s="5">
        <v>231.89</v>
      </c>
    </row>
    <row r="62" spans="1:7" x14ac:dyDescent="0.3">
      <c r="A62" s="5">
        <v>38</v>
      </c>
      <c r="B62" s="5">
        <v>249.69904456489019</v>
      </c>
      <c r="C62" s="5">
        <v>-11.959044564890178</v>
      </c>
      <c r="D62" s="5">
        <v>-0.57837370757999851</v>
      </c>
      <c r="F62" s="5">
        <v>46.296296296296298</v>
      </c>
      <c r="G62" s="5">
        <v>232.21</v>
      </c>
    </row>
    <row r="63" spans="1:7" x14ac:dyDescent="0.3">
      <c r="A63" s="5">
        <v>39</v>
      </c>
      <c r="B63" s="5">
        <v>248.30784040951531</v>
      </c>
      <c r="C63" s="5">
        <v>20.38215959048469</v>
      </c>
      <c r="D63" s="5">
        <v>0.98573971748922151</v>
      </c>
      <c r="F63" s="5">
        <v>47.53086419753086</v>
      </c>
      <c r="G63" s="5">
        <v>233.76</v>
      </c>
    </row>
    <row r="64" spans="1:7" x14ac:dyDescent="0.3">
      <c r="A64" s="5">
        <v>40</v>
      </c>
      <c r="B64" s="5">
        <v>246.91663625414043</v>
      </c>
      <c r="C64" s="5">
        <v>14.543363745859551</v>
      </c>
      <c r="D64" s="5">
        <v>0.70335879799897438</v>
      </c>
      <c r="F64" s="5">
        <v>48.76543209876543</v>
      </c>
      <c r="G64" s="5">
        <v>234.26</v>
      </c>
    </row>
    <row r="65" spans="1:7" x14ac:dyDescent="0.3">
      <c r="A65" s="5">
        <v>41</v>
      </c>
      <c r="B65" s="5">
        <v>245.52543209876552</v>
      </c>
      <c r="C65" s="5">
        <v>-4.8454320987655137</v>
      </c>
      <c r="D65" s="5">
        <v>-0.23433899862015264</v>
      </c>
      <c r="F65" s="5">
        <v>50</v>
      </c>
      <c r="G65" s="5">
        <v>236.31</v>
      </c>
    </row>
    <row r="66" spans="1:7" x14ac:dyDescent="0.3">
      <c r="A66" s="5">
        <v>42</v>
      </c>
      <c r="B66" s="5">
        <v>244.13422794339064</v>
      </c>
      <c r="C66" s="5">
        <v>-12.244227943390655</v>
      </c>
      <c r="D66" s="5">
        <v>-0.59216599400125292</v>
      </c>
      <c r="F66" s="5">
        <v>51.234567901234563</v>
      </c>
      <c r="G66" s="5">
        <v>237.74</v>
      </c>
    </row>
    <row r="67" spans="1:7" x14ac:dyDescent="0.3">
      <c r="A67" s="5">
        <v>43</v>
      </c>
      <c r="B67" s="5">
        <v>242.74302378801576</v>
      </c>
      <c r="C67" s="5">
        <v>-30.563023788015755</v>
      </c>
      <c r="D67" s="5">
        <v>-1.4781155206183221</v>
      </c>
      <c r="F67" s="5">
        <v>52.469135802469133</v>
      </c>
      <c r="G67" s="5">
        <v>240.68</v>
      </c>
    </row>
    <row r="68" spans="1:7" x14ac:dyDescent="0.3">
      <c r="A68" s="5">
        <v>44</v>
      </c>
      <c r="B68" s="5">
        <v>241.35181963264085</v>
      </c>
      <c r="C68" s="5">
        <v>-23.191819632640858</v>
      </c>
      <c r="D68" s="5">
        <v>-1.121622938494357</v>
      </c>
      <c r="F68" s="5">
        <v>53.703703703703702</v>
      </c>
      <c r="G68" s="5">
        <v>243.6</v>
      </c>
    </row>
    <row r="69" spans="1:7" x14ac:dyDescent="0.3">
      <c r="A69" s="5">
        <v>45</v>
      </c>
      <c r="B69" s="5">
        <v>239.96061547726597</v>
      </c>
      <c r="C69" s="5">
        <v>-20.000615477265967</v>
      </c>
      <c r="D69" s="5">
        <v>-0.96728714946254968</v>
      </c>
      <c r="F69" s="5">
        <v>54.938271604938272</v>
      </c>
      <c r="G69" s="5">
        <v>252.88</v>
      </c>
    </row>
    <row r="70" spans="1:7" x14ac:dyDescent="0.3">
      <c r="A70" s="5">
        <v>46</v>
      </c>
      <c r="B70" s="5">
        <v>238.5694113218911</v>
      </c>
      <c r="C70" s="5">
        <v>-28.329411321891087</v>
      </c>
      <c r="D70" s="5">
        <v>-1.3700916131631959</v>
      </c>
      <c r="F70" s="5">
        <v>56.172839506172835</v>
      </c>
      <c r="G70" s="5">
        <v>254.39</v>
      </c>
    </row>
    <row r="71" spans="1:7" x14ac:dyDescent="0.3">
      <c r="A71" s="5">
        <v>47</v>
      </c>
      <c r="B71" s="5">
        <v>237.17820716651619</v>
      </c>
      <c r="C71" s="5">
        <v>-27.0082071665162</v>
      </c>
      <c r="D71" s="5">
        <v>-1.3061943894620907</v>
      </c>
      <c r="F71" s="5">
        <v>57.407407407407405</v>
      </c>
      <c r="G71" s="5">
        <v>258.73</v>
      </c>
    </row>
    <row r="72" spans="1:7" x14ac:dyDescent="0.3">
      <c r="A72" s="5">
        <v>48</v>
      </c>
      <c r="B72" s="5">
        <v>235.78700301114134</v>
      </c>
      <c r="C72" s="5">
        <v>-7.5370030111413371</v>
      </c>
      <c r="D72" s="5">
        <v>-0.36451109049240832</v>
      </c>
      <c r="F72" s="5">
        <v>58.641975308641975</v>
      </c>
      <c r="G72" s="5">
        <v>259.35000000000002</v>
      </c>
    </row>
    <row r="73" spans="1:7" x14ac:dyDescent="0.3">
      <c r="A73" s="5">
        <v>49</v>
      </c>
      <c r="B73" s="5">
        <v>234.39579885576643</v>
      </c>
      <c r="C73" s="5">
        <v>-7.0757988557664362</v>
      </c>
      <c r="D73" s="5">
        <v>-0.34220593426959323</v>
      </c>
      <c r="F73" s="5">
        <v>59.876543209876537</v>
      </c>
      <c r="G73" s="5">
        <v>260.45</v>
      </c>
    </row>
    <row r="74" spans="1:7" x14ac:dyDescent="0.3">
      <c r="A74" s="5">
        <v>50</v>
      </c>
      <c r="B74" s="5">
        <v>233.00459470039155</v>
      </c>
      <c r="C74" s="5">
        <v>-14.844594700391553</v>
      </c>
      <c r="D74" s="5">
        <v>-0.71792719124018944</v>
      </c>
      <c r="F74" s="5">
        <v>61.111111111111107</v>
      </c>
      <c r="G74" s="5">
        <v>261.45999999999998</v>
      </c>
    </row>
    <row r="75" spans="1:7" x14ac:dyDescent="0.3">
      <c r="A75" s="5">
        <v>51</v>
      </c>
      <c r="B75" s="5">
        <v>231.61339054501667</v>
      </c>
      <c r="C75" s="5">
        <v>-2.6933905450166833</v>
      </c>
      <c r="D75" s="5">
        <v>-0.1302600945275863</v>
      </c>
      <c r="F75" s="5">
        <v>62.345679012345677</v>
      </c>
      <c r="G75" s="5">
        <v>263.19</v>
      </c>
    </row>
    <row r="76" spans="1:7" x14ac:dyDescent="0.3">
      <c r="A76" s="5">
        <v>52</v>
      </c>
      <c r="B76" s="5">
        <v>230.22218638964176</v>
      </c>
      <c r="C76" s="5">
        <v>1.567813610358229</v>
      </c>
      <c r="D76" s="5">
        <v>7.5823964506281538E-2</v>
      </c>
      <c r="F76" s="5">
        <v>63.580246913580247</v>
      </c>
      <c r="G76" s="5">
        <v>267.63</v>
      </c>
    </row>
    <row r="77" spans="1:7" x14ac:dyDescent="0.3">
      <c r="A77" s="5">
        <v>53</v>
      </c>
      <c r="B77" s="5">
        <v>228.83098223426688</v>
      </c>
      <c r="C77" s="5">
        <v>2.3590177657331139</v>
      </c>
      <c r="D77" s="5">
        <v>0.11408886755216091</v>
      </c>
      <c r="F77" s="5">
        <v>64.81481481481481</v>
      </c>
      <c r="G77" s="5">
        <v>268.69</v>
      </c>
    </row>
    <row r="78" spans="1:7" x14ac:dyDescent="0.3">
      <c r="A78" s="5">
        <v>54</v>
      </c>
      <c r="B78" s="5">
        <v>227.439778078892</v>
      </c>
      <c r="C78" s="5">
        <v>-13.119778078892011</v>
      </c>
      <c r="D78" s="5">
        <v>-0.63451011064822849</v>
      </c>
      <c r="F78" s="5">
        <v>66.049382716049379</v>
      </c>
      <c r="G78" s="5">
        <v>269.02999999999997</v>
      </c>
    </row>
    <row r="79" spans="1:7" x14ac:dyDescent="0.3">
      <c r="A79" s="5">
        <v>55</v>
      </c>
      <c r="B79" s="5">
        <v>226.0485739235171</v>
      </c>
      <c r="C79" s="5">
        <v>7.7114260764828941</v>
      </c>
      <c r="D79" s="5">
        <v>0.37294669038014827</v>
      </c>
      <c r="F79" s="5">
        <v>67.283950617283935</v>
      </c>
      <c r="G79" s="5">
        <v>269.89</v>
      </c>
    </row>
    <row r="80" spans="1:7" x14ac:dyDescent="0.3">
      <c r="A80" s="5">
        <v>56</v>
      </c>
      <c r="B80" s="5">
        <v>224.65736976814222</v>
      </c>
      <c r="C80" s="5">
        <v>6.4626302318577871</v>
      </c>
      <c r="D80" s="5">
        <v>0.31255134033798948</v>
      </c>
      <c r="F80" s="5">
        <v>68.518518518518505</v>
      </c>
      <c r="G80" s="5">
        <v>271.83999999999997</v>
      </c>
    </row>
    <row r="81" spans="1:7" x14ac:dyDescent="0.3">
      <c r="A81" s="5">
        <v>57</v>
      </c>
      <c r="B81" s="5">
        <v>223.26616561276734</v>
      </c>
      <c r="C81" s="5">
        <v>1.4538343872326607</v>
      </c>
      <c r="D81" s="5">
        <v>7.0311602251209679E-2</v>
      </c>
      <c r="F81" s="5">
        <v>69.753086419753075</v>
      </c>
      <c r="G81" s="5">
        <v>272.35000000000002</v>
      </c>
    </row>
    <row r="82" spans="1:7" x14ac:dyDescent="0.3">
      <c r="A82" s="5">
        <v>58</v>
      </c>
      <c r="B82" s="5">
        <v>221.87496145739243</v>
      </c>
      <c r="C82" s="5">
        <v>-5.6849614573924327</v>
      </c>
      <c r="D82" s="5">
        <v>-0.27494104714807938</v>
      </c>
      <c r="F82" s="5">
        <v>70.987654320987644</v>
      </c>
      <c r="G82" s="5">
        <v>272.67</v>
      </c>
    </row>
    <row r="83" spans="1:7" x14ac:dyDescent="0.3">
      <c r="A83" s="5">
        <v>59</v>
      </c>
      <c r="B83" s="5">
        <v>220.48375730201755</v>
      </c>
      <c r="C83" s="5">
        <v>-3.7337573020175512</v>
      </c>
      <c r="D83" s="5">
        <v>-0.18057521587566844</v>
      </c>
      <c r="F83" s="5">
        <v>72.222222222222214</v>
      </c>
      <c r="G83" s="5">
        <v>273.7</v>
      </c>
    </row>
    <row r="84" spans="1:7" x14ac:dyDescent="0.3">
      <c r="A84" s="5">
        <v>60</v>
      </c>
      <c r="B84" s="5">
        <v>219.09255314664267</v>
      </c>
      <c r="C84" s="5">
        <v>-7.4125531466426651</v>
      </c>
      <c r="D84" s="5">
        <v>-0.35849233797857938</v>
      </c>
      <c r="F84" s="5">
        <v>73.456790123456784</v>
      </c>
      <c r="G84" s="5">
        <v>274.68</v>
      </c>
    </row>
    <row r="85" spans="1:7" x14ac:dyDescent="0.3">
      <c r="A85" s="5">
        <v>61</v>
      </c>
      <c r="B85" s="5">
        <v>217.70134899126776</v>
      </c>
      <c r="C85" s="5">
        <v>-8.2913489912677676</v>
      </c>
      <c r="D85" s="5">
        <v>-0.40099342643124075</v>
      </c>
      <c r="F85" s="5">
        <v>74.691358024691354</v>
      </c>
      <c r="G85" s="5">
        <v>275.29000000000002</v>
      </c>
    </row>
    <row r="86" spans="1:7" x14ac:dyDescent="0.3">
      <c r="A86" s="5">
        <v>62</v>
      </c>
      <c r="B86" s="5">
        <v>216.31014483589288</v>
      </c>
      <c r="C86" s="5">
        <v>3.6798551641071242</v>
      </c>
      <c r="D86" s="5">
        <v>0.17796835383241888</v>
      </c>
      <c r="F86" s="5">
        <v>75.92592592592591</v>
      </c>
      <c r="G86" s="5">
        <v>276.38</v>
      </c>
    </row>
    <row r="87" spans="1:7" x14ac:dyDescent="0.3">
      <c r="A87" s="5">
        <v>63</v>
      </c>
      <c r="B87" s="5">
        <v>214.91894068051801</v>
      </c>
      <c r="C87" s="5">
        <v>-9.7489406805180181</v>
      </c>
      <c r="D87" s="5">
        <v>-0.47148674258832474</v>
      </c>
      <c r="F87" s="5">
        <v>77.160493827160479</v>
      </c>
      <c r="G87" s="5">
        <v>278.58</v>
      </c>
    </row>
    <row r="88" spans="1:7" x14ac:dyDescent="0.3">
      <c r="A88" s="5">
        <v>64</v>
      </c>
      <c r="B88" s="5">
        <v>213.5277365251431</v>
      </c>
      <c r="C88" s="5">
        <v>-18.277736525143098</v>
      </c>
      <c r="D88" s="5">
        <v>-0.88396378012112964</v>
      </c>
      <c r="F88" s="5">
        <v>78.395061728395049</v>
      </c>
      <c r="G88" s="5">
        <v>281.60000000000002</v>
      </c>
    </row>
    <row r="89" spans="1:7" x14ac:dyDescent="0.3">
      <c r="A89" s="5">
        <v>65</v>
      </c>
      <c r="B89" s="5">
        <v>212.13653236976822</v>
      </c>
      <c r="C89" s="5">
        <v>0.31346763023177004</v>
      </c>
      <c r="D89" s="5">
        <v>1.5160193987046136E-2</v>
      </c>
      <c r="F89" s="5">
        <v>79.629629629629619</v>
      </c>
      <c r="G89" s="5">
        <v>285.7</v>
      </c>
    </row>
    <row r="90" spans="1:7" x14ac:dyDescent="0.3">
      <c r="A90" s="5">
        <v>66</v>
      </c>
      <c r="B90" s="5">
        <v>210.74532821439334</v>
      </c>
      <c r="C90" s="5">
        <v>21.464671785606669</v>
      </c>
      <c r="D90" s="5">
        <v>1.0380931131468796</v>
      </c>
      <c r="F90" s="5">
        <v>80.864197530864189</v>
      </c>
      <c r="G90" s="5">
        <v>286.01</v>
      </c>
    </row>
    <row r="91" spans="1:7" x14ac:dyDescent="0.3">
      <c r="A91" s="5">
        <v>67</v>
      </c>
      <c r="B91" s="5">
        <v>209.35412405901843</v>
      </c>
      <c r="C91" s="5">
        <v>26.955875940981571</v>
      </c>
      <c r="D91" s="5">
        <v>1.3036635012485349</v>
      </c>
      <c r="F91" s="5">
        <v>82.098765432098759</v>
      </c>
      <c r="G91" s="5">
        <v>286.29000000000002</v>
      </c>
    </row>
    <row r="92" spans="1:7" x14ac:dyDescent="0.3">
      <c r="A92" s="5">
        <v>68</v>
      </c>
      <c r="B92" s="5">
        <v>207.96291990364358</v>
      </c>
      <c r="C92" s="5">
        <v>11.947080096356416</v>
      </c>
      <c r="D92" s="5">
        <v>0.57779507155372156</v>
      </c>
      <c r="F92" s="5">
        <v>83.333333333333329</v>
      </c>
      <c r="G92" s="5">
        <v>286.82</v>
      </c>
    </row>
    <row r="93" spans="1:7" x14ac:dyDescent="0.3">
      <c r="A93" s="5">
        <v>69</v>
      </c>
      <c r="B93" s="5">
        <v>206.57171574826867</v>
      </c>
      <c r="C93" s="5">
        <v>-12.73171574826867</v>
      </c>
      <c r="D93" s="5">
        <v>-0.61574230292605547</v>
      </c>
      <c r="F93" s="5">
        <v>84.567901234567884</v>
      </c>
      <c r="G93" s="5">
        <v>288.72000000000003</v>
      </c>
    </row>
    <row r="94" spans="1:7" x14ac:dyDescent="0.3">
      <c r="A94" s="5">
        <v>70</v>
      </c>
      <c r="B94" s="5">
        <v>205.18051159289377</v>
      </c>
      <c r="C94" s="5">
        <v>-3.8805115928937539</v>
      </c>
      <c r="D94" s="5">
        <v>-0.18767267444410068</v>
      </c>
      <c r="F94" s="5">
        <v>85.802469135802454</v>
      </c>
      <c r="G94" s="5">
        <v>289.83999999999997</v>
      </c>
    </row>
    <row r="95" spans="1:7" x14ac:dyDescent="0.3">
      <c r="A95" s="5">
        <v>71</v>
      </c>
      <c r="B95" s="5">
        <v>203.78930743751891</v>
      </c>
      <c r="C95" s="5">
        <v>-5.3893074375189087</v>
      </c>
      <c r="D95" s="5">
        <v>-0.26064237046807065</v>
      </c>
      <c r="F95" s="5">
        <v>87.037037037037024</v>
      </c>
      <c r="G95" s="5">
        <v>291.72000000000003</v>
      </c>
    </row>
    <row r="96" spans="1:7" x14ac:dyDescent="0.3">
      <c r="A96" s="5">
        <v>72</v>
      </c>
      <c r="B96" s="5">
        <v>202.39810328214401</v>
      </c>
      <c r="C96" s="5">
        <v>-31.658103282143998</v>
      </c>
      <c r="D96" s="5">
        <v>-1.5310767069135249</v>
      </c>
      <c r="F96" s="5">
        <v>88.271604938271594</v>
      </c>
      <c r="G96" s="5">
        <v>292.27999999999997</v>
      </c>
    </row>
    <row r="97" spans="1:7" x14ac:dyDescent="0.3">
      <c r="A97" s="5">
        <v>73</v>
      </c>
      <c r="B97" s="5">
        <v>201.00689912676913</v>
      </c>
      <c r="C97" s="5">
        <v>5.6031008732308862</v>
      </c>
      <c r="D97" s="5">
        <v>0.2709820344268476</v>
      </c>
      <c r="F97" s="5">
        <v>89.506172839506164</v>
      </c>
      <c r="G97" s="5">
        <v>292.87</v>
      </c>
    </row>
    <row r="98" spans="1:7" x14ac:dyDescent="0.3">
      <c r="A98" s="5">
        <v>74</v>
      </c>
      <c r="B98" s="5">
        <v>199.61569497139425</v>
      </c>
      <c r="C98" s="5">
        <v>-10.935694971394241</v>
      </c>
      <c r="D98" s="5">
        <v>-0.5288815850839933</v>
      </c>
      <c r="F98" s="5">
        <v>90.740740740740733</v>
      </c>
      <c r="G98" s="5">
        <v>301.67</v>
      </c>
    </row>
    <row r="99" spans="1:7" x14ac:dyDescent="0.3">
      <c r="A99" s="5">
        <v>75</v>
      </c>
      <c r="B99" s="5">
        <v>198.22449081601934</v>
      </c>
      <c r="C99" s="5">
        <v>-0.58449081601935404</v>
      </c>
      <c r="D99" s="5">
        <v>-2.8267652860835123E-2</v>
      </c>
      <c r="F99" s="5">
        <v>91.975308641975303</v>
      </c>
      <c r="G99" s="5">
        <v>303.06</v>
      </c>
    </row>
    <row r="100" spans="1:7" x14ac:dyDescent="0.3">
      <c r="A100" s="5">
        <v>76</v>
      </c>
      <c r="B100" s="5">
        <v>196.83328666064446</v>
      </c>
      <c r="C100" s="5">
        <v>-3.6732866606444645</v>
      </c>
      <c r="D100" s="5">
        <v>-0.177650682158872</v>
      </c>
      <c r="F100" s="5">
        <v>93.209876543209859</v>
      </c>
      <c r="G100" s="5">
        <v>303.45999999999998</v>
      </c>
    </row>
    <row r="101" spans="1:7" x14ac:dyDescent="0.3">
      <c r="A101" s="5">
        <v>77</v>
      </c>
      <c r="B101" s="5">
        <v>195.44208250526958</v>
      </c>
      <c r="C101" s="5">
        <v>-10.702082505269573</v>
      </c>
      <c r="D101" s="5">
        <v>-0.51758341595047341</v>
      </c>
      <c r="F101" s="5">
        <v>94.444444444444429</v>
      </c>
      <c r="G101" s="5">
        <v>308.58999999999997</v>
      </c>
    </row>
    <row r="102" spans="1:7" x14ac:dyDescent="0.3">
      <c r="A102" s="5">
        <v>78</v>
      </c>
      <c r="B102" s="5">
        <v>194.05087834989467</v>
      </c>
      <c r="C102" s="5">
        <v>-5.1708783498946786</v>
      </c>
      <c r="D102" s="5">
        <v>-0.25007851308238638</v>
      </c>
      <c r="F102" s="5">
        <v>95.679012345678998</v>
      </c>
      <c r="G102" s="5">
        <v>312.67</v>
      </c>
    </row>
    <row r="103" spans="1:7" x14ac:dyDescent="0.3">
      <c r="A103" s="5">
        <v>79</v>
      </c>
      <c r="B103" s="5">
        <v>192.65967419451979</v>
      </c>
      <c r="C103" s="5">
        <v>32.1903258054802</v>
      </c>
      <c r="D103" s="5">
        <v>1.5568165151740663</v>
      </c>
      <c r="F103" s="5">
        <v>96.913580246913568</v>
      </c>
      <c r="G103" s="5">
        <v>315.14</v>
      </c>
    </row>
    <row r="104" spans="1:7" x14ac:dyDescent="0.3">
      <c r="A104" s="5">
        <v>80</v>
      </c>
      <c r="B104" s="5">
        <v>191.26847003914492</v>
      </c>
      <c r="C104" s="5">
        <v>-4.3584700391449189</v>
      </c>
      <c r="D104" s="5">
        <v>-0.21078811624444657</v>
      </c>
      <c r="F104" s="5">
        <v>98.148148148148138</v>
      </c>
      <c r="G104" s="5">
        <v>320.57</v>
      </c>
    </row>
    <row r="105" spans="1:7" ht="15" thickBot="1" x14ac:dyDescent="0.35">
      <c r="A105" s="6">
        <v>81</v>
      </c>
      <c r="B105" s="6">
        <v>189.87726588377001</v>
      </c>
      <c r="C105" s="6">
        <v>2.7727341162299979</v>
      </c>
      <c r="D105" s="6">
        <v>0.13409737728092672</v>
      </c>
      <c r="F105" s="6">
        <v>99.382716049382708</v>
      </c>
      <c r="G105" s="6">
        <v>327.22000000000003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I20" sqref="I20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9" width="12.6640625" bestFit="1" customWidth="1"/>
  </cols>
  <sheetData>
    <row r="1" spans="1:9" x14ac:dyDescent="0.3">
      <c r="A1" t="s">
        <v>44</v>
      </c>
    </row>
    <row r="2" spans="1:9" ht="15" thickBot="1" x14ac:dyDescent="0.35"/>
    <row r="3" spans="1:9" x14ac:dyDescent="0.3">
      <c r="A3" s="8" t="s">
        <v>45</v>
      </c>
      <c r="B3" s="8"/>
    </row>
    <row r="4" spans="1:9" x14ac:dyDescent="0.3">
      <c r="A4" s="5" t="s">
        <v>46</v>
      </c>
      <c r="B4" s="5">
        <v>0.86949187974299647</v>
      </c>
    </row>
    <row r="5" spans="1:9" x14ac:dyDescent="0.3">
      <c r="A5" s="5" t="s">
        <v>47</v>
      </c>
      <c r="B5" s="5">
        <v>0.75601612893900949</v>
      </c>
    </row>
    <row r="6" spans="1:9" x14ac:dyDescent="0.3">
      <c r="A6" s="5" t="s">
        <v>48</v>
      </c>
      <c r="B6" s="5">
        <v>0.75288813059207371</v>
      </c>
    </row>
    <row r="7" spans="1:9" x14ac:dyDescent="0.3">
      <c r="A7" s="5" t="s">
        <v>49</v>
      </c>
      <c r="B7" s="5">
        <v>19.340677067603703</v>
      </c>
    </row>
    <row r="8" spans="1:9" ht="15" thickBot="1" x14ac:dyDescent="0.35">
      <c r="A8" s="6" t="s">
        <v>50</v>
      </c>
      <c r="B8" s="6">
        <v>80</v>
      </c>
    </row>
    <row r="10" spans="1:9" ht="15" thickBot="1" x14ac:dyDescent="0.35">
      <c r="A10" t="s">
        <v>51</v>
      </c>
    </row>
    <row r="11" spans="1:9" x14ac:dyDescent="0.3">
      <c r="A11" s="7"/>
      <c r="B11" s="7" t="s">
        <v>56</v>
      </c>
      <c r="C11" s="7" t="s">
        <v>57</v>
      </c>
      <c r="D11" s="7" t="s">
        <v>58</v>
      </c>
      <c r="E11" s="7" t="s">
        <v>59</v>
      </c>
      <c r="F11" s="7" t="s">
        <v>60</v>
      </c>
    </row>
    <row r="12" spans="1:9" x14ac:dyDescent="0.3">
      <c r="A12" s="5" t="s">
        <v>52</v>
      </c>
      <c r="B12" s="5">
        <v>1</v>
      </c>
      <c r="C12" s="5">
        <v>90408.214668149536</v>
      </c>
      <c r="D12" s="5">
        <v>90408.214668149536</v>
      </c>
      <c r="E12" s="5">
        <v>241.69326357848368</v>
      </c>
      <c r="F12" s="5">
        <v>1.3200298713545147E-25</v>
      </c>
    </row>
    <row r="13" spans="1:9" x14ac:dyDescent="0.3">
      <c r="A13" s="5" t="s">
        <v>53</v>
      </c>
      <c r="B13" s="5">
        <v>78</v>
      </c>
      <c r="C13" s="5">
        <v>29176.819575799884</v>
      </c>
      <c r="D13" s="5">
        <v>374.06178943333185</v>
      </c>
      <c r="E13" s="5"/>
      <c r="F13" s="5"/>
    </row>
    <row r="14" spans="1:9" ht="15" thickBot="1" x14ac:dyDescent="0.35">
      <c r="A14" s="6" t="s">
        <v>54</v>
      </c>
      <c r="B14" s="6">
        <v>79</v>
      </c>
      <c r="C14" s="6">
        <v>119585.03424394943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61</v>
      </c>
      <c r="C16" s="7" t="s">
        <v>49</v>
      </c>
      <c r="D16" s="7" t="s">
        <v>62</v>
      </c>
      <c r="E16" s="7" t="s">
        <v>63</v>
      </c>
      <c r="F16" s="7" t="s">
        <v>64</v>
      </c>
      <c r="G16" s="7" t="s">
        <v>65</v>
      </c>
      <c r="H16" s="7" t="s">
        <v>66</v>
      </c>
      <c r="I16" s="7" t="s">
        <v>67</v>
      </c>
    </row>
    <row r="17" spans="1:9" x14ac:dyDescent="0.3">
      <c r="A17" s="5" t="s">
        <v>55</v>
      </c>
      <c r="B17" s="5">
        <v>306.0729850746535</v>
      </c>
      <c r="C17" s="5">
        <v>4.447159067416715</v>
      </c>
      <c r="D17" s="5">
        <v>68.824384384444002</v>
      </c>
      <c r="E17" s="5">
        <v>1.346202027585806E-71</v>
      </c>
      <c r="F17" s="5">
        <v>297.21937148074761</v>
      </c>
      <c r="G17" s="5">
        <v>314.92659866855939</v>
      </c>
      <c r="H17" s="5">
        <v>297.21937148074761</v>
      </c>
      <c r="I17" s="5">
        <v>314.92659866855939</v>
      </c>
    </row>
    <row r="18" spans="1:9" ht="15" thickBot="1" x14ac:dyDescent="0.35">
      <c r="A18" s="6">
        <v>1</v>
      </c>
      <c r="B18" s="6">
        <v>-1.4557725329856139</v>
      </c>
      <c r="C18" s="6">
        <v>9.3639966142149755E-2</v>
      </c>
      <c r="D18" s="6">
        <v>-15.546487178088944</v>
      </c>
      <c r="E18" s="6">
        <v>1.3200298713544676E-25</v>
      </c>
      <c r="F18" s="6">
        <v>-1.6421953851033388</v>
      </c>
      <c r="G18" s="6">
        <v>-1.269349680867889</v>
      </c>
      <c r="H18" s="6">
        <v>-1.6421953851033388</v>
      </c>
      <c r="I18" s="6">
        <v>-1.269349680867889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V14"/>
  <sheetViews>
    <sheetView workbookViewId="0">
      <selection activeCell="I11" sqref="I11"/>
    </sheetView>
  </sheetViews>
  <sheetFormatPr defaultRowHeight="14.4" x14ac:dyDescent="0.3"/>
  <sheetData>
    <row r="3" spans="1:22" x14ac:dyDescent="0.3">
      <c r="A3">
        <v>1.0802027204406812</v>
      </c>
      <c r="B3">
        <v>0.98443832831552325</v>
      </c>
      <c r="C3">
        <v>1.0271302391091</v>
      </c>
      <c r="D3">
        <v>1.0704074657473177</v>
      </c>
      <c r="E3">
        <v>0.90828373689006059</v>
      </c>
      <c r="F3">
        <v>1.0507084231899979</v>
      </c>
      <c r="G3">
        <v>1.0023575728444232</v>
      </c>
      <c r="H3">
        <v>1.0764845732841488</v>
      </c>
      <c r="I3">
        <v>1.0556863245022559</v>
      </c>
      <c r="J3">
        <v>0.98794723258403339</v>
      </c>
      <c r="K3">
        <v>1.0236232381462069</v>
      </c>
      <c r="L3">
        <v>1.0179172147435001</v>
      </c>
      <c r="M3">
        <v>1.0177407994365206</v>
      </c>
      <c r="N3">
        <v>1.0017775846024397</v>
      </c>
      <c r="O3">
        <v>0.98309938500539884</v>
      </c>
      <c r="P3">
        <v>0.98739324928832861</v>
      </c>
      <c r="Q3">
        <v>0.93146965719811881</v>
      </c>
      <c r="R3">
        <v>1.0816569596230614</v>
      </c>
      <c r="S3">
        <v>0.94978953118473064</v>
      </c>
      <c r="T3">
        <v>0.97260524671685777</v>
      </c>
      <c r="U3">
        <v>1.0231785904120307</v>
      </c>
      <c r="V3">
        <v>0.98661666615436638</v>
      </c>
    </row>
    <row r="4" spans="1:22" x14ac:dyDescent="0.3">
      <c r="A4">
        <v>0.9933468074217362</v>
      </c>
      <c r="B4">
        <v>0.96547941043677132</v>
      </c>
      <c r="C4">
        <v>0.91472289146736385</v>
      </c>
      <c r="D4">
        <v>0.90205621229649513</v>
      </c>
      <c r="E4">
        <v>1.0004146696625746</v>
      </c>
      <c r="F4">
        <v>0.98737048809902772</v>
      </c>
      <c r="G4">
        <v>1.0061300873942272</v>
      </c>
      <c r="H4">
        <v>0.98225419664268598</v>
      </c>
      <c r="I4">
        <v>0.88590366440445867</v>
      </c>
      <c r="J4">
        <v>1.0032447867093537</v>
      </c>
      <c r="K4">
        <v>0.97381234982485598</v>
      </c>
      <c r="L4">
        <v>0.96486145817208824</v>
      </c>
      <c r="M4">
        <v>0.94131598451782927</v>
      </c>
      <c r="N4">
        <v>0.98373262348417634</v>
      </c>
      <c r="O4">
        <v>1.0500277434713348</v>
      </c>
      <c r="P4">
        <v>1.0453435372235667</v>
      </c>
      <c r="Q4">
        <v>1.0207069650700691</v>
      </c>
      <c r="R4">
        <v>0.97398306834606652</v>
      </c>
      <c r="S4">
        <v>0.9581676717332166</v>
      </c>
      <c r="T4">
        <v>1.0048144859754649</v>
      </c>
      <c r="U4">
        <v>0.92471706409198506</v>
      </c>
      <c r="V4">
        <v>1.0248082108482945</v>
      </c>
    </row>
    <row r="5" spans="1:22" x14ac:dyDescent="0.3">
      <c r="A5">
        <v>1.0062399407851137</v>
      </c>
      <c r="B5">
        <v>1.0164737659086509</v>
      </c>
      <c r="C5">
        <v>0.99139245889439109</v>
      </c>
      <c r="D5">
        <v>0.97618306498014473</v>
      </c>
      <c r="E5">
        <v>1.0250366527574153</v>
      </c>
      <c r="F5">
        <v>0.99680810776693785</v>
      </c>
      <c r="G5">
        <v>0.98429117188685222</v>
      </c>
      <c r="H5">
        <v>0.99156039739163115</v>
      </c>
      <c r="I5">
        <v>1.0402748874800367</v>
      </c>
      <c r="J5">
        <v>0.95089350736653422</v>
      </c>
      <c r="K5">
        <v>0.9637510030952654</v>
      </c>
      <c r="L5">
        <v>1.0083193392980041</v>
      </c>
      <c r="M5">
        <v>1.030738958612365</v>
      </c>
      <c r="N5">
        <v>1.0061681472928043</v>
      </c>
      <c r="O5">
        <v>0.98717732816898018</v>
      </c>
      <c r="P5">
        <v>1.0601912346129041</v>
      </c>
      <c r="Q5">
        <v>1.0297600124567745</v>
      </c>
      <c r="R5">
        <v>1.0198734446659055</v>
      </c>
      <c r="S5">
        <v>1.139440161655064</v>
      </c>
      <c r="T5">
        <v>0.95756948373195949</v>
      </c>
      <c r="U5">
        <v>1.0258975433063104</v>
      </c>
      <c r="V5">
        <v>1.0189430763858085</v>
      </c>
    </row>
    <row r="6" spans="1:22" x14ac:dyDescent="0.3">
      <c r="A6">
        <v>1.0017608535368869</v>
      </c>
      <c r="B6">
        <v>1.0475074032472174</v>
      </c>
      <c r="C6">
        <v>1.0800186483263954</v>
      </c>
      <c r="D6">
        <v>1.0657301337298599</v>
      </c>
      <c r="E6">
        <v>0.97763322855533541</v>
      </c>
      <c r="F6">
        <v>1.0003596385405049</v>
      </c>
      <c r="G6">
        <v>0.94155286632262958</v>
      </c>
      <c r="H6">
        <v>1.0374424371236273</v>
      </c>
      <c r="I6">
        <v>1.0399693728900357</v>
      </c>
      <c r="J6">
        <v>1.0014632214973058</v>
      </c>
      <c r="K6">
        <v>1.0375707434597812</v>
      </c>
      <c r="L6">
        <v>1.0209439073270641</v>
      </c>
      <c r="M6">
        <v>1.0216885578352333</v>
      </c>
      <c r="N6">
        <v>0.98923977428060705</v>
      </c>
      <c r="O6">
        <v>0.93090336960797182</v>
      </c>
      <c r="P6">
        <v>1.0147955446087111</v>
      </c>
      <c r="Q6">
        <v>0.88610945325271817</v>
      </c>
      <c r="R6">
        <v>1.0108854929872306</v>
      </c>
      <c r="S6">
        <v>0.93538014988302121</v>
      </c>
      <c r="T6">
        <v>1.087696452358623</v>
      </c>
      <c r="U6">
        <v>1.0044084282754253</v>
      </c>
      <c r="V6">
        <v>0.91875346285548209</v>
      </c>
    </row>
    <row r="10" spans="1:22" x14ac:dyDescent="0.3">
      <c r="H10" t="s">
        <v>39</v>
      </c>
    </row>
    <row r="11" spans="1:22" x14ac:dyDescent="0.3">
      <c r="H11">
        <v>1</v>
      </c>
      <c r="I11">
        <f>AVERAGE(A3:V3)</f>
        <v>1.0100233972463226</v>
      </c>
    </row>
    <row r="12" spans="1:22" x14ac:dyDescent="0.3">
      <c r="H12">
        <v>2</v>
      </c>
      <c r="I12">
        <f>AVERAGE(A4:V4)</f>
        <v>0.97760065351334735</v>
      </c>
    </row>
    <row r="13" spans="1:22" x14ac:dyDescent="0.3">
      <c r="H13">
        <v>3</v>
      </c>
      <c r="I13">
        <f>AVERAGE(A5:V5)</f>
        <v>1.0103174403863568</v>
      </c>
    </row>
    <row r="14" spans="1:22" x14ac:dyDescent="0.3">
      <c r="H14">
        <v>4</v>
      </c>
      <c r="I14">
        <f>AVERAGE(A6:V6)</f>
        <v>1.0023551427500759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CDE29BD98AD42906AA3A985A16BCF" ma:contentTypeVersion="6" ma:contentTypeDescription="Create a new document." ma:contentTypeScope="" ma:versionID="6fcdfa551852fbe9710aa37ed99549b0">
  <xsd:schema xmlns:xsd="http://www.w3.org/2001/XMLSchema" xmlns:xs="http://www.w3.org/2001/XMLSchema" xmlns:p="http://schemas.microsoft.com/office/2006/metadata/properties" xmlns:ns2="5c8dd36c-94bc-484e-bf34-c71b9ad10452" xmlns:ns3="38af421f-feff-4cbe-a12c-501e688117b5" targetNamespace="http://schemas.microsoft.com/office/2006/metadata/properties" ma:root="true" ma:fieldsID="5324ca8807b7568f69fb25831900afa9" ns2:_="" ns3:_="">
    <xsd:import namespace="5c8dd36c-94bc-484e-bf34-c71b9ad10452"/>
    <xsd:import namespace="38af421f-feff-4cbe-a12c-501e688117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dd36c-94bc-484e-bf34-c71b9ad104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f421f-feff-4cbe-a12c-501e688117b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BA242E-8D7E-4C21-BF9C-5374BA2CC8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6FF730-723D-4241-AC23-B70F8A9A5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dd36c-94bc-484e-bf34-c71b9ad10452"/>
    <ds:schemaRef ds:uri="38af421f-feff-4cbe-a12c-501e68811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C8E318-D42E-44FD-B494-1E40993DC11F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5c8dd36c-94bc-484e-bf34-c71b9ad10452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38af421f-feff-4cbe-a12c-501e688117b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Decomposition Breakdown of comp</vt:lpstr>
      <vt:lpstr>No seasonality - Forecasting</vt:lpstr>
      <vt:lpstr>Sheet1</vt:lpstr>
      <vt:lpstr>To find trend component</vt:lpstr>
      <vt:lpstr>Seasonality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saravanan</cp:lastModifiedBy>
  <dcterms:created xsi:type="dcterms:W3CDTF">2009-06-16T07:05:27Z</dcterms:created>
  <dcterms:modified xsi:type="dcterms:W3CDTF">2017-09-08T13:54:18Z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0x010100A8CCDE29BD98AD42906AA3A985A16BCF</vt:lpwstr>
  </property>
  <property fmtid="{D5CDD505-2E9C-101B-9397-08002B2CF9AE}" pid="3" name="WorkbookGuid">
    <vt:lpwstr>8062488b-75ff-4cb9-a32c-131e7b618205</vt:lpwstr>
  </property>
</Properties>
</file>