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wl" sheetId="1" r:id="rId4"/>
    <sheet state="visible" name="Bonita" sheetId="2" r:id="rId5"/>
  </sheets>
  <externalReferences>
    <externalReference r:id="rId6"/>
  </externalReferences>
  <definedNames>
    <definedName name="Type">'[1]Maintenance Work Order'!#REF!</definedName>
  </definedNames>
  <calcPr/>
  <extLst>
    <ext uri="GoogleSheetsCustomDataVersion2">
      <go:sheetsCustomData xmlns:go="http://customooxmlschemas.google.com/" r:id="rId7" roundtripDataChecksum="K/eNLU1xArQ53wgM6MeHMfn0WxqyBD1v/1uGDBJkMrM="/>
    </ext>
  </extLst>
</workbook>
</file>

<file path=xl/sharedStrings.xml><?xml version="1.0" encoding="utf-8"?>
<sst xmlns="http://schemas.openxmlformats.org/spreadsheetml/2006/main" count="65" uniqueCount="29">
  <si>
    <t>RPA Costs-Savings Calculation</t>
  </si>
  <si>
    <t>COST OF OWNERSHIP</t>
  </si>
  <si>
    <t>AMOUNT</t>
  </si>
  <si>
    <t>CAPITAL EXPENSES</t>
  </si>
  <si>
    <t>Initial Development Costs 
(cost of BPMS, internal and external costs to implement it into your system)</t>
  </si>
  <si>
    <t>OPERATING EXPENSES</t>
  </si>
  <si>
    <t xml:space="preserve">Multiply by number of years organization expects to use the BPMS </t>
  </si>
  <si>
    <t>COST</t>
  </si>
  <si>
    <t>NUMBER 
OF YEARS</t>
  </si>
  <si>
    <t>LICENSING COSTS</t>
  </si>
  <si>
    <t>SUPPORT COSTS FOR OPERATION AND MAINTENANCE 
OF BPMS</t>
  </si>
  <si>
    <t>LEGAL COSTS</t>
  </si>
  <si>
    <t>TOTAL COSTS</t>
  </si>
  <si>
    <t>ORGANIZATIONAL SAVINGS</t>
  </si>
  <si>
    <t>FTE</t>
  </si>
  <si>
    <t>Cost/Hr</t>
  </si>
  <si>
    <t>Time</t>
  </si>
  <si>
    <t xml:space="preserve">REDUCED LABOR COSTS </t>
  </si>
  <si>
    <t>IMPROVED APPLICATION PROCESS</t>
  </si>
  <si>
    <t>RESKILLING AND UPSKILLING EMPLOYEES</t>
  </si>
  <si>
    <t>IMPROVED EMPLOYEE SATISFACTION, REDUCING TURNOVER</t>
  </si>
  <si>
    <t xml:space="preserve">IMPROVED DATA QUALITY, WITH FEWER ERRORS </t>
  </si>
  <si>
    <t>IMPROVED SCALABILITY</t>
  </si>
  <si>
    <t>TOTAL SAVINGS</t>
  </si>
  <si>
    <t>TOTAL 
COSTS</t>
  </si>
  <si>
    <t>TOTAL 
SAVINGS</t>
  </si>
  <si>
    <t>COSTS LESS SAVINGS</t>
  </si>
  <si>
    <t>COSTS-SAVINGS CALCULATION</t>
  </si>
  <si>
    <t>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</si>
</sst>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0">
    <font>
      <sz val="11.0"/>
      <color theme="1"/>
      <name val="Calibri"/>
      <scheme val="minor"/>
    </font>
    <font>
      <sz val="12.0"/>
      <color theme="1"/>
      <name val="Arial"/>
    </font>
    <font>
      <b/>
      <sz val="20.0"/>
      <color rgb="FF7F7F7F"/>
      <name val="Century Gothic"/>
    </font>
    <font>
      <b/>
      <sz val="22.0"/>
      <color rgb="FF1F3864"/>
      <name val="Century Gothic"/>
    </font>
    <font>
      <b/>
      <sz val="11.0"/>
      <color theme="1"/>
      <name val="Century Gothic"/>
    </font>
    <font>
      <sz val="11.0"/>
      <color theme="1"/>
      <name val="Century Gothic"/>
    </font>
    <font/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28">
    <border/>
    <border>
      <left style="thin">
        <color rgb="FFBFBFBF"/>
      </left>
      <right style="dotted">
        <color rgb="FFBFBFBF"/>
      </right>
      <top style="thin">
        <color rgb="FFBFBFBF"/>
      </top>
      <bottom style="thin">
        <color rgb="FFBFBFBF"/>
      </bottom>
    </border>
    <border>
      <left style="dotted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medium">
        <color rgb="FFBFBFBF"/>
      </right>
      <top style="thin">
        <color rgb="FFBFBFBF"/>
      </top>
      <bottom style="thin">
        <color rgb="FFBFBFBF"/>
      </bottom>
    </border>
    <border>
      <left style="dotted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dotted">
        <color rgb="FFBFBFBF"/>
      </right>
      <top style="thin">
        <color rgb="FFBFBFBF"/>
      </top>
      <bottom style="double">
        <color rgb="FFBFBFBF"/>
      </bottom>
    </border>
    <border>
      <left/>
      <right/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</border>
    <border>
      <left/>
      <right/>
    </border>
    <border>
      <left style="thin">
        <color rgb="FFBFBFBF"/>
      </left>
      <right/>
      <top style="double">
        <color rgb="FFBFBFBF"/>
      </top>
      <bottom style="medium">
        <color rgb="FFBFBFBF"/>
      </bottom>
    </border>
    <border>
      <left/>
      <right/>
      <top style="double">
        <color rgb="FFBFBFBF"/>
      </top>
      <bottom style="medium">
        <color rgb="FFBFBFBF"/>
      </bottom>
    </border>
    <border>
      <left/>
      <right style="medium">
        <color rgb="FFBFBFBF"/>
      </right>
      <top style="double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double">
        <color rgb="FFBFBFBF"/>
      </top>
      <bottom style="medium">
        <color rgb="FFBFBFBF"/>
      </bottom>
    </border>
    <border>
      <left/>
      <right/>
      <top/>
      <bottom/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double">
        <color rgb="FFBFBFBF"/>
      </bottom>
    </border>
    <border>
      <left/>
      <right style="thin">
        <color rgb="FFBFBFBF"/>
      </right>
      <top style="thin">
        <color rgb="FFBFBFBF"/>
      </top>
      <bottom style="double">
        <color rgb="FFBFBFBF"/>
      </bottom>
    </border>
    <border>
      <left style="dotted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dotted">
        <color rgb="FFBFBFBF"/>
      </right>
      <top style="double">
        <color rgb="FFBFBFBF"/>
      </top>
      <bottom style="medium">
        <color rgb="FFBFBFBF"/>
      </bottom>
    </border>
    <border>
      <left style="dotted">
        <color rgb="FFBFBFBF"/>
      </left>
      <right style="medium">
        <color rgb="FFBFBFBF"/>
      </right>
      <top style="double">
        <color rgb="FFBFBFBF"/>
      </top>
      <bottom style="medium">
        <color rgb="FFBFBFBF"/>
      </bottom>
    </border>
    <border>
      <left style="medium">
        <color rgb="FFBFBFBF"/>
      </left>
      <right style="thin">
        <color rgb="FFBFBFBF"/>
      </right>
      <top style="double">
        <color rgb="FFBFBFBF"/>
      </top>
      <bottom style="medium">
        <color rgb="FFBFBFBF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vertical="center"/>
    </xf>
    <xf borderId="1" fillId="2" fontId="4" numFmtId="0" xfId="0" applyAlignment="1" applyBorder="1" applyFill="1" applyFont="1">
      <alignment horizontal="left" vertical="center"/>
    </xf>
    <xf borderId="2" fillId="2" fontId="4" numFmtId="0" xfId="0" applyAlignment="1" applyBorder="1" applyFont="1">
      <alignment vertical="center"/>
    </xf>
    <xf borderId="3" fillId="2" fontId="4" numFmtId="0" xfId="0" applyAlignment="1" applyBorder="1" applyFont="1">
      <alignment vertical="center"/>
    </xf>
    <xf borderId="4" fillId="2" fontId="4" numFmtId="0" xfId="0" applyAlignment="1" applyBorder="1" applyFont="1">
      <alignment vertical="center"/>
    </xf>
    <xf borderId="4" fillId="3" fontId="4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ill="1" applyFont="1">
      <alignment horizontal="left" shrinkToFit="0" vertical="center" wrapText="1"/>
    </xf>
    <xf borderId="5" fillId="4" fontId="5" numFmtId="0" xfId="0" applyAlignment="1" applyBorder="1" applyFont="1">
      <alignment horizontal="left" shrinkToFit="0" vertical="center" wrapText="1"/>
    </xf>
    <xf borderId="6" fillId="0" fontId="6" numFmtId="0" xfId="0" applyBorder="1" applyFont="1"/>
    <xf borderId="7" fillId="0" fontId="6" numFmtId="0" xfId="0" applyBorder="1" applyFont="1"/>
    <xf borderId="4" fillId="5" fontId="5" numFmtId="164" xfId="0" applyAlignment="1" applyBorder="1" applyFill="1" applyFont="1" applyNumberFormat="1">
      <alignment shrinkToFit="0" vertical="center" wrapText="1"/>
    </xf>
    <xf borderId="3" fillId="3" fontId="5" numFmtId="0" xfId="0" applyAlignment="1" applyBorder="1" applyFont="1">
      <alignment horizontal="left"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3" fillId="4" fontId="4" numFmtId="0" xfId="0" applyAlignment="1" applyBorder="1" applyFont="1">
      <alignment horizontal="left" shrinkToFit="0" vertical="center" wrapText="1"/>
    </xf>
    <xf borderId="8" fillId="0" fontId="5" numFmtId="164" xfId="0" applyAlignment="1" applyBorder="1" applyFont="1" applyNumberFormat="1">
      <alignment readingOrder="0" shrinkToFit="0" vertical="center" wrapText="1"/>
    </xf>
    <xf borderId="9" fillId="0" fontId="5" numFmtId="2" xfId="0" applyAlignment="1" applyBorder="1" applyFont="1" applyNumberFormat="1">
      <alignment horizontal="center" shrinkToFit="0" vertical="center" wrapText="1"/>
    </xf>
    <xf borderId="4" fillId="3" fontId="5" numFmtId="164" xfId="0" applyAlignment="1" applyBorder="1" applyFont="1" applyNumberFormat="1">
      <alignment shrinkToFit="0" vertical="center" wrapText="1"/>
    </xf>
    <xf borderId="10" fillId="4" fontId="4" numFmtId="0" xfId="0" applyAlignment="1" applyBorder="1" applyFont="1">
      <alignment horizontal="left" shrinkToFit="0" vertical="center" wrapText="1"/>
    </xf>
    <xf borderId="11" fillId="4" fontId="4" numFmtId="0" xfId="0" applyAlignment="1" applyBorder="1" applyFont="1">
      <alignment horizontal="left" shrinkToFit="0" vertical="center" wrapText="1"/>
    </xf>
    <xf borderId="12" fillId="0" fontId="5" numFmtId="2" xfId="0" applyAlignment="1" applyBorder="1" applyFont="1" applyNumberFormat="1">
      <alignment horizontal="center" shrinkToFit="0" vertical="center" wrapText="1"/>
    </xf>
    <xf borderId="0" fillId="0" fontId="7" numFmtId="0" xfId="0" applyFont="1"/>
    <xf borderId="13" fillId="4" fontId="4" numFmtId="0" xfId="0" applyAlignment="1" applyBorder="1" applyFont="1">
      <alignment shrinkToFit="0" vertical="center" wrapText="1"/>
    </xf>
    <xf borderId="14" fillId="4" fontId="4" numFmtId="0" xfId="0" applyAlignment="1" applyBorder="1" applyFont="1">
      <alignment readingOrder="0" shrinkToFit="0" vertical="center" wrapText="1"/>
    </xf>
    <xf borderId="15" fillId="4" fontId="4" numFmtId="0" xfId="0" applyAlignment="1" applyBorder="1" applyFont="1">
      <alignment shrinkToFit="0" vertical="center" wrapText="1"/>
    </xf>
    <xf borderId="16" fillId="4" fontId="4" numFmtId="0" xfId="0" applyAlignment="1" applyBorder="1" applyFont="1">
      <alignment shrinkToFit="0" vertical="center" wrapText="1"/>
    </xf>
    <xf borderId="17" fillId="4" fontId="4" numFmtId="0" xfId="0" applyAlignment="1" applyBorder="1" applyFont="1">
      <alignment horizontal="right" shrinkToFit="0" vertical="center" wrapText="1"/>
    </xf>
    <xf borderId="18" fillId="6" fontId="4" numFmtId="164" xfId="0" applyAlignment="1" applyBorder="1" applyFill="1" applyFont="1" applyNumberFormat="1">
      <alignment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readingOrder="0"/>
    </xf>
    <xf borderId="19" fillId="3" fontId="4" numFmtId="0" xfId="0" applyAlignment="1" applyBorder="1" applyFont="1">
      <alignment horizontal="center" shrinkToFit="0" vertical="center" wrapText="1"/>
    </xf>
    <xf borderId="3" fillId="4" fontId="5" numFmtId="0" xfId="0" applyAlignment="1" applyBorder="1" applyFont="1">
      <alignment horizontal="left" shrinkToFit="0" vertical="center" wrapText="1"/>
    </xf>
    <xf borderId="9" fillId="0" fontId="5" numFmtId="2" xfId="0" applyAlignment="1" applyBorder="1" applyFont="1" applyNumberFormat="1">
      <alignment horizontal="center" readingOrder="0" shrinkToFit="0" vertical="center" wrapText="1"/>
    </xf>
    <xf borderId="20" fillId="4" fontId="4" numFmtId="0" xfId="0" applyAlignment="1" applyBorder="1" applyFont="1">
      <alignment horizontal="left" vertical="center"/>
    </xf>
    <xf borderId="21" fillId="4" fontId="4" numFmtId="0" xfId="0" applyAlignment="1" applyBorder="1" applyFont="1">
      <alignment horizontal="left" vertical="center"/>
    </xf>
    <xf borderId="0" fillId="0" fontId="8" numFmtId="0" xfId="0" applyAlignment="1" applyFont="1">
      <alignment readingOrder="0"/>
    </xf>
    <xf borderId="22" fillId="4" fontId="4" numFmtId="0" xfId="0" applyAlignment="1" applyBorder="1" applyFont="1">
      <alignment horizontal="left" vertical="center"/>
    </xf>
    <xf borderId="23" fillId="4" fontId="4" numFmtId="0" xfId="0" applyAlignment="1" applyBorder="1" applyFont="1">
      <alignment horizontal="left" vertical="center"/>
    </xf>
    <xf borderId="24" fillId="2" fontId="4" numFmtId="0" xfId="0" applyAlignment="1" applyBorder="1" applyFont="1">
      <alignment vertical="center"/>
    </xf>
    <xf borderId="23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4" fillId="6" fontId="4" numFmtId="0" xfId="0" applyAlignment="1" applyBorder="1" applyFont="1">
      <alignment horizontal="center" shrinkToFit="0" vertical="center" wrapText="1"/>
    </xf>
    <xf borderId="25" fillId="3" fontId="4" numFmtId="0" xfId="0" applyAlignment="1" applyBorder="1" applyFont="1">
      <alignment horizontal="right" shrinkToFit="0" vertical="center" wrapText="1"/>
    </xf>
    <xf borderId="26" fillId="3" fontId="4" numFmtId="0" xfId="0" applyAlignment="1" applyBorder="1" applyFont="1">
      <alignment horizontal="right" shrinkToFit="0" vertical="center" wrapText="1"/>
    </xf>
    <xf borderId="27" fillId="3" fontId="5" numFmtId="164" xfId="0" applyAlignment="1" applyBorder="1" applyFont="1" applyNumberFormat="1">
      <alignment shrinkToFit="0" vertical="center" wrapText="1"/>
    </xf>
    <xf borderId="17" fillId="3" fontId="5" numFmtId="164" xfId="0" applyAlignment="1" applyBorder="1" applyFont="1" applyNumberFormat="1">
      <alignment shrinkToFit="0" vertical="center" wrapText="1"/>
    </xf>
    <xf borderId="18" fillId="4" fontId="4" numFmtId="164" xfId="0" applyAlignment="1" applyBorder="1" applyFont="1" applyNumberFormat="1">
      <alignment shrinkToFit="0" vertical="center" wrapText="1"/>
    </xf>
    <xf borderId="0" fillId="0" fontId="9" numFmtId="0" xfId="0" applyFont="1"/>
    <xf borderId="0" fillId="0" fontId="5" numFmtId="0" xfId="0" applyAlignment="1" applyFont="1">
      <alignment horizontal="left"/>
    </xf>
    <xf borderId="0" fillId="0" fontId="5" numFmtId="0" xfId="0" applyFont="1"/>
    <xf borderId="4" fillId="5" fontId="5" numFmtId="164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60.29"/>
    <col customWidth="1" min="3" max="3" width="54.86"/>
    <col customWidth="1" min="4" max="4" width="14.86"/>
    <col customWidth="1" min="5" max="5" width="16.29"/>
    <col customWidth="1" min="6" max="6" width="16.86"/>
    <col customWidth="1" min="7" max="7" width="3.43"/>
    <col customWidth="1" min="8" max="26" width="8.86"/>
  </cols>
  <sheetData>
    <row r="1" ht="81.0" customHeight="1">
      <c r="A1" s="1"/>
      <c r="B1" s="2" t="s">
        <v>0</v>
      </c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>
      <c r="B2" s="4" t="s">
        <v>1</v>
      </c>
      <c r="C2" s="5"/>
      <c r="D2" s="6"/>
      <c r="E2" s="7"/>
      <c r="F2" s="8" t="s">
        <v>2</v>
      </c>
    </row>
    <row r="3" ht="49.5" customHeight="1">
      <c r="B3" s="9" t="s">
        <v>3</v>
      </c>
      <c r="C3" s="10" t="s">
        <v>4</v>
      </c>
      <c r="D3" s="11"/>
      <c r="E3" s="12"/>
      <c r="F3" s="13">
        <v>160000.0</v>
      </c>
    </row>
    <row r="4" ht="54.75" customHeight="1">
      <c r="B4" s="9" t="s">
        <v>5</v>
      </c>
      <c r="C4" s="14" t="s">
        <v>6</v>
      </c>
      <c r="D4" s="15" t="s">
        <v>7</v>
      </c>
      <c r="E4" s="16" t="s">
        <v>8</v>
      </c>
      <c r="F4" s="8" t="s">
        <v>2</v>
      </c>
    </row>
    <row r="5" ht="49.5" customHeight="1">
      <c r="B5" s="9"/>
      <c r="C5" s="17" t="s">
        <v>9</v>
      </c>
      <c r="D5" s="18">
        <v>35000.0</v>
      </c>
      <c r="E5" s="19">
        <v>5.0</v>
      </c>
      <c r="F5" s="20">
        <f t="shared" ref="F5:F7" si="1">E5*D5</f>
        <v>175000</v>
      </c>
    </row>
    <row r="6" ht="49.5" customHeight="1">
      <c r="B6" s="21"/>
      <c r="C6" s="22" t="s">
        <v>10</v>
      </c>
      <c r="D6" s="18">
        <v>120000.0</v>
      </c>
      <c r="E6" s="23">
        <v>5.0</v>
      </c>
      <c r="F6" s="20">
        <f t="shared" si="1"/>
        <v>600000</v>
      </c>
      <c r="H6" s="24">
        <v>165.0</v>
      </c>
      <c r="I6" s="24">
        <v>50.0</v>
      </c>
    </row>
    <row r="7" ht="49.5" customHeight="1">
      <c r="B7" s="25"/>
      <c r="C7" s="26" t="s">
        <v>11</v>
      </c>
      <c r="D7" s="18">
        <v>155000.0</v>
      </c>
      <c r="E7" s="23">
        <v>5.0</v>
      </c>
      <c r="F7" s="20">
        <f t="shared" si="1"/>
        <v>775000</v>
      </c>
    </row>
    <row r="8" ht="49.5" customHeight="1">
      <c r="B8" s="27"/>
      <c r="C8" s="28"/>
      <c r="D8" s="28"/>
      <c r="E8" s="29" t="s">
        <v>12</v>
      </c>
      <c r="F8" s="30">
        <f>SUM(F2:F7)</f>
        <v>1710000</v>
      </c>
    </row>
    <row r="9" ht="18.0" customHeight="1"/>
    <row r="10">
      <c r="B10" s="31" t="s">
        <v>13</v>
      </c>
      <c r="C10" s="14"/>
      <c r="D10" s="15" t="s">
        <v>7</v>
      </c>
      <c r="E10" s="16" t="s">
        <v>8</v>
      </c>
      <c r="F10" s="8" t="s">
        <v>2</v>
      </c>
      <c r="H10" s="32">
        <v>15.0</v>
      </c>
      <c r="I10" s="33" t="s">
        <v>14</v>
      </c>
      <c r="J10" s="33" t="s">
        <v>15</v>
      </c>
      <c r="K10" s="33" t="s">
        <v>16</v>
      </c>
    </row>
    <row r="11" ht="49.5" customHeight="1">
      <c r="B11" s="9" t="s">
        <v>17</v>
      </c>
      <c r="C11" s="34"/>
      <c r="D11" s="18">
        <f t="shared" ref="D11:D16" si="2">F11/E11</f>
        <v>115200</v>
      </c>
      <c r="E11" s="35">
        <v>5.0</v>
      </c>
      <c r="F11" s="20">
        <f t="shared" ref="F11:F13" si="3">H11*I11*J11*K11</f>
        <v>576000</v>
      </c>
      <c r="H11" s="32">
        <v>15.0</v>
      </c>
      <c r="I11" s="32">
        <v>8.0</v>
      </c>
      <c r="J11" s="32">
        <v>60.0</v>
      </c>
      <c r="K11" s="24">
        <v>80.0</v>
      </c>
    </row>
    <row r="12" ht="49.5" customHeight="1">
      <c r="B12" s="36" t="s">
        <v>18</v>
      </c>
      <c r="C12" s="37"/>
      <c r="D12" s="18">
        <f t="shared" si="2"/>
        <v>88704</v>
      </c>
      <c r="E12" s="35">
        <v>5.0</v>
      </c>
      <c r="F12" s="20">
        <f t="shared" si="3"/>
        <v>443520</v>
      </c>
      <c r="H12" s="32">
        <v>12.0</v>
      </c>
      <c r="I12" s="32">
        <v>21.0</v>
      </c>
      <c r="J12" s="32">
        <v>55.0</v>
      </c>
      <c r="K12" s="24">
        <v>32.0</v>
      </c>
    </row>
    <row r="13" ht="49.5" customHeight="1">
      <c r="B13" s="9" t="s">
        <v>19</v>
      </c>
      <c r="C13" s="34"/>
      <c r="D13" s="18">
        <f t="shared" si="2"/>
        <v>30240</v>
      </c>
      <c r="E13" s="35">
        <v>5.0</v>
      </c>
      <c r="F13" s="20">
        <f t="shared" si="3"/>
        <v>151200</v>
      </c>
      <c r="H13" s="32">
        <v>14.0</v>
      </c>
      <c r="I13" s="32">
        <v>9.0</v>
      </c>
      <c r="J13" s="32">
        <v>30.0</v>
      </c>
      <c r="K13" s="24">
        <v>40.0</v>
      </c>
    </row>
    <row r="14" ht="49.5" customHeight="1">
      <c r="B14" s="36" t="s">
        <v>20</v>
      </c>
      <c r="C14" s="37"/>
      <c r="D14" s="18">
        <f t="shared" si="2"/>
        <v>22500</v>
      </c>
      <c r="E14" s="35">
        <v>5.0</v>
      </c>
      <c r="F14" s="20">
        <f>H10*I14*J14*K14</f>
        <v>112500</v>
      </c>
      <c r="H14" s="38">
        <v>5.0</v>
      </c>
      <c r="I14" s="32">
        <v>50.0</v>
      </c>
      <c r="J14" s="32">
        <v>5.0</v>
      </c>
      <c r="K14" s="38">
        <v>30.0</v>
      </c>
    </row>
    <row r="15" ht="49.5" customHeight="1">
      <c r="B15" s="36" t="s">
        <v>21</v>
      </c>
      <c r="C15" s="37"/>
      <c r="D15" s="18">
        <f t="shared" si="2"/>
        <v>50400</v>
      </c>
      <c r="E15" s="35">
        <v>5.0</v>
      </c>
      <c r="F15" s="20">
        <f t="shared" ref="F15:F16" si="4">H15*I15*J15*K15</f>
        <v>252000</v>
      </c>
      <c r="H15" s="32">
        <v>12.0</v>
      </c>
      <c r="I15" s="32">
        <v>60.0</v>
      </c>
      <c r="J15" s="32">
        <v>35.0</v>
      </c>
      <c r="K15" s="24">
        <v>10.0</v>
      </c>
    </row>
    <row r="16" ht="49.5" customHeight="1">
      <c r="B16" s="39" t="s">
        <v>22</v>
      </c>
      <c r="C16" s="40"/>
      <c r="D16" s="18">
        <f t="shared" si="2"/>
        <v>99000</v>
      </c>
      <c r="E16" s="35">
        <v>5.0</v>
      </c>
      <c r="F16" s="20">
        <f t="shared" si="4"/>
        <v>495000</v>
      </c>
      <c r="H16" s="32">
        <v>11.0</v>
      </c>
      <c r="I16" s="32">
        <v>45.0</v>
      </c>
      <c r="J16" s="24">
        <v>50.0</v>
      </c>
      <c r="K16" s="24">
        <v>20.0</v>
      </c>
    </row>
    <row r="17" ht="49.5" customHeight="1">
      <c r="B17" s="27"/>
      <c r="C17" s="28"/>
      <c r="D17" s="28"/>
      <c r="E17" s="29" t="s">
        <v>23</v>
      </c>
      <c r="F17" s="30">
        <f>SUM(F11:F16)</f>
        <v>2030220</v>
      </c>
    </row>
    <row r="18" ht="18.0" customHeight="1"/>
    <row r="19" ht="34.5" customHeight="1">
      <c r="B19" s="4"/>
      <c r="C19" s="41"/>
      <c r="D19" s="42" t="s">
        <v>24</v>
      </c>
      <c r="E19" s="43" t="s">
        <v>25</v>
      </c>
      <c r="F19" s="44" t="s">
        <v>26</v>
      </c>
    </row>
    <row r="20" ht="49.5" customHeight="1">
      <c r="B20" s="45"/>
      <c r="C20" s="46" t="s">
        <v>27</v>
      </c>
      <c r="D20" s="47">
        <f>F8</f>
        <v>1710000</v>
      </c>
      <c r="E20" s="48">
        <f>F17</f>
        <v>2030220</v>
      </c>
      <c r="F20" s="49">
        <f>D20-E20</f>
        <v>-320220</v>
      </c>
    </row>
    <row r="21" ht="18.0" customHeight="1"/>
    <row r="22" ht="49.5" customHeight="1">
      <c r="B22" s="50"/>
    </row>
    <row r="23" ht="21.75" customHeight="1"/>
    <row r="24" ht="21.75" customHeight="1"/>
    <row r="25" ht="21.75" customHeight="1"/>
    <row r="26" ht="9.75" customHeight="1"/>
    <row r="27" ht="18.0" customHeight="1"/>
    <row r="28" ht="18.0" customHeight="1"/>
    <row r="29" ht="21.75" customHeight="1"/>
    <row r="30" ht="21.75" customHeight="1"/>
    <row r="31" ht="15.75" customHeight="1">
      <c r="B31" s="51"/>
      <c r="C31" s="51"/>
      <c r="D31" s="52"/>
      <c r="E31" s="52"/>
      <c r="F31" s="52"/>
    </row>
    <row r="32" ht="15.75" customHeight="1"/>
    <row r="33" ht="15.0" customHeight="1"/>
    <row r="34" ht="15.0" customHeight="1"/>
    <row r="35" ht="15.0" customHeight="1"/>
    <row r="36" ht="15.0" customHeight="1"/>
    <row r="37" ht="15.75" customHeight="1">
      <c r="B37" s="50"/>
      <c r="C37" s="50"/>
      <c r="D37" s="50"/>
      <c r="E37" s="50"/>
      <c r="F37" s="50"/>
    </row>
    <row r="38" ht="15.75" customHeight="1">
      <c r="B38" s="50"/>
      <c r="C38" s="50"/>
      <c r="D38" s="50"/>
      <c r="E38" s="50"/>
      <c r="F38" s="50"/>
    </row>
    <row r="39" ht="15.75" customHeight="1">
      <c r="B39" s="50"/>
      <c r="C39" s="50"/>
      <c r="D39" s="50"/>
      <c r="E39" s="50"/>
      <c r="F39" s="50"/>
    </row>
    <row r="40" ht="15.75" customHeight="1">
      <c r="B40" s="50"/>
      <c r="C40" s="50"/>
      <c r="D40" s="50"/>
      <c r="E40" s="50"/>
      <c r="F40" s="50"/>
    </row>
    <row r="41" ht="15.75" customHeight="1">
      <c r="B41" s="50"/>
      <c r="C41" s="50"/>
      <c r="D41" s="50"/>
      <c r="E41" s="50"/>
      <c r="F41" s="50"/>
    </row>
    <row r="42" ht="15.75" customHeight="1">
      <c r="B42" s="50"/>
      <c r="C42" s="50"/>
      <c r="D42" s="50"/>
      <c r="E42" s="50"/>
      <c r="F42" s="50"/>
    </row>
    <row r="43" ht="15.75" customHeight="1">
      <c r="B43" s="50"/>
      <c r="C43" s="50"/>
      <c r="D43" s="50"/>
      <c r="E43" s="50"/>
      <c r="F43" s="50"/>
    </row>
    <row r="44" ht="15.75" customHeight="1">
      <c r="B44" s="50"/>
      <c r="C44" s="50"/>
      <c r="D44" s="50"/>
      <c r="E44" s="50"/>
      <c r="F44" s="50"/>
    </row>
    <row r="45" ht="15.75" customHeight="1">
      <c r="B45" s="50"/>
      <c r="C45" s="50"/>
      <c r="D45" s="50"/>
      <c r="E45" s="50"/>
      <c r="F45" s="50"/>
    </row>
    <row r="46" ht="15.75" customHeight="1">
      <c r="B46" s="50"/>
      <c r="C46" s="50"/>
      <c r="D46" s="50"/>
      <c r="E46" s="50"/>
      <c r="F46" s="50"/>
    </row>
    <row r="47" ht="15.75" customHeight="1">
      <c r="B47" s="50"/>
      <c r="C47" s="50"/>
      <c r="D47" s="50"/>
      <c r="E47" s="50"/>
      <c r="F47" s="50"/>
    </row>
    <row r="48" ht="15.75" customHeight="1">
      <c r="B48" s="50"/>
      <c r="C48" s="50"/>
      <c r="D48" s="50"/>
      <c r="E48" s="50"/>
      <c r="F48" s="50"/>
    </row>
    <row r="49" ht="15.75" customHeight="1">
      <c r="B49" s="50"/>
      <c r="C49" s="50"/>
      <c r="D49" s="50"/>
      <c r="E49" s="50"/>
      <c r="F49" s="50"/>
    </row>
    <row r="50" ht="15.75" customHeight="1">
      <c r="B50" s="50"/>
      <c r="C50" s="50"/>
      <c r="D50" s="50"/>
      <c r="E50" s="50"/>
      <c r="F50" s="50"/>
    </row>
    <row r="51" ht="15.75" customHeight="1">
      <c r="B51" s="50"/>
      <c r="C51" s="50"/>
      <c r="D51" s="50"/>
      <c r="E51" s="50"/>
      <c r="F51" s="50"/>
    </row>
    <row r="52" ht="15.75" customHeight="1">
      <c r="B52" s="50"/>
      <c r="C52" s="50"/>
      <c r="D52" s="50"/>
      <c r="E52" s="50"/>
      <c r="F52" s="50"/>
    </row>
    <row r="53" ht="15.75" customHeight="1">
      <c r="B53" s="50"/>
      <c r="C53" s="50"/>
      <c r="D53" s="50"/>
      <c r="E53" s="50"/>
      <c r="F53" s="50"/>
    </row>
    <row r="54" ht="15.75" customHeight="1">
      <c r="B54" s="50"/>
      <c r="C54" s="50"/>
      <c r="D54" s="50"/>
      <c r="E54" s="50"/>
      <c r="F54" s="50"/>
    </row>
    <row r="55" ht="15.75" customHeight="1">
      <c r="B55" s="50"/>
      <c r="C55" s="50"/>
      <c r="D55" s="50"/>
      <c r="E55" s="50"/>
      <c r="F55" s="50"/>
    </row>
    <row r="56" ht="15.75" customHeight="1">
      <c r="B56" s="50"/>
      <c r="C56" s="50"/>
      <c r="D56" s="50"/>
      <c r="E56" s="50"/>
      <c r="F56" s="50"/>
    </row>
    <row r="57" ht="15.75" customHeight="1">
      <c r="B57" s="50"/>
      <c r="C57" s="50"/>
      <c r="D57" s="50"/>
      <c r="E57" s="50"/>
      <c r="F57" s="50"/>
    </row>
    <row r="58" ht="15.75" customHeight="1">
      <c r="B58" s="50"/>
      <c r="C58" s="50"/>
      <c r="D58" s="50"/>
      <c r="E58" s="50"/>
      <c r="F58" s="50"/>
    </row>
    <row r="59" ht="15.75" customHeight="1">
      <c r="B59" s="50"/>
      <c r="C59" s="50"/>
      <c r="D59" s="50"/>
      <c r="E59" s="50"/>
      <c r="F59" s="50"/>
    </row>
    <row r="60" ht="15.75" customHeight="1">
      <c r="B60" s="50"/>
      <c r="C60" s="50"/>
      <c r="D60" s="50"/>
      <c r="E60" s="50"/>
      <c r="F60" s="50"/>
    </row>
    <row r="61" ht="15.75" customHeight="1">
      <c r="B61" s="50"/>
      <c r="C61" s="50"/>
      <c r="D61" s="50"/>
      <c r="E61" s="50"/>
      <c r="F61" s="50"/>
    </row>
    <row r="62" ht="15.75" customHeight="1">
      <c r="B62" s="50"/>
      <c r="C62" s="50"/>
      <c r="D62" s="50"/>
      <c r="E62" s="50"/>
      <c r="F62" s="50"/>
    </row>
    <row r="63" ht="15.75" customHeight="1">
      <c r="B63" s="50"/>
      <c r="C63" s="50"/>
      <c r="D63" s="50"/>
      <c r="E63" s="50"/>
      <c r="F63" s="50"/>
    </row>
    <row r="64" ht="15.75" customHeight="1">
      <c r="B64" s="50"/>
      <c r="C64" s="50"/>
      <c r="D64" s="50"/>
      <c r="E64" s="50"/>
      <c r="F64" s="50"/>
    </row>
    <row r="65" ht="15.75" customHeight="1">
      <c r="B65" s="50"/>
      <c r="C65" s="50"/>
      <c r="D65" s="50"/>
      <c r="E65" s="50"/>
      <c r="F65" s="50"/>
    </row>
    <row r="66" ht="15.75" customHeight="1">
      <c r="B66" s="50"/>
      <c r="C66" s="50"/>
      <c r="D66" s="50"/>
      <c r="E66" s="50"/>
      <c r="F66" s="50"/>
    </row>
    <row r="67" ht="15.75" customHeight="1">
      <c r="B67" s="50"/>
      <c r="C67" s="50"/>
      <c r="D67" s="50"/>
      <c r="E67" s="50"/>
      <c r="F67" s="50"/>
    </row>
    <row r="68" ht="15.75" customHeight="1">
      <c r="B68" s="50"/>
      <c r="C68" s="50"/>
      <c r="D68" s="50"/>
      <c r="E68" s="50"/>
      <c r="F68" s="50"/>
    </row>
    <row r="69" ht="15.75" customHeight="1">
      <c r="B69" s="50"/>
      <c r="C69" s="50"/>
      <c r="D69" s="50"/>
      <c r="E69" s="50"/>
      <c r="F69" s="50"/>
    </row>
    <row r="70" ht="15.75" customHeight="1">
      <c r="B70" s="50"/>
      <c r="C70" s="50"/>
      <c r="D70" s="50"/>
      <c r="E70" s="50"/>
      <c r="F70" s="50"/>
    </row>
    <row r="71" ht="15.75" customHeight="1">
      <c r="B71" s="50"/>
      <c r="C71" s="50"/>
      <c r="D71" s="50"/>
      <c r="E71" s="50"/>
      <c r="F71" s="50"/>
    </row>
    <row r="72" ht="15.75" customHeight="1">
      <c r="B72" s="50"/>
      <c r="C72" s="50"/>
      <c r="D72" s="50"/>
      <c r="E72" s="50"/>
      <c r="F72" s="50"/>
    </row>
    <row r="73" ht="15.75" customHeight="1">
      <c r="B73" s="50"/>
      <c r="C73" s="50"/>
      <c r="D73" s="50"/>
      <c r="E73" s="50"/>
      <c r="F73" s="50"/>
    </row>
    <row r="74" ht="15.75" customHeight="1">
      <c r="B74" s="50"/>
      <c r="C74" s="50"/>
      <c r="D74" s="50"/>
      <c r="E74" s="50"/>
      <c r="F74" s="50"/>
    </row>
    <row r="75" ht="15.75" customHeight="1">
      <c r="B75" s="50"/>
      <c r="C75" s="50"/>
      <c r="D75" s="50"/>
      <c r="E75" s="50"/>
      <c r="F75" s="50"/>
    </row>
    <row r="76" ht="15.75" customHeight="1">
      <c r="B76" s="50"/>
      <c r="C76" s="50"/>
      <c r="D76" s="50"/>
      <c r="E76" s="50"/>
      <c r="F76" s="50"/>
    </row>
    <row r="77" ht="15.75" customHeight="1">
      <c r="B77" s="50"/>
      <c r="C77" s="50"/>
      <c r="D77" s="50"/>
      <c r="E77" s="50"/>
      <c r="F77" s="50"/>
    </row>
    <row r="78" ht="15.75" customHeight="1">
      <c r="B78" s="50"/>
      <c r="C78" s="50"/>
      <c r="D78" s="50"/>
      <c r="E78" s="50"/>
      <c r="F78" s="50"/>
    </row>
    <row r="79" ht="15.75" customHeight="1">
      <c r="B79" s="50"/>
      <c r="C79" s="50"/>
      <c r="D79" s="50"/>
      <c r="E79" s="50"/>
      <c r="F79" s="50"/>
    </row>
    <row r="80" ht="15.75" customHeight="1">
      <c r="B80" s="50"/>
      <c r="C80" s="50"/>
      <c r="D80" s="50"/>
      <c r="E80" s="50"/>
      <c r="F80" s="50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B1:C1"/>
    <mergeCell ref="C3:E3"/>
    <mergeCell ref="B22:F22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5.0"/>
    <col customWidth="1" min="2" max="2" width="45.86"/>
    <col customWidth="1" min="3" max="3" width="14.0"/>
  </cols>
  <sheetData>
    <row r="1">
      <c r="A1" s="2" t="s">
        <v>0</v>
      </c>
      <c r="C1" s="3"/>
      <c r="D1" s="3"/>
      <c r="E1" s="3"/>
      <c r="F1" s="1"/>
      <c r="G1" s="1"/>
      <c r="H1" s="1"/>
      <c r="I1" s="1"/>
      <c r="J1" s="1"/>
    </row>
    <row r="2">
      <c r="A2" s="4" t="s">
        <v>1</v>
      </c>
      <c r="B2" s="5"/>
      <c r="C2" s="6"/>
      <c r="D2" s="7"/>
      <c r="E2" s="8" t="s">
        <v>2</v>
      </c>
    </row>
    <row r="3">
      <c r="A3" s="9" t="s">
        <v>3</v>
      </c>
      <c r="B3" s="10" t="s">
        <v>4</v>
      </c>
      <c r="C3" s="11"/>
      <c r="D3" s="12"/>
      <c r="E3" s="53">
        <v>146000.0</v>
      </c>
    </row>
    <row r="4">
      <c r="A4" s="9" t="s">
        <v>5</v>
      </c>
      <c r="B4" s="14" t="s">
        <v>6</v>
      </c>
      <c r="C4" s="15" t="s">
        <v>7</v>
      </c>
      <c r="D4" s="16" t="s">
        <v>8</v>
      </c>
      <c r="E4" s="8" t="s">
        <v>2</v>
      </c>
    </row>
    <row r="5">
      <c r="A5" s="9"/>
      <c r="B5" s="17" t="s">
        <v>9</v>
      </c>
      <c r="C5" s="18">
        <v>30000.0</v>
      </c>
      <c r="D5" s="19">
        <v>5.0</v>
      </c>
      <c r="E5" s="20">
        <f t="shared" ref="E5:E7" si="1">D5*C5</f>
        <v>150000</v>
      </c>
    </row>
    <row r="6">
      <c r="A6" s="21"/>
      <c r="B6" s="22" t="s">
        <v>10</v>
      </c>
      <c r="C6" s="18">
        <v>100000.0</v>
      </c>
      <c r="D6" s="23">
        <v>5.0</v>
      </c>
      <c r="E6" s="20">
        <f t="shared" si="1"/>
        <v>500000</v>
      </c>
      <c r="G6" s="24">
        <v>165.0</v>
      </c>
      <c r="H6" s="24">
        <v>50.0</v>
      </c>
    </row>
    <row r="7">
      <c r="A7" s="25"/>
      <c r="B7" s="26" t="s">
        <v>11</v>
      </c>
      <c r="C7" s="18">
        <v>90000.0</v>
      </c>
      <c r="D7" s="23">
        <v>5.0</v>
      </c>
      <c r="E7" s="20">
        <f t="shared" si="1"/>
        <v>450000</v>
      </c>
    </row>
    <row r="8">
      <c r="A8" s="27"/>
      <c r="B8" s="28"/>
      <c r="C8" s="28"/>
      <c r="D8" s="29" t="s">
        <v>12</v>
      </c>
      <c r="E8" s="30">
        <f>SUM(E2:E7)</f>
        <v>1246000</v>
      </c>
    </row>
    <row r="10">
      <c r="A10" s="31" t="s">
        <v>13</v>
      </c>
      <c r="B10" s="14"/>
      <c r="C10" s="15" t="s">
        <v>7</v>
      </c>
      <c r="D10" s="16" t="s">
        <v>8</v>
      </c>
      <c r="E10" s="8" t="s">
        <v>2</v>
      </c>
      <c r="G10" s="33" t="s">
        <v>28</v>
      </c>
      <c r="H10" s="33" t="s">
        <v>14</v>
      </c>
      <c r="I10" s="33" t="s">
        <v>15</v>
      </c>
      <c r="J10" s="33" t="s">
        <v>16</v>
      </c>
    </row>
    <row r="11">
      <c r="A11" s="9" t="s">
        <v>17</v>
      </c>
      <c r="B11" s="34"/>
      <c r="C11" s="18">
        <f t="shared" ref="C11:C16" si="2">E11/D11</f>
        <v>12240</v>
      </c>
      <c r="D11" s="35">
        <v>5.0</v>
      </c>
      <c r="E11" s="20">
        <f t="shared" ref="E11:E16" si="3">G11*H11*I11*J11</f>
        <v>61200</v>
      </c>
      <c r="G11" s="32">
        <v>5.0</v>
      </c>
      <c r="H11" s="32">
        <v>8.0</v>
      </c>
      <c r="I11" s="32">
        <v>45.0</v>
      </c>
      <c r="J11" s="32">
        <v>34.0</v>
      </c>
    </row>
    <row r="12">
      <c r="A12" s="36" t="s">
        <v>18</v>
      </c>
      <c r="B12" s="37"/>
      <c r="C12" s="18">
        <f t="shared" si="2"/>
        <v>32256</v>
      </c>
      <c r="D12" s="35">
        <v>5.0</v>
      </c>
      <c r="E12" s="20">
        <f t="shared" si="3"/>
        <v>161280</v>
      </c>
      <c r="G12" s="32">
        <v>6.0</v>
      </c>
      <c r="H12" s="32">
        <v>20.0</v>
      </c>
      <c r="I12" s="32">
        <v>48.0</v>
      </c>
      <c r="J12" s="32">
        <v>28.0</v>
      </c>
    </row>
    <row r="13">
      <c r="A13" s="9" t="s">
        <v>19</v>
      </c>
      <c r="B13" s="34"/>
      <c r="C13" s="18">
        <f t="shared" si="2"/>
        <v>14000</v>
      </c>
      <c r="D13" s="35">
        <v>5.0</v>
      </c>
      <c r="E13" s="20">
        <f t="shared" si="3"/>
        <v>70000</v>
      </c>
      <c r="G13" s="32">
        <v>8.0</v>
      </c>
      <c r="H13" s="32">
        <v>10.0</v>
      </c>
      <c r="I13" s="32">
        <v>35.0</v>
      </c>
      <c r="J13" s="32">
        <v>25.0</v>
      </c>
    </row>
    <row r="14">
      <c r="A14" s="36" t="s">
        <v>20</v>
      </c>
      <c r="B14" s="37"/>
      <c r="C14" s="18">
        <f t="shared" si="2"/>
        <v>42000</v>
      </c>
      <c r="D14" s="35">
        <v>5.0</v>
      </c>
      <c r="E14" s="20">
        <f t="shared" si="3"/>
        <v>210000</v>
      </c>
      <c r="G14" s="32">
        <v>6.0</v>
      </c>
      <c r="H14" s="32">
        <v>40.0</v>
      </c>
      <c r="I14" s="32">
        <v>25.0</v>
      </c>
      <c r="J14" s="38">
        <v>35.0</v>
      </c>
    </row>
    <row r="15">
      <c r="A15" s="36" t="s">
        <v>21</v>
      </c>
      <c r="B15" s="37"/>
      <c r="C15" s="18">
        <f t="shared" si="2"/>
        <v>58500</v>
      </c>
      <c r="D15" s="35">
        <v>5.0</v>
      </c>
      <c r="E15" s="20">
        <f t="shared" si="3"/>
        <v>292500</v>
      </c>
      <c r="G15" s="32">
        <v>5.0</v>
      </c>
      <c r="H15" s="32">
        <v>50.0</v>
      </c>
      <c r="I15" s="32">
        <v>45.0</v>
      </c>
      <c r="J15" s="32">
        <v>26.0</v>
      </c>
    </row>
    <row r="16">
      <c r="A16" s="39" t="s">
        <v>22</v>
      </c>
      <c r="B16" s="40"/>
      <c r="C16" s="18">
        <f t="shared" si="2"/>
        <v>84000</v>
      </c>
      <c r="D16" s="35">
        <v>5.0</v>
      </c>
      <c r="E16" s="20">
        <f t="shared" si="3"/>
        <v>420000</v>
      </c>
      <c r="G16" s="32">
        <v>7.0</v>
      </c>
      <c r="H16" s="32">
        <v>40.0</v>
      </c>
      <c r="I16" s="32">
        <v>50.0</v>
      </c>
      <c r="J16" s="32">
        <v>30.0</v>
      </c>
    </row>
    <row r="17">
      <c r="A17" s="27"/>
      <c r="B17" s="28"/>
      <c r="C17" s="28"/>
      <c r="D17" s="29" t="s">
        <v>23</v>
      </c>
      <c r="E17" s="30">
        <f>SUM(E11:E16)</f>
        <v>1214980</v>
      </c>
    </row>
    <row r="19">
      <c r="A19" s="4"/>
      <c r="B19" s="41"/>
      <c r="C19" s="42" t="s">
        <v>24</v>
      </c>
      <c r="D19" s="43" t="s">
        <v>25</v>
      </c>
      <c r="E19" s="44" t="s">
        <v>26</v>
      </c>
    </row>
    <row r="20">
      <c r="A20" s="45"/>
      <c r="B20" s="46" t="s">
        <v>27</v>
      </c>
      <c r="C20" s="47">
        <f>E8</f>
        <v>1246000</v>
      </c>
      <c r="D20" s="48">
        <f>E17</f>
        <v>1214980</v>
      </c>
      <c r="E20" s="49">
        <f>C20-D20</f>
        <v>31020</v>
      </c>
    </row>
    <row r="22">
      <c r="A22" s="50"/>
    </row>
  </sheetData>
  <mergeCells count="3">
    <mergeCell ref="A1:B1"/>
    <mergeCell ref="B3:D3"/>
    <mergeCell ref="A22:E2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2016-01-27T00:19:38Z</dcterms:created>
  <dc:creator>Alexandra Ragazhinskaya</dc:creator>
</cp:coreProperties>
</file>