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Finance\Financial Analysis in Excel\"/>
    </mc:Choice>
  </mc:AlternateContent>
  <xr:revisionPtr revIDLastSave="0" documentId="13_ncr:1_{96E62FC7-B2D3-45A9-AF70-F38AEBF4DB6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put" sheetId="1" r:id="rId1"/>
    <sheet name="Outpu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9" i="2"/>
  <c r="C11" i="2"/>
  <c r="D11" i="2"/>
  <c r="E11" i="2"/>
  <c r="F11" i="2"/>
  <c r="G11" i="2"/>
  <c r="H11" i="2"/>
  <c r="I11" i="2"/>
  <c r="J11" i="2"/>
  <c r="K11" i="2"/>
  <c r="L11" i="2"/>
  <c r="M11" i="2"/>
  <c r="N11" i="2"/>
  <c r="C7" i="2"/>
  <c r="D22" i="2"/>
  <c r="E22" i="2"/>
  <c r="F22" i="2"/>
  <c r="G22" i="2"/>
  <c r="H22" i="2"/>
  <c r="I22" i="2"/>
  <c r="J22" i="2"/>
  <c r="K22" i="2"/>
  <c r="L22" i="2"/>
  <c r="M22" i="2"/>
  <c r="N22" i="2"/>
  <c r="C22" i="2"/>
  <c r="D21" i="2"/>
  <c r="E21" i="2"/>
  <c r="F21" i="2"/>
  <c r="G21" i="2"/>
  <c r="H21" i="2"/>
  <c r="I21" i="2"/>
  <c r="J21" i="2"/>
  <c r="K21" i="2"/>
  <c r="L21" i="2"/>
  <c r="M21" i="2"/>
  <c r="N21" i="2"/>
  <c r="D15" i="2"/>
  <c r="E15" i="2"/>
  <c r="F15" i="2"/>
  <c r="G15" i="2"/>
  <c r="H15" i="2"/>
  <c r="I15" i="2"/>
  <c r="J15" i="2"/>
  <c r="K15" i="2"/>
  <c r="L15" i="2"/>
  <c r="M15" i="2"/>
  <c r="N15" i="2"/>
  <c r="C15" i="2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D14" i="2"/>
  <c r="E14" i="2"/>
  <c r="F14" i="2"/>
  <c r="G14" i="2"/>
  <c r="H14" i="2"/>
  <c r="I14" i="2"/>
  <c r="J14" i="2"/>
  <c r="K14" i="2"/>
  <c r="L14" i="2"/>
  <c r="M14" i="2"/>
  <c r="N14" i="2"/>
  <c r="C14" i="2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C12" i="2"/>
  <c r="D12" i="2"/>
  <c r="E12" i="2"/>
  <c r="F12" i="2"/>
  <c r="G12" i="2"/>
  <c r="H12" i="2"/>
  <c r="I12" i="2"/>
  <c r="J12" i="2"/>
  <c r="K12" i="2"/>
  <c r="L12" i="2"/>
  <c r="M12" i="2"/>
  <c r="N12" i="2"/>
  <c r="D9" i="2"/>
  <c r="E9" i="2"/>
  <c r="F9" i="2"/>
  <c r="G9" i="2"/>
  <c r="H9" i="2"/>
  <c r="I9" i="2"/>
  <c r="J9" i="2"/>
  <c r="K9" i="2"/>
  <c r="L9" i="2"/>
  <c r="M9" i="2"/>
  <c r="N9" i="2"/>
  <c r="C6" i="2"/>
  <c r="D10" i="2"/>
  <c r="E10" i="2"/>
  <c r="F10" i="2"/>
  <c r="G10" i="2"/>
  <c r="H10" i="2"/>
  <c r="I10" i="2"/>
  <c r="J10" i="2"/>
  <c r="K10" i="2"/>
  <c r="L10" i="2"/>
  <c r="M10" i="2"/>
  <c r="N10" i="2"/>
  <c r="C10" i="2"/>
  <c r="D7" i="2"/>
  <c r="D8" i="2" s="1"/>
  <c r="E7" i="2"/>
  <c r="E8" i="2" s="1"/>
  <c r="F7" i="2"/>
  <c r="F8" i="2" s="1"/>
  <c r="G7" i="2"/>
  <c r="G8" i="2" s="1"/>
  <c r="H7" i="2"/>
  <c r="H8" i="2" s="1"/>
  <c r="I7" i="2"/>
  <c r="I8" i="2" s="1"/>
  <c r="J7" i="2"/>
  <c r="J8" i="2" s="1"/>
  <c r="K7" i="2"/>
  <c r="K8" i="2" s="1"/>
  <c r="L7" i="2"/>
  <c r="L8" i="2" s="1"/>
  <c r="M7" i="2"/>
  <c r="M8" i="2" s="1"/>
  <c r="N7" i="2"/>
  <c r="N8" i="2" s="1"/>
  <c r="C8" i="2"/>
  <c r="D6" i="2"/>
  <c r="E6" i="2"/>
  <c r="F6" i="2"/>
  <c r="G6" i="2"/>
  <c r="H6" i="2"/>
  <c r="I6" i="2"/>
  <c r="J6" i="2"/>
  <c r="K6" i="2"/>
  <c r="L6" i="2"/>
  <c r="M6" i="2"/>
  <c r="N6" i="2"/>
  <c r="D4" i="2"/>
  <c r="E4" i="2"/>
  <c r="F4" i="2"/>
  <c r="G4" i="2"/>
  <c r="H4" i="2"/>
  <c r="I4" i="2"/>
  <c r="J4" i="2"/>
  <c r="K4" i="2"/>
  <c r="L4" i="2"/>
  <c r="M4" i="2"/>
  <c r="N4" i="2"/>
  <c r="C4" i="2"/>
  <c r="D3" i="2"/>
  <c r="E3" i="2"/>
  <c r="F3" i="2"/>
  <c r="G3" i="2"/>
  <c r="H3" i="2"/>
  <c r="I3" i="2"/>
  <c r="J3" i="2"/>
  <c r="K3" i="2"/>
  <c r="L3" i="2"/>
  <c r="M3" i="2"/>
  <c r="N3" i="2"/>
  <c r="C3" i="2"/>
  <c r="E2" i="2"/>
  <c r="F2" i="2"/>
  <c r="G2" i="2"/>
  <c r="H2" i="2"/>
  <c r="I2" i="2"/>
  <c r="J2" i="2"/>
  <c r="K2" i="2"/>
  <c r="L2" i="2"/>
  <c r="M2" i="2"/>
  <c r="N2" i="2"/>
  <c r="D2" i="2"/>
  <c r="N1" i="2"/>
  <c r="L1" i="2"/>
  <c r="M1" i="2"/>
  <c r="D1" i="2"/>
  <c r="E1" i="2"/>
  <c r="F1" i="2"/>
  <c r="G1" i="2"/>
  <c r="H1" i="2"/>
  <c r="I1" i="2"/>
  <c r="J1" i="2"/>
  <c r="K1" i="2"/>
  <c r="C1" i="2"/>
</calcChain>
</file>

<file path=xl/sharedStrings.xml><?xml version="1.0" encoding="utf-8"?>
<sst xmlns="http://schemas.openxmlformats.org/spreadsheetml/2006/main" count="110" uniqueCount="99">
  <si>
    <t>Profit &amp; Loss</t>
  </si>
  <si>
    <t>Sales +</t>
  </si>
  <si>
    <t>Expenses +</t>
  </si>
  <si>
    <t>Operating Profit</t>
  </si>
  <si>
    <t>OPM %</t>
  </si>
  <si>
    <t>Other Income +</t>
  </si>
  <si>
    <t>Interest</t>
  </si>
  <si>
    <t>Depreciation</t>
  </si>
  <si>
    <t>Profit before tax</t>
  </si>
  <si>
    <t>Tax %</t>
  </si>
  <si>
    <t>Net Profit</t>
  </si>
  <si>
    <t>EPS in Rs</t>
  </si>
  <si>
    <t>Dividend Payout %</t>
  </si>
  <si>
    <t>Balance Sheet</t>
  </si>
  <si>
    <t>CORPORATE ACTIONS</t>
  </si>
  <si>
    <t>Share Capital -</t>
  </si>
  <si>
    <t>Reserves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</si>
  <si>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</si>
  <si>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</si>
  <si>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</si>
  <si>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</si>
  <si>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</si>
  <si>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</si>
  <si>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</si>
  <si>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</si>
  <si>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</si>
  <si>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</si>
  <si>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</si>
  <si>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</si>
  <si>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</si>
  <si>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</si>
  <si>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</si>
  <si>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</si>
  <si>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</si>
  <si>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</si>
  <si>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</si>
  <si>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</si>
  <si>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</si>
  <si>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</si>
  <si>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</si>
  <si>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</si>
  <si>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</si>
  <si>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</t>
  </si>
  <si>
    <t>Cash Equivalents</t>
  </si>
  <si>
    <t>Loans n Advances</t>
  </si>
  <si>
    <t>Other asset items</t>
  </si>
  <si>
    <t>Total Assets</t>
  </si>
  <si>
    <t>Cash Flows</t>
  </si>
  <si>
    <t>Cash from Operating Activity +</t>
  </si>
  <si>
    <t>Cash from Investing Activity +</t>
  </si>
  <si>
    <t>Cash from Financing Activity +</t>
  </si>
  <si>
    <t>Net Cash Flow</t>
  </si>
  <si>
    <t>OPM</t>
  </si>
  <si>
    <t>Net Profit Margin</t>
  </si>
  <si>
    <t>Fixed Asset Turnover Ratio</t>
  </si>
  <si>
    <t>Net Working Capital</t>
  </si>
  <si>
    <t>Debtor Days</t>
  </si>
  <si>
    <t>Inventory Days</t>
  </si>
  <si>
    <t>Creditor Days</t>
  </si>
  <si>
    <t>Debt to Total Capital</t>
  </si>
  <si>
    <t>Cummulative Net Profit</t>
  </si>
  <si>
    <t>ROE%</t>
  </si>
  <si>
    <t>ROCE%</t>
  </si>
  <si>
    <t>Particulars</t>
  </si>
  <si>
    <t>Sales Growth = Current Year Sales/Last Year Sales-1</t>
  </si>
  <si>
    <t xml:space="preserve">OPM=Will be in Data online </t>
  </si>
  <si>
    <t>NPM=Net Profit/Sales</t>
  </si>
  <si>
    <t>Fixed Asset Turnover Ratio=Sales/Net Fixed Assets</t>
  </si>
  <si>
    <t>For Every 1 rs invested in Fixed Assets,how much sales it generated.</t>
  </si>
  <si>
    <t>Net Working Capital=Current Assets-Current Liabilities</t>
  </si>
  <si>
    <t>_</t>
  </si>
  <si>
    <t>Net Working Capital/Sales</t>
  </si>
  <si>
    <t>To add in between for checking .</t>
  </si>
  <si>
    <t>Debtor Days= 365/(Sales/Average Debtor)</t>
  </si>
  <si>
    <t xml:space="preserve">Average Debtor= (Last year,This Year) </t>
  </si>
  <si>
    <t>How much days debtor takes to clear our amount.</t>
  </si>
  <si>
    <t>Sales Growth</t>
  </si>
  <si>
    <t>Inventory Days=365/(COGS or Sales/Average Inventory)</t>
  </si>
  <si>
    <t>How much inventory I have for no of days</t>
  </si>
  <si>
    <t xml:space="preserve">Creditor Days=365/(Purchases or Sales/Average Creditor) </t>
  </si>
  <si>
    <t xml:space="preserve">Average Creditor=(Last year,This Year) </t>
  </si>
  <si>
    <t xml:space="preserve">Average Inventory=(Last year,This Year) </t>
  </si>
  <si>
    <t>How much days I take to pay my suppliers</t>
  </si>
  <si>
    <t>Cashflow from Operations</t>
  </si>
  <si>
    <t xml:space="preserve">CashFlow from Investing </t>
  </si>
  <si>
    <t xml:space="preserve">Cashflow from Financing </t>
  </si>
  <si>
    <t xml:space="preserve">Will be in Data online </t>
  </si>
  <si>
    <t>NP</t>
  </si>
  <si>
    <t>Will be in Data online  positive</t>
  </si>
  <si>
    <t>Will be in Data online negative</t>
  </si>
  <si>
    <t>Cummulative Cashflows from Operations</t>
  </si>
  <si>
    <t>Cummulative Cashflows from Operations=This year cashflow from operations+Previous year cummulative cashflow</t>
  </si>
  <si>
    <t>Cummulative Net Profit=This yearNP+Previous year NP</t>
  </si>
  <si>
    <t>ROCE%=EBIT*(1-Tax)/Total Capital</t>
  </si>
  <si>
    <t>EBIT= Operating Profit- Depreciation,Total Capital=Shares+Reserves+Borrowings</t>
  </si>
  <si>
    <t>ROE%=Net Profit/(Reserves+Share Capital)</t>
  </si>
  <si>
    <t>NP=To be inserted</t>
  </si>
  <si>
    <t>Debt= Borrowings</t>
  </si>
  <si>
    <t>Debt to Total Capital= Debt/sum(Debt+Reserves+Share Capital)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</si>
</sst>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F"/>
      <name val="Arial"/>
      <family val="2"/>
    </font>
    <font>
      <sz val="18"/>
      <color rgb="FF22222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0" xfId="2" applyAlignment="1">
      <alignment vertical="center" wrapText="1"/>
    </xf>
    <xf numFmtId="0" fontId="5" fillId="0" borderId="0" xfId="0" applyFont="1" applyAlignment="1">
      <alignment horizontal="left" vertical="center"/>
    </xf>
    <xf numFmtId="17" fontId="5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wrapText="1"/>
    </xf>
    <xf numFmtId="9" fontId="0" fillId="0" borderId="0" xfId="0" applyNumberFormat="1"/>
    <xf numFmtId="9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9" fontId="0" fillId="0" borderId="0" xfId="1" applyFont="1"/>
    <xf numFmtId="9" fontId="0" fillId="2" borderId="0" xfId="1" applyFont="1" applyFill="1"/>
    <xf numFmtId="0" fontId="9" fillId="0" borderId="1" xfId="0" applyFon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right" vertical="center" wrapText="1"/>
    </xf>
    <xf numFmtId="9" fontId="0" fillId="2" borderId="0" xfId="0" applyNumberFormat="1" applyFill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zoomScale="85" zoomScaleNormal="85" workbookViewId="0">
      <selection activeCell="B48" sqref="B48"/>
    </sheetView>
  </sheetViews>
  <sheetFormatPr defaultRowHeight="14.4" x14ac:dyDescent="0.3"/>
  <cols>
    <col min="1" max="1" width="28.77734375" customWidth="1"/>
  </cols>
  <sheetData>
    <row r="1" spans="1:13" ht="68.400000000000006" x14ac:dyDescent="0.3">
      <c r="A1" s="1" t="s">
        <v>0</v>
      </c>
    </row>
    <row r="2" spans="1:13" x14ac:dyDescent="0.3">
      <c r="A2" s="3"/>
    </row>
    <row r="3" spans="1:13" x14ac:dyDescent="0.3">
      <c r="A3" s="4"/>
      <c r="B3" s="5">
        <v>40603</v>
      </c>
      <c r="C3" s="5">
        <v>40969</v>
      </c>
      <c r="D3" s="5">
        <v>41334</v>
      </c>
      <c r="E3" s="5">
        <v>41699</v>
      </c>
      <c r="F3" s="5">
        <v>42064</v>
      </c>
      <c r="G3" s="5">
        <v>42430</v>
      </c>
      <c r="H3" s="5">
        <v>42795</v>
      </c>
      <c r="I3" s="5">
        <v>43160</v>
      </c>
      <c r="J3" s="5">
        <v>43525</v>
      </c>
      <c r="K3" s="5">
        <v>43891</v>
      </c>
      <c r="L3" s="5">
        <v>44256</v>
      </c>
      <c r="M3" s="5">
        <v>44621</v>
      </c>
    </row>
    <row r="4" spans="1:13" x14ac:dyDescent="0.3">
      <c r="A4" s="6" t="s">
        <v>1</v>
      </c>
      <c r="B4" s="7">
        <v>38</v>
      </c>
      <c r="C4" s="7">
        <v>49</v>
      </c>
      <c r="D4" s="7">
        <v>51</v>
      </c>
      <c r="E4" s="7">
        <v>57</v>
      </c>
      <c r="F4" s="7">
        <v>53</v>
      </c>
      <c r="G4" s="7">
        <v>56</v>
      </c>
      <c r="H4" s="7">
        <v>59</v>
      </c>
      <c r="I4" s="7">
        <v>115</v>
      </c>
      <c r="J4" s="7">
        <v>188</v>
      </c>
      <c r="K4" s="7">
        <v>203</v>
      </c>
      <c r="L4" s="7">
        <v>184</v>
      </c>
      <c r="M4" s="7">
        <v>251</v>
      </c>
    </row>
    <row r="5" spans="1:13" x14ac:dyDescent="0.3">
      <c r="A5" s="6" t="s">
        <v>2</v>
      </c>
      <c r="B5" s="7">
        <v>35</v>
      </c>
      <c r="C5" s="7">
        <v>47</v>
      </c>
      <c r="D5" s="7">
        <v>47</v>
      </c>
      <c r="E5" s="7">
        <v>50</v>
      </c>
      <c r="F5" s="7">
        <v>51</v>
      </c>
      <c r="G5" s="7">
        <v>54</v>
      </c>
      <c r="H5" s="7">
        <v>52</v>
      </c>
      <c r="I5" s="7">
        <v>90</v>
      </c>
      <c r="J5" s="7">
        <v>144</v>
      </c>
      <c r="K5" s="7">
        <v>166</v>
      </c>
      <c r="L5" s="7">
        <v>103</v>
      </c>
      <c r="M5" s="7">
        <v>208</v>
      </c>
    </row>
    <row r="6" spans="1:13" x14ac:dyDescent="0.3">
      <c r="A6" s="8" t="s">
        <v>3</v>
      </c>
      <c r="B6" s="9">
        <v>3</v>
      </c>
      <c r="C6" s="9">
        <v>2</v>
      </c>
      <c r="D6" s="9">
        <v>5</v>
      </c>
      <c r="E6" s="9">
        <v>7</v>
      </c>
      <c r="F6" s="9">
        <v>2</v>
      </c>
      <c r="G6" s="9">
        <v>3</v>
      </c>
      <c r="H6" s="9">
        <v>6</v>
      </c>
      <c r="I6" s="9">
        <v>25</v>
      </c>
      <c r="J6" s="9">
        <v>44</v>
      </c>
      <c r="K6" s="9">
        <v>37</v>
      </c>
      <c r="L6" s="9">
        <v>81</v>
      </c>
      <c r="M6" s="9">
        <v>43</v>
      </c>
    </row>
    <row r="7" spans="1:13" x14ac:dyDescent="0.3">
      <c r="A7" s="6" t="s">
        <v>4</v>
      </c>
      <c r="B7" s="11">
        <v>0.09</v>
      </c>
      <c r="C7" s="11">
        <v>0.04</v>
      </c>
      <c r="D7" s="11">
        <v>0.09</v>
      </c>
      <c r="E7" s="11">
        <v>0.12</v>
      </c>
      <c r="F7" s="11">
        <v>0.04</v>
      </c>
      <c r="G7" s="11">
        <v>0.05</v>
      </c>
      <c r="H7" s="11">
        <v>0.11</v>
      </c>
      <c r="I7" s="11">
        <v>0.22</v>
      </c>
      <c r="J7" s="11">
        <v>0.23</v>
      </c>
      <c r="K7" s="11">
        <v>0.18</v>
      </c>
      <c r="L7" s="11">
        <v>0.44</v>
      </c>
      <c r="M7" s="11">
        <v>0.17</v>
      </c>
    </row>
    <row r="8" spans="1:13" x14ac:dyDescent="0.3">
      <c r="A8" s="6" t="s">
        <v>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1</v>
      </c>
      <c r="I8" s="7">
        <v>1</v>
      </c>
      <c r="J8" s="7">
        <v>0</v>
      </c>
      <c r="K8" s="7">
        <v>1</v>
      </c>
      <c r="L8" s="7">
        <v>3</v>
      </c>
      <c r="M8" s="7">
        <v>2</v>
      </c>
    </row>
    <row r="9" spans="1:13" x14ac:dyDescent="0.3">
      <c r="A9" s="6" t="s">
        <v>6</v>
      </c>
      <c r="B9" s="7">
        <v>1</v>
      </c>
      <c r="C9" s="7">
        <v>1</v>
      </c>
      <c r="D9" s="7">
        <v>2</v>
      </c>
      <c r="E9" s="7">
        <v>1</v>
      </c>
      <c r="F9" s="7">
        <v>2</v>
      </c>
      <c r="G9" s="7">
        <v>1</v>
      </c>
      <c r="H9" s="7">
        <v>2</v>
      </c>
      <c r="I9" s="7">
        <v>1</v>
      </c>
      <c r="J9" s="7">
        <v>2</v>
      </c>
      <c r="K9" s="7">
        <v>1</v>
      </c>
      <c r="L9" s="7">
        <v>0</v>
      </c>
      <c r="M9" s="7">
        <v>1</v>
      </c>
    </row>
    <row r="10" spans="1:13" x14ac:dyDescent="0.3">
      <c r="A10" s="6" t="s">
        <v>7</v>
      </c>
      <c r="B10" s="7">
        <v>1</v>
      </c>
      <c r="C10" s="7">
        <v>1</v>
      </c>
      <c r="D10" s="7">
        <v>1</v>
      </c>
      <c r="E10" s="7">
        <v>1</v>
      </c>
      <c r="F10" s="7">
        <v>0</v>
      </c>
      <c r="G10" s="7">
        <v>0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2</v>
      </c>
    </row>
    <row r="11" spans="1:13" x14ac:dyDescent="0.3">
      <c r="A11" s="8" t="s">
        <v>8</v>
      </c>
      <c r="B11" s="9">
        <v>2</v>
      </c>
      <c r="C11" s="9">
        <v>0</v>
      </c>
      <c r="D11" s="9">
        <v>2</v>
      </c>
      <c r="E11" s="9">
        <v>4</v>
      </c>
      <c r="F11" s="9">
        <v>0</v>
      </c>
      <c r="G11" s="9">
        <v>1</v>
      </c>
      <c r="H11" s="9">
        <v>5</v>
      </c>
      <c r="I11" s="9">
        <v>23</v>
      </c>
      <c r="J11" s="9">
        <v>41</v>
      </c>
      <c r="K11" s="9">
        <v>35</v>
      </c>
      <c r="L11" s="9">
        <v>82</v>
      </c>
      <c r="M11" s="9">
        <v>43</v>
      </c>
    </row>
    <row r="12" spans="1:13" x14ac:dyDescent="0.3">
      <c r="A12" s="6" t="s">
        <v>9</v>
      </c>
      <c r="B12" s="11">
        <v>0.32</v>
      </c>
      <c r="C12" s="11">
        <v>0.16</v>
      </c>
      <c r="D12" s="11">
        <v>0.36</v>
      </c>
      <c r="E12" s="11">
        <v>0.37</v>
      </c>
      <c r="F12" s="11">
        <v>0.3</v>
      </c>
      <c r="G12" s="11">
        <v>0.33</v>
      </c>
      <c r="H12" s="11">
        <v>0.35</v>
      </c>
      <c r="I12" s="11">
        <v>0.34</v>
      </c>
      <c r="J12" s="11">
        <v>0.31</v>
      </c>
      <c r="K12" s="11">
        <v>0.26</v>
      </c>
      <c r="L12" s="11">
        <v>0.24</v>
      </c>
      <c r="M12" s="11">
        <v>0.28000000000000003</v>
      </c>
    </row>
    <row r="13" spans="1:13" x14ac:dyDescent="0.3">
      <c r="A13" s="8" t="s">
        <v>10</v>
      </c>
      <c r="B13" s="9">
        <v>1</v>
      </c>
      <c r="C13" s="9">
        <v>0</v>
      </c>
      <c r="D13" s="9">
        <v>1</v>
      </c>
      <c r="E13" s="9">
        <v>3</v>
      </c>
      <c r="F13" s="9">
        <v>0</v>
      </c>
      <c r="G13" s="9">
        <v>1</v>
      </c>
      <c r="H13" s="9">
        <v>3</v>
      </c>
      <c r="I13" s="9">
        <v>15</v>
      </c>
      <c r="J13" s="9">
        <v>28</v>
      </c>
      <c r="K13" s="9">
        <v>26</v>
      </c>
      <c r="L13" s="9">
        <v>63</v>
      </c>
      <c r="M13" s="9">
        <v>31</v>
      </c>
    </row>
    <row r="14" spans="1:13" x14ac:dyDescent="0.3">
      <c r="A14" s="6" t="s">
        <v>11</v>
      </c>
      <c r="B14" s="7">
        <v>2.46</v>
      </c>
      <c r="C14" s="7">
        <v>-0.87</v>
      </c>
      <c r="D14" s="7">
        <v>3.14</v>
      </c>
      <c r="E14" s="7">
        <v>6.52</v>
      </c>
      <c r="F14" s="7">
        <v>0.63</v>
      </c>
      <c r="G14" s="7">
        <v>1.91</v>
      </c>
      <c r="H14" s="7">
        <v>7.31</v>
      </c>
      <c r="I14" s="7">
        <v>36.65</v>
      </c>
      <c r="J14" s="7">
        <v>67.53</v>
      </c>
      <c r="K14" s="7">
        <v>60.93</v>
      </c>
      <c r="L14" s="7">
        <v>144.32</v>
      </c>
      <c r="M14" s="7">
        <v>70.63</v>
      </c>
    </row>
    <row r="15" spans="1:13" x14ac:dyDescent="0.3">
      <c r="A15" s="6" t="s">
        <v>12</v>
      </c>
      <c r="B15" s="11">
        <v>0.41</v>
      </c>
      <c r="C15" s="11">
        <v>0</v>
      </c>
      <c r="D15" s="11">
        <v>0.48</v>
      </c>
      <c r="E15" s="11">
        <v>0.23</v>
      </c>
      <c r="F15" s="11">
        <v>0.8</v>
      </c>
      <c r="G15" s="11">
        <v>0.79</v>
      </c>
      <c r="H15" s="11">
        <v>0.2</v>
      </c>
      <c r="I15" s="11">
        <v>0.05</v>
      </c>
      <c r="J15" s="11">
        <v>0.03</v>
      </c>
      <c r="K15" s="11">
        <v>0.05</v>
      </c>
      <c r="L15" s="11">
        <v>0.03</v>
      </c>
      <c r="M15" s="11">
        <v>0.04</v>
      </c>
    </row>
    <row r="18" spans="1:13" ht="45.6" x14ac:dyDescent="0.3">
      <c r="A18" s="1" t="s">
        <v>13</v>
      </c>
    </row>
    <row r="19" spans="1:13" x14ac:dyDescent="0.3">
      <c r="A19" s="3"/>
    </row>
    <row r="20" spans="1:13" ht="26.4" x14ac:dyDescent="0.3">
      <c r="A20" s="2" t="s">
        <v>14</v>
      </c>
    </row>
    <row r="21" spans="1:13" x14ac:dyDescent="0.3">
      <c r="A21" s="4"/>
      <c r="B21" s="5">
        <v>40603</v>
      </c>
      <c r="C21" s="5">
        <v>40969</v>
      </c>
      <c r="D21" s="5">
        <v>41334</v>
      </c>
      <c r="E21" s="5">
        <v>41699</v>
      </c>
      <c r="F21" s="5">
        <v>42064</v>
      </c>
      <c r="G21" s="5">
        <v>42430</v>
      </c>
      <c r="H21" s="5">
        <v>42795</v>
      </c>
      <c r="I21" s="5">
        <v>43160</v>
      </c>
      <c r="J21" s="5">
        <v>43525</v>
      </c>
      <c r="K21" s="5">
        <v>43891</v>
      </c>
      <c r="L21" s="5">
        <v>44256</v>
      </c>
      <c r="M21" s="5">
        <v>44621</v>
      </c>
    </row>
    <row r="22" spans="1:13" x14ac:dyDescent="0.3">
      <c r="A22" s="8" t="s">
        <v>15</v>
      </c>
      <c r="B22" s="9">
        <v>4</v>
      </c>
      <c r="C22" s="9">
        <v>4</v>
      </c>
      <c r="D22" s="9">
        <v>4</v>
      </c>
      <c r="E22" s="9">
        <v>4</v>
      </c>
      <c r="F22" s="9">
        <v>4</v>
      </c>
      <c r="G22" s="9">
        <v>4</v>
      </c>
      <c r="H22" s="9">
        <v>4</v>
      </c>
      <c r="I22" s="9">
        <v>4</v>
      </c>
      <c r="J22" s="9">
        <v>4</v>
      </c>
      <c r="K22" s="9">
        <v>4</v>
      </c>
      <c r="L22" s="9">
        <v>4</v>
      </c>
      <c r="M22" s="9">
        <v>4</v>
      </c>
    </row>
    <row r="23" spans="1:13" x14ac:dyDescent="0.3">
      <c r="A23" s="6" t="s">
        <v>16</v>
      </c>
      <c r="B23" s="7">
        <v>1</v>
      </c>
      <c r="C23" s="7">
        <v>1</v>
      </c>
      <c r="D23" s="7">
        <v>1</v>
      </c>
      <c r="E23" s="7">
        <v>3</v>
      </c>
      <c r="F23" s="7">
        <v>3</v>
      </c>
      <c r="G23" s="7">
        <v>3</v>
      </c>
      <c r="H23" s="7">
        <v>17</v>
      </c>
      <c r="I23" s="7">
        <v>32</v>
      </c>
      <c r="J23" s="7">
        <v>62</v>
      </c>
      <c r="K23" s="7">
        <v>88</v>
      </c>
      <c r="L23" s="7">
        <v>152</v>
      </c>
      <c r="M23" s="7">
        <v>181</v>
      </c>
    </row>
    <row r="24" spans="1:13" x14ac:dyDescent="0.3">
      <c r="A24" s="8" t="s">
        <v>17</v>
      </c>
      <c r="B24" s="9">
        <v>8</v>
      </c>
      <c r="C24" s="9">
        <v>12</v>
      </c>
      <c r="D24" s="9">
        <v>12</v>
      </c>
      <c r="E24" s="9">
        <v>13</v>
      </c>
      <c r="F24" s="9">
        <v>18</v>
      </c>
      <c r="G24" s="9">
        <v>14</v>
      </c>
      <c r="H24" s="9">
        <v>18</v>
      </c>
      <c r="I24" s="9">
        <v>24</v>
      </c>
      <c r="J24" s="9">
        <v>0</v>
      </c>
      <c r="K24" s="9">
        <v>0</v>
      </c>
      <c r="L24" s="9">
        <v>1</v>
      </c>
      <c r="M24" s="9">
        <v>1</v>
      </c>
    </row>
    <row r="25" spans="1:13" x14ac:dyDescent="0.3">
      <c r="A25" s="6" t="s">
        <v>18</v>
      </c>
      <c r="B25" s="7">
        <v>0.03</v>
      </c>
      <c r="C25" s="7">
        <v>0.03</v>
      </c>
      <c r="D25" s="7">
        <v>0.1</v>
      </c>
      <c r="E25" s="7">
        <v>0.11</v>
      </c>
      <c r="F25" s="7">
        <v>7.0000000000000007E-2</v>
      </c>
      <c r="G25" s="7">
        <v>0.14000000000000001</v>
      </c>
      <c r="H25" s="7">
        <v>0.16</v>
      </c>
      <c r="I25" s="7">
        <v>0.09</v>
      </c>
      <c r="J25" s="7">
        <v>0.19</v>
      </c>
      <c r="K25" s="7">
        <v>7.0000000000000007E-2</v>
      </c>
      <c r="L25" s="7">
        <v>0</v>
      </c>
      <c r="M25" s="7">
        <v>0</v>
      </c>
    </row>
    <row r="26" spans="1:13" x14ac:dyDescent="0.3">
      <c r="A26" s="6" t="s">
        <v>19</v>
      </c>
      <c r="B26" s="7">
        <v>8.0500000000000007</v>
      </c>
      <c r="C26" s="7">
        <v>11.94</v>
      </c>
      <c r="D26" s="7">
        <v>11.52</v>
      </c>
      <c r="E26" s="7">
        <v>13.03</v>
      </c>
      <c r="F26" s="7">
        <v>17.54</v>
      </c>
      <c r="G26" s="7">
        <v>13.59</v>
      </c>
      <c r="H26" s="7">
        <v>17.260000000000002</v>
      </c>
      <c r="I26" s="7">
        <v>23.34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6" t="s">
        <v>20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1.07</v>
      </c>
      <c r="M27" s="7">
        <v>0.97</v>
      </c>
    </row>
    <row r="28" spans="1:13" x14ac:dyDescent="0.3">
      <c r="A28" s="6" t="s">
        <v>21</v>
      </c>
      <c r="B28" s="7">
        <v>0.05</v>
      </c>
      <c r="C28" s="7">
        <v>0.06</v>
      </c>
      <c r="D28" s="7">
        <v>0.09</v>
      </c>
      <c r="E28" s="7">
        <v>0.09</v>
      </c>
      <c r="F28" s="7">
        <v>0.08</v>
      </c>
      <c r="G28" s="7">
        <v>0.08</v>
      </c>
      <c r="H28" s="7">
        <v>0.09</v>
      </c>
      <c r="I28" s="7">
        <v>0.08</v>
      </c>
      <c r="J28" s="7">
        <v>0.03</v>
      </c>
      <c r="K28" s="7">
        <v>0.03</v>
      </c>
      <c r="L28" s="7">
        <v>0</v>
      </c>
      <c r="M28" s="7">
        <v>0</v>
      </c>
    </row>
    <row r="29" spans="1:13" x14ac:dyDescent="0.3">
      <c r="A29" s="8" t="s">
        <v>22</v>
      </c>
      <c r="B29" s="9">
        <v>6</v>
      </c>
      <c r="C29" s="9">
        <v>7</v>
      </c>
      <c r="D29" s="9">
        <v>4</v>
      </c>
      <c r="E29" s="9">
        <v>6</v>
      </c>
      <c r="F29" s="9">
        <v>3</v>
      </c>
      <c r="G29" s="9">
        <v>3</v>
      </c>
      <c r="H29" s="9">
        <v>4</v>
      </c>
      <c r="I29" s="9">
        <v>7</v>
      </c>
      <c r="J29" s="9">
        <v>8</v>
      </c>
      <c r="K29" s="9">
        <v>5</v>
      </c>
      <c r="L29" s="9">
        <v>20</v>
      </c>
      <c r="M29" s="9">
        <v>8</v>
      </c>
    </row>
    <row r="30" spans="1:13" x14ac:dyDescent="0.3">
      <c r="A30" s="6" t="s">
        <v>23</v>
      </c>
      <c r="B30" s="7">
        <v>2.97</v>
      </c>
      <c r="C30" s="7">
        <v>5.0999999999999996</v>
      </c>
      <c r="D30" s="7">
        <v>1.08</v>
      </c>
      <c r="E30" s="7">
        <v>3.23</v>
      </c>
      <c r="F30" s="7">
        <v>1.25</v>
      </c>
      <c r="G30" s="7">
        <v>1.05</v>
      </c>
      <c r="H30" s="7">
        <v>1.22</v>
      </c>
      <c r="I30" s="7">
        <v>1.28</v>
      </c>
      <c r="J30" s="7">
        <v>0.09</v>
      </c>
      <c r="K30" s="7">
        <v>1.07</v>
      </c>
      <c r="L30" s="7">
        <v>6.09</v>
      </c>
      <c r="M30" s="7">
        <v>1.65</v>
      </c>
    </row>
    <row r="31" spans="1:13" x14ac:dyDescent="0.3">
      <c r="A31" s="6" t="s">
        <v>24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0.12</v>
      </c>
      <c r="K31" s="7">
        <v>0.08</v>
      </c>
      <c r="L31" s="7">
        <v>0.1</v>
      </c>
      <c r="M31" s="7">
        <v>0.05</v>
      </c>
    </row>
    <row r="32" spans="1:13" x14ac:dyDescent="0.3">
      <c r="A32" s="6" t="s">
        <v>25</v>
      </c>
      <c r="B32" s="7">
        <v>3.36</v>
      </c>
      <c r="C32" s="7">
        <v>2.0099999999999998</v>
      </c>
      <c r="D32" s="7">
        <v>3.19</v>
      </c>
      <c r="E32" s="7">
        <v>2.4500000000000002</v>
      </c>
      <c r="F32" s="7">
        <v>1.53</v>
      </c>
      <c r="G32" s="7">
        <v>2.17</v>
      </c>
      <c r="H32" s="7">
        <v>3.23</v>
      </c>
      <c r="I32" s="7">
        <v>5.58</v>
      </c>
      <c r="J32" s="7">
        <v>7.35</v>
      </c>
      <c r="K32" s="7">
        <v>4.25</v>
      </c>
      <c r="L32" s="7">
        <v>13.44</v>
      </c>
      <c r="M32" s="7">
        <v>6.27</v>
      </c>
    </row>
    <row r="33" spans="1:13" x14ac:dyDescent="0.3">
      <c r="A33" s="8" t="s">
        <v>26</v>
      </c>
      <c r="B33" s="9">
        <v>20</v>
      </c>
      <c r="C33" s="9">
        <v>24</v>
      </c>
      <c r="D33" s="9">
        <v>21</v>
      </c>
      <c r="E33" s="9">
        <v>26</v>
      </c>
      <c r="F33" s="9">
        <v>28</v>
      </c>
      <c r="G33" s="9">
        <v>24</v>
      </c>
      <c r="H33" s="9">
        <v>43</v>
      </c>
      <c r="I33" s="9">
        <v>66</v>
      </c>
      <c r="J33" s="9">
        <v>74</v>
      </c>
      <c r="K33" s="9">
        <v>98</v>
      </c>
      <c r="L33" s="9">
        <v>177</v>
      </c>
      <c r="M33" s="9">
        <v>194</v>
      </c>
    </row>
    <row r="34" spans="1:13" x14ac:dyDescent="0.3">
      <c r="A34" s="8" t="s">
        <v>27</v>
      </c>
      <c r="B34" s="9">
        <v>4</v>
      </c>
      <c r="C34" s="9">
        <v>4</v>
      </c>
      <c r="D34" s="9">
        <v>3</v>
      </c>
      <c r="E34" s="9">
        <v>3</v>
      </c>
      <c r="F34" s="9">
        <v>3</v>
      </c>
      <c r="G34" s="9">
        <v>3</v>
      </c>
      <c r="H34" s="9">
        <v>18</v>
      </c>
      <c r="I34" s="9">
        <v>25</v>
      </c>
      <c r="J34" s="9">
        <v>26</v>
      </c>
      <c r="K34" s="9">
        <v>27</v>
      </c>
      <c r="L34" s="9">
        <v>43</v>
      </c>
      <c r="M34" s="9">
        <v>89</v>
      </c>
    </row>
    <row r="35" spans="1:13" x14ac:dyDescent="0.3">
      <c r="A35" s="6" t="s">
        <v>28</v>
      </c>
      <c r="B35" s="7">
        <v>0.08</v>
      </c>
      <c r="C35" s="7">
        <v>0.08</v>
      </c>
      <c r="D35" s="7">
        <v>0.08</v>
      </c>
      <c r="E35" s="7">
        <v>0.08</v>
      </c>
      <c r="F35" s="7">
        <v>0.28999999999999998</v>
      </c>
      <c r="G35" s="7">
        <v>0.28999999999999998</v>
      </c>
      <c r="H35" s="7">
        <v>11.27</v>
      </c>
      <c r="I35" s="7">
        <v>18.7</v>
      </c>
      <c r="J35" s="7">
        <v>19.05</v>
      </c>
      <c r="K35" s="7">
        <v>19.05</v>
      </c>
      <c r="L35" s="7">
        <v>19.05</v>
      </c>
      <c r="M35" s="7">
        <v>19.05</v>
      </c>
    </row>
    <row r="36" spans="1:13" x14ac:dyDescent="0.3">
      <c r="A36" s="6" t="s">
        <v>29</v>
      </c>
      <c r="B36" s="7">
        <v>2.16</v>
      </c>
      <c r="C36" s="7">
        <v>2.21</v>
      </c>
      <c r="D36" s="7">
        <v>2.21</v>
      </c>
      <c r="E36" s="7">
        <v>2.21</v>
      </c>
      <c r="F36" s="7">
        <v>2.21</v>
      </c>
      <c r="G36" s="7">
        <v>2.21</v>
      </c>
      <c r="H36" s="7">
        <v>1</v>
      </c>
      <c r="I36" s="7">
        <v>1</v>
      </c>
      <c r="J36" s="7">
        <v>1.18</v>
      </c>
      <c r="K36" s="7">
        <v>1.24</v>
      </c>
      <c r="L36" s="7">
        <v>10.14</v>
      </c>
      <c r="M36" s="7">
        <v>13.39</v>
      </c>
    </row>
    <row r="37" spans="1:13" x14ac:dyDescent="0.3">
      <c r="A37" s="6" t="s">
        <v>30</v>
      </c>
      <c r="B37" s="7">
        <v>8.4700000000000006</v>
      </c>
      <c r="C37" s="7">
        <v>9.08</v>
      </c>
      <c r="D37" s="7">
        <v>9.48</v>
      </c>
      <c r="E37" s="7">
        <v>10.029999999999999</v>
      </c>
      <c r="F37" s="7">
        <v>10.46</v>
      </c>
      <c r="G37" s="7">
        <v>10.64</v>
      </c>
      <c r="H37" s="7">
        <v>5.55</v>
      </c>
      <c r="I37" s="7">
        <v>5.87</v>
      </c>
      <c r="J37" s="7">
        <v>6.78</v>
      </c>
      <c r="K37" s="7">
        <v>7.75</v>
      </c>
      <c r="L37" s="7">
        <v>15.9</v>
      </c>
      <c r="M37" s="7">
        <v>16.72</v>
      </c>
    </row>
    <row r="38" spans="1:13" x14ac:dyDescent="0.3">
      <c r="A38" s="6" t="s">
        <v>31</v>
      </c>
      <c r="B38" s="7">
        <v>0.15</v>
      </c>
      <c r="C38" s="7">
        <v>0.1</v>
      </c>
      <c r="D38" s="7">
        <v>0.11</v>
      </c>
      <c r="E38" s="7">
        <v>0.12</v>
      </c>
      <c r="F38" s="7">
        <v>0.21</v>
      </c>
      <c r="G38" s="7">
        <v>0.14000000000000001</v>
      </c>
      <c r="H38" s="7">
        <v>0.03</v>
      </c>
      <c r="I38" s="7">
        <v>0.12</v>
      </c>
      <c r="J38" s="7">
        <v>0.13</v>
      </c>
      <c r="K38" s="7">
        <v>0.16</v>
      </c>
      <c r="L38" s="7">
        <v>0.25</v>
      </c>
      <c r="M38" s="7">
        <v>0.31</v>
      </c>
    </row>
    <row r="39" spans="1:13" x14ac:dyDescent="0.3">
      <c r="A39" s="6" t="s">
        <v>32</v>
      </c>
      <c r="B39" s="7">
        <v>0.15</v>
      </c>
      <c r="C39" s="7">
        <v>0.17</v>
      </c>
      <c r="D39" s="7">
        <v>0.19</v>
      </c>
      <c r="E39" s="7">
        <v>0.2</v>
      </c>
      <c r="F39" s="7">
        <v>0.22</v>
      </c>
      <c r="G39" s="7">
        <v>0.22</v>
      </c>
      <c r="H39" s="7">
        <v>0.05</v>
      </c>
      <c r="I39" s="7">
        <v>0.09</v>
      </c>
      <c r="J39" s="7">
        <v>0.17</v>
      </c>
      <c r="K39" s="7">
        <v>0.19</v>
      </c>
      <c r="L39" s="7">
        <v>0.23</v>
      </c>
      <c r="M39" s="7">
        <v>0.27</v>
      </c>
    </row>
    <row r="40" spans="1:13" x14ac:dyDescent="0.3">
      <c r="A40" s="6" t="s">
        <v>33</v>
      </c>
      <c r="B40" s="7">
        <v>0.72</v>
      </c>
      <c r="C40" s="7">
        <v>0.77</v>
      </c>
      <c r="D40" s="7">
        <v>0.88</v>
      </c>
      <c r="E40" s="7">
        <v>0.89</v>
      </c>
      <c r="F40" s="7">
        <v>0.81</v>
      </c>
      <c r="G40" s="7">
        <v>0.9</v>
      </c>
      <c r="H40" s="7">
        <v>0.09</v>
      </c>
      <c r="I40" s="7">
        <v>0.13</v>
      </c>
      <c r="J40" s="7">
        <v>0.16</v>
      </c>
      <c r="K40" s="7">
        <v>0.2</v>
      </c>
      <c r="L40" s="7">
        <v>1.1499999999999999</v>
      </c>
      <c r="M40" s="7">
        <v>1.4</v>
      </c>
    </row>
    <row r="41" spans="1:13" x14ac:dyDescent="0.3">
      <c r="A41" s="6" t="s">
        <v>34</v>
      </c>
      <c r="B41" s="7">
        <v>0.38</v>
      </c>
      <c r="C41" s="7">
        <v>0.44</v>
      </c>
      <c r="D41" s="7">
        <v>0.62</v>
      </c>
      <c r="E41" s="7">
        <v>0.68</v>
      </c>
      <c r="F41" s="7">
        <v>0.67</v>
      </c>
      <c r="G41" s="7">
        <v>0.74</v>
      </c>
      <c r="H41" s="7">
        <v>0.62</v>
      </c>
      <c r="I41" s="7">
        <v>0.52</v>
      </c>
      <c r="J41" s="7">
        <v>0.56999999999999995</v>
      </c>
      <c r="K41" s="7">
        <v>0.65</v>
      </c>
      <c r="L41" s="7">
        <v>0.82</v>
      </c>
      <c r="M41" s="7">
        <v>1.55</v>
      </c>
    </row>
    <row r="42" spans="1:13" x14ac:dyDescent="0.3">
      <c r="A42" s="6" t="s">
        <v>35</v>
      </c>
      <c r="B42" s="7">
        <v>0.01</v>
      </c>
      <c r="C42" s="7">
        <v>0.02</v>
      </c>
      <c r="D42" s="7">
        <v>0</v>
      </c>
      <c r="E42" s="7">
        <v>0</v>
      </c>
      <c r="F42" s="7">
        <v>0.02</v>
      </c>
      <c r="G42" s="7">
        <v>0.01</v>
      </c>
      <c r="H42" s="7">
        <v>0</v>
      </c>
      <c r="I42" s="7">
        <v>0</v>
      </c>
      <c r="J42" s="7">
        <v>0.01</v>
      </c>
      <c r="K42" s="7">
        <v>1.2</v>
      </c>
      <c r="L42" s="7">
        <v>0</v>
      </c>
      <c r="M42" s="7">
        <v>43.18</v>
      </c>
    </row>
    <row r="43" spans="1:13" x14ac:dyDescent="0.3">
      <c r="A43" s="8" t="s">
        <v>36</v>
      </c>
      <c r="B43" s="9">
        <v>12.12</v>
      </c>
      <c r="C43" s="9">
        <v>12.87</v>
      </c>
      <c r="D43" s="9">
        <v>13.57</v>
      </c>
      <c r="E43" s="9">
        <v>14.21</v>
      </c>
      <c r="F43" s="9">
        <v>14.89</v>
      </c>
      <c r="G43" s="9">
        <v>15.15</v>
      </c>
      <c r="H43" s="9">
        <v>18.61</v>
      </c>
      <c r="I43" s="9">
        <v>26.43</v>
      </c>
      <c r="J43" s="9">
        <v>28.05</v>
      </c>
      <c r="K43" s="9">
        <v>30.44</v>
      </c>
      <c r="L43" s="9">
        <v>47.54</v>
      </c>
      <c r="M43" s="9">
        <v>95.87</v>
      </c>
    </row>
    <row r="44" spans="1:13" x14ac:dyDescent="0.3">
      <c r="A44" s="6" t="s">
        <v>37</v>
      </c>
      <c r="B44" s="7">
        <v>8.09</v>
      </c>
      <c r="C44" s="7">
        <v>9.1999999999999993</v>
      </c>
      <c r="D44" s="7">
        <v>10.35</v>
      </c>
      <c r="E44" s="7">
        <v>11.51</v>
      </c>
      <c r="F44" s="7">
        <v>11.83</v>
      </c>
      <c r="G44" s="7">
        <v>12.13</v>
      </c>
      <c r="H44" s="7">
        <v>0.63</v>
      </c>
      <c r="I44" s="7">
        <v>1.41</v>
      </c>
      <c r="J44" s="7">
        <v>2.2599999999999998</v>
      </c>
      <c r="K44" s="7">
        <v>3.39</v>
      </c>
      <c r="L44" s="7">
        <v>4.6900000000000004</v>
      </c>
      <c r="M44" s="7">
        <v>6.94</v>
      </c>
    </row>
    <row r="45" spans="1:13" x14ac:dyDescent="0.3">
      <c r="A45" s="6" t="s">
        <v>38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0</v>
      </c>
      <c r="I45" s="7">
        <v>1</v>
      </c>
      <c r="J45" s="7">
        <v>3</v>
      </c>
      <c r="K45" s="7">
        <v>9</v>
      </c>
      <c r="L45" s="7">
        <v>0</v>
      </c>
      <c r="M45" s="7">
        <v>0</v>
      </c>
    </row>
    <row r="46" spans="1:13" x14ac:dyDescent="0.3">
      <c r="A46" s="6" t="s">
        <v>39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</row>
    <row r="47" spans="1:13" x14ac:dyDescent="0.3">
      <c r="A47" s="8" t="s">
        <v>40</v>
      </c>
      <c r="B47" s="9">
        <v>16</v>
      </c>
      <c r="C47" s="9">
        <v>20</v>
      </c>
      <c r="D47" s="9">
        <v>18</v>
      </c>
      <c r="E47" s="9">
        <v>24</v>
      </c>
      <c r="F47" s="9">
        <v>25</v>
      </c>
      <c r="G47" s="9">
        <v>21</v>
      </c>
      <c r="H47" s="9">
        <v>25</v>
      </c>
      <c r="I47" s="9">
        <v>40</v>
      </c>
      <c r="J47" s="9">
        <v>45</v>
      </c>
      <c r="K47" s="9">
        <v>62</v>
      </c>
      <c r="L47" s="9">
        <v>133</v>
      </c>
      <c r="M47" s="9">
        <v>105</v>
      </c>
    </row>
    <row r="48" spans="1:13" x14ac:dyDescent="0.3">
      <c r="A48" s="6" t="s">
        <v>41</v>
      </c>
      <c r="B48" s="20">
        <v>9.75</v>
      </c>
      <c r="C48" s="20">
        <v>11.57</v>
      </c>
      <c r="D48" s="20">
        <v>10.68</v>
      </c>
      <c r="E48" s="20">
        <v>14.23</v>
      </c>
      <c r="F48" s="20">
        <v>16.53</v>
      </c>
      <c r="G48" s="20">
        <v>9.57</v>
      </c>
      <c r="H48" s="20">
        <v>13.77</v>
      </c>
      <c r="I48" s="20">
        <v>23.2</v>
      </c>
      <c r="J48" s="20">
        <v>26.7</v>
      </c>
      <c r="K48" s="20">
        <v>23.38</v>
      </c>
      <c r="L48" s="20">
        <v>52.34</v>
      </c>
      <c r="M48" s="20">
        <v>49.29</v>
      </c>
    </row>
    <row r="49" spans="1:13" x14ac:dyDescent="0.3">
      <c r="A49" s="6" t="s">
        <v>42</v>
      </c>
      <c r="B49" s="20">
        <v>2.95</v>
      </c>
      <c r="C49" s="20">
        <v>3.54</v>
      </c>
      <c r="D49" s="20">
        <v>2.93</v>
      </c>
      <c r="E49" s="20">
        <v>4.49</v>
      </c>
      <c r="F49" s="20">
        <v>2.42</v>
      </c>
      <c r="G49" s="20">
        <v>4.5</v>
      </c>
      <c r="H49" s="20">
        <v>5.98</v>
      </c>
      <c r="I49" s="20">
        <v>10.39</v>
      </c>
      <c r="J49" s="20">
        <v>14.76</v>
      </c>
      <c r="K49" s="20">
        <v>11.27</v>
      </c>
      <c r="L49" s="20">
        <v>11.26</v>
      </c>
      <c r="M49" s="20">
        <v>23.71</v>
      </c>
    </row>
    <row r="50" spans="1:13" x14ac:dyDescent="0.3">
      <c r="A50" s="6" t="s">
        <v>43</v>
      </c>
      <c r="B50" s="20">
        <v>0.96</v>
      </c>
      <c r="C50" s="20">
        <v>1.78</v>
      </c>
      <c r="D50" s="20">
        <v>1.64</v>
      </c>
      <c r="E50" s="20">
        <v>1.86</v>
      </c>
      <c r="F50" s="20">
        <v>1.74</v>
      </c>
      <c r="G50" s="20">
        <v>1.74</v>
      </c>
      <c r="H50" s="20">
        <v>1.94</v>
      </c>
      <c r="I50" s="20">
        <v>2.36</v>
      </c>
      <c r="J50" s="20">
        <v>2.1800000000000002</v>
      </c>
      <c r="K50" s="20">
        <v>23.83</v>
      </c>
      <c r="L50" s="20">
        <v>62.67</v>
      </c>
      <c r="M50" s="20">
        <v>26.61</v>
      </c>
    </row>
    <row r="51" spans="1:13" x14ac:dyDescent="0.3">
      <c r="A51" s="6" t="s">
        <v>44</v>
      </c>
      <c r="B51" s="20">
        <v>1.91</v>
      </c>
      <c r="C51" s="20">
        <v>3.23</v>
      </c>
      <c r="D51" s="20">
        <v>2.72</v>
      </c>
      <c r="E51" s="20">
        <v>2.82</v>
      </c>
      <c r="F51" s="20">
        <v>3.87</v>
      </c>
      <c r="G51" s="20">
        <v>3.81</v>
      </c>
      <c r="H51" s="20">
        <v>3.17</v>
      </c>
      <c r="I51" s="20">
        <v>4.07</v>
      </c>
      <c r="J51" s="20">
        <v>0.11</v>
      </c>
      <c r="K51" s="20">
        <v>2.61</v>
      </c>
      <c r="L51" s="20">
        <v>6.72</v>
      </c>
      <c r="M51" s="20">
        <v>4.67</v>
      </c>
    </row>
    <row r="52" spans="1:13" x14ac:dyDescent="0.3">
      <c r="A52" s="6" t="s">
        <v>45</v>
      </c>
      <c r="B52" s="20">
        <v>0.03</v>
      </c>
      <c r="C52" s="20">
        <v>0.16</v>
      </c>
      <c r="D52" s="20">
        <v>0.17</v>
      </c>
      <c r="E52" s="20">
        <v>0.17</v>
      </c>
      <c r="F52" s="20">
        <v>0.19</v>
      </c>
      <c r="G52" s="20">
        <v>0.94</v>
      </c>
      <c r="H52" s="20">
        <v>0.35</v>
      </c>
      <c r="I52" s="20">
        <v>0.35</v>
      </c>
      <c r="J52" s="20">
        <v>1.68</v>
      </c>
      <c r="K52" s="20">
        <v>1.22</v>
      </c>
      <c r="L52" s="20">
        <v>0.49</v>
      </c>
      <c r="M52" s="20">
        <v>0.54</v>
      </c>
    </row>
    <row r="53" spans="1:13" x14ac:dyDescent="0.3">
      <c r="A53" s="8" t="s">
        <v>46</v>
      </c>
      <c r="B53" s="9">
        <v>20</v>
      </c>
      <c r="C53" s="9">
        <v>24</v>
      </c>
      <c r="D53" s="9">
        <v>21</v>
      </c>
      <c r="E53" s="9">
        <v>26</v>
      </c>
      <c r="F53" s="9">
        <v>28</v>
      </c>
      <c r="G53" s="9">
        <v>24</v>
      </c>
      <c r="H53" s="9">
        <v>43</v>
      </c>
      <c r="I53" s="9">
        <v>66</v>
      </c>
      <c r="J53" s="9">
        <v>74</v>
      </c>
      <c r="K53" s="9">
        <v>98</v>
      </c>
      <c r="L53" s="9">
        <v>177</v>
      </c>
      <c r="M53" s="9">
        <v>194</v>
      </c>
    </row>
    <row r="56" spans="1:13" ht="22.8" x14ac:dyDescent="0.3">
      <c r="A56" s="1" t="s">
        <v>47</v>
      </c>
    </row>
    <row r="57" spans="1:13" x14ac:dyDescent="0.3">
      <c r="A57" s="3"/>
    </row>
    <row r="58" spans="1:13" x14ac:dyDescent="0.3">
      <c r="A58" s="4"/>
      <c r="B58" s="5">
        <v>40603</v>
      </c>
      <c r="C58" s="5">
        <v>40969</v>
      </c>
      <c r="D58" s="5">
        <v>41334</v>
      </c>
      <c r="E58" s="5">
        <v>41699</v>
      </c>
      <c r="F58" s="5">
        <v>42064</v>
      </c>
      <c r="G58" s="5">
        <v>42430</v>
      </c>
      <c r="H58" s="5">
        <v>42795</v>
      </c>
      <c r="I58" s="5">
        <v>43160</v>
      </c>
      <c r="J58" s="5">
        <v>43525</v>
      </c>
      <c r="K58" s="5">
        <v>43891</v>
      </c>
      <c r="L58" s="5">
        <v>44256</v>
      </c>
      <c r="M58" s="5">
        <v>44621</v>
      </c>
    </row>
    <row r="59" spans="1:13" x14ac:dyDescent="0.3">
      <c r="A59" s="6" t="s">
        <v>48</v>
      </c>
      <c r="B59" s="7">
        <v>2</v>
      </c>
      <c r="C59" s="7">
        <v>2</v>
      </c>
      <c r="D59" s="7">
        <v>1</v>
      </c>
      <c r="E59" s="7">
        <v>1</v>
      </c>
      <c r="F59" s="7">
        <v>-3</v>
      </c>
      <c r="G59" s="7">
        <v>5</v>
      </c>
      <c r="H59" s="7">
        <v>1</v>
      </c>
      <c r="I59" s="7">
        <v>3</v>
      </c>
      <c r="J59" s="7">
        <v>26</v>
      </c>
      <c r="K59" s="7">
        <v>30</v>
      </c>
      <c r="L59" s="7">
        <v>45</v>
      </c>
      <c r="M59" s="7">
        <v>12</v>
      </c>
    </row>
    <row r="60" spans="1:13" x14ac:dyDescent="0.3">
      <c r="A60" s="6" t="s">
        <v>49</v>
      </c>
      <c r="B60" s="7">
        <v>-1</v>
      </c>
      <c r="C60" s="7">
        <v>-1</v>
      </c>
      <c r="D60" s="7">
        <v>-1</v>
      </c>
      <c r="E60" s="7">
        <v>-1</v>
      </c>
      <c r="F60" s="7">
        <v>-1</v>
      </c>
      <c r="G60" s="7">
        <v>-1</v>
      </c>
      <c r="H60" s="7">
        <v>-4</v>
      </c>
      <c r="I60" s="7">
        <v>-7</v>
      </c>
      <c r="J60" s="7">
        <v>-3</v>
      </c>
      <c r="K60" s="7">
        <v>-8</v>
      </c>
      <c r="L60" s="7">
        <v>-12</v>
      </c>
      <c r="M60" s="7">
        <v>-43</v>
      </c>
    </row>
    <row r="61" spans="1:13" x14ac:dyDescent="0.3">
      <c r="A61" s="6" t="s">
        <v>50</v>
      </c>
      <c r="B61" s="7">
        <v>-1</v>
      </c>
      <c r="C61" s="7">
        <v>-1</v>
      </c>
      <c r="D61" s="7">
        <v>0</v>
      </c>
      <c r="E61" s="7">
        <v>0</v>
      </c>
      <c r="F61" s="7">
        <v>4</v>
      </c>
      <c r="G61" s="7">
        <v>-4</v>
      </c>
      <c r="H61" s="7">
        <v>4</v>
      </c>
      <c r="I61" s="7">
        <v>6</v>
      </c>
      <c r="J61" s="7">
        <v>-20</v>
      </c>
      <c r="K61" s="7">
        <v>2</v>
      </c>
      <c r="L61" s="7">
        <v>0</v>
      </c>
      <c r="M61" s="7">
        <v>-3</v>
      </c>
    </row>
    <row r="62" spans="1:13" x14ac:dyDescent="0.3">
      <c r="A62" s="8" t="s">
        <v>51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2</v>
      </c>
      <c r="J62" s="9">
        <v>2</v>
      </c>
      <c r="K62" s="9">
        <v>23</v>
      </c>
      <c r="L62" s="9">
        <v>32</v>
      </c>
      <c r="M62" s="9">
        <v>-34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7B6E-6380-41D7-8E07-CCF839B587CF}">
  <dimension ref="A1:N22"/>
  <sheetViews>
    <sheetView tabSelected="1" zoomScaleNormal="100" workbookViewId="0">
      <selection activeCell="C14" sqref="C14"/>
    </sheetView>
  </sheetViews>
  <sheetFormatPr defaultRowHeight="14.4" x14ac:dyDescent="0.3"/>
  <cols>
    <col min="1" max="1" width="35.44140625" customWidth="1"/>
    <col min="2" max="2" width="5.33203125" customWidth="1"/>
    <col min="3" max="14" width="9.109375" customWidth="1"/>
  </cols>
  <sheetData>
    <row r="1" spans="1:14" ht="19.8" customHeight="1" x14ac:dyDescent="0.3">
      <c r="A1" s="15" t="s">
        <v>63</v>
      </c>
      <c r="B1" s="15"/>
      <c r="C1" s="16">
        <f>Input!B3</f>
        <v>40603</v>
      </c>
      <c r="D1" s="16">
        <f>Input!C3</f>
        <v>40969</v>
      </c>
      <c r="E1" s="16">
        <f>Input!D3</f>
        <v>41334</v>
      </c>
      <c r="F1" s="16">
        <f>Input!E3</f>
        <v>41699</v>
      </c>
      <c r="G1" s="16">
        <f>Input!F3</f>
        <v>42064</v>
      </c>
      <c r="H1" s="16">
        <f>Input!G3</f>
        <v>42430</v>
      </c>
      <c r="I1" s="16">
        <f>Input!H3</f>
        <v>42795</v>
      </c>
      <c r="J1" s="16">
        <f>Input!I3</f>
        <v>43160</v>
      </c>
      <c r="K1" s="16">
        <f>Input!J3</f>
        <v>43525</v>
      </c>
      <c r="L1" s="16">
        <f>Input!K3</f>
        <v>43891</v>
      </c>
      <c r="M1" s="16">
        <f>Input!L3</f>
        <v>44256</v>
      </c>
      <c r="N1" s="16">
        <f>Input!M3</f>
        <v>44621</v>
      </c>
    </row>
    <row r="2" spans="1:14" x14ac:dyDescent="0.3">
      <c r="A2" t="s">
        <v>76</v>
      </c>
      <c r="D2" s="13">
        <f>Input!C4/Input!B4-1</f>
        <v>0.28947368421052633</v>
      </c>
      <c r="E2" s="14">
        <f>Input!D4/Input!C4-1</f>
        <v>4.081632653061229E-2</v>
      </c>
      <c r="F2" s="14">
        <f>Input!E4/Input!D4-1</f>
        <v>0.11764705882352944</v>
      </c>
      <c r="G2" s="14">
        <f>Input!F4/Input!E4-1</f>
        <v>-7.0175438596491224E-2</v>
      </c>
      <c r="H2" s="14">
        <f>Input!G4/Input!F4-1</f>
        <v>5.6603773584905648E-2</v>
      </c>
      <c r="I2" s="14">
        <f>Input!H4/Input!G4-1</f>
        <v>5.3571428571428603E-2</v>
      </c>
      <c r="J2" s="13">
        <f>Input!I4/Input!H4-1</f>
        <v>0.94915254237288127</v>
      </c>
      <c r="K2" s="13">
        <f>Input!J4/Input!I4-1</f>
        <v>0.63478260869565228</v>
      </c>
      <c r="L2" s="14">
        <f>Input!K4/Input!J4-1</f>
        <v>7.9787234042553168E-2</v>
      </c>
      <c r="M2" s="14">
        <f>Input!L4/Input!K4-1</f>
        <v>-9.3596059113300489E-2</v>
      </c>
      <c r="N2" s="13">
        <f>Input!M4/Input!L4-1</f>
        <v>0.36413043478260865</v>
      </c>
    </row>
    <row r="3" spans="1:14" x14ac:dyDescent="0.3">
      <c r="A3" t="s">
        <v>52</v>
      </c>
      <c r="C3" s="10">
        <f>Input!B7</f>
        <v>0.09</v>
      </c>
      <c r="D3" s="10">
        <f>Input!C7</f>
        <v>0.04</v>
      </c>
      <c r="E3" s="10">
        <f>Input!D7</f>
        <v>0.09</v>
      </c>
      <c r="F3" s="10">
        <f>Input!E7</f>
        <v>0.12</v>
      </c>
      <c r="G3" s="10">
        <f>Input!F7</f>
        <v>0.04</v>
      </c>
      <c r="H3" s="10">
        <f>Input!G7</f>
        <v>0.05</v>
      </c>
      <c r="I3" s="10">
        <f>Input!H7</f>
        <v>0.11</v>
      </c>
      <c r="J3" s="21">
        <f>Input!I7</f>
        <v>0.22</v>
      </c>
      <c r="K3" s="21">
        <f>Input!J7</f>
        <v>0.23</v>
      </c>
      <c r="L3" s="21">
        <f>Input!K7</f>
        <v>0.18</v>
      </c>
      <c r="M3" s="21">
        <f>Input!L7</f>
        <v>0.44</v>
      </c>
      <c r="N3" s="21">
        <f>Input!M7</f>
        <v>0.17</v>
      </c>
    </row>
    <row r="4" spans="1:14" x14ac:dyDescent="0.3">
      <c r="A4" t="s">
        <v>53</v>
      </c>
      <c r="C4" s="10">
        <f>Input!B13/Input!B4</f>
        <v>2.6315789473684209E-2</v>
      </c>
      <c r="D4" s="10">
        <f>Input!C13/Input!C4</f>
        <v>0</v>
      </c>
      <c r="E4" s="10">
        <f>Input!D13/Input!D4</f>
        <v>1.9607843137254902E-2</v>
      </c>
      <c r="F4" s="10">
        <f>Input!E13/Input!E4</f>
        <v>5.2631578947368418E-2</v>
      </c>
      <c r="G4" s="10">
        <f>Input!F13/Input!F4</f>
        <v>0</v>
      </c>
      <c r="H4" s="10">
        <f>Input!G13/Input!G4</f>
        <v>1.7857142857142856E-2</v>
      </c>
      <c r="I4" s="10">
        <f>Input!H13/Input!H4</f>
        <v>5.0847457627118647E-2</v>
      </c>
      <c r="J4" s="21">
        <f>Input!I13/Input!I4</f>
        <v>0.13043478260869565</v>
      </c>
      <c r="K4" s="21">
        <f>Input!J13/Input!J4</f>
        <v>0.14893617021276595</v>
      </c>
      <c r="L4" s="21">
        <f>Input!K13/Input!K4</f>
        <v>0.12807881773399016</v>
      </c>
      <c r="M4" s="21">
        <f>Input!L13/Input!L4</f>
        <v>0.34239130434782611</v>
      </c>
      <c r="N4" s="21">
        <f>Input!M13/Input!M4</f>
        <v>0.12350597609561753</v>
      </c>
    </row>
    <row r="6" spans="1:14" x14ac:dyDescent="0.3">
      <c r="A6" t="s">
        <v>54</v>
      </c>
      <c r="C6" s="17">
        <f>Input!B4/Input!B34</f>
        <v>9.5</v>
      </c>
      <c r="D6" s="17">
        <f>Input!C4/Input!C34</f>
        <v>12.25</v>
      </c>
      <c r="E6" s="17">
        <f>Input!D4/Input!D34</f>
        <v>17</v>
      </c>
      <c r="F6" s="17">
        <f>Input!E4/Input!E34</f>
        <v>19</v>
      </c>
      <c r="G6" s="17">
        <f>Input!F4/Input!F34</f>
        <v>17.666666666666668</v>
      </c>
      <c r="H6" s="17">
        <f>Input!G4/Input!G34</f>
        <v>18.666666666666668</v>
      </c>
      <c r="I6" s="22">
        <f>Input!H4/Input!H34</f>
        <v>3.2777777777777777</v>
      </c>
      <c r="J6" s="22">
        <f>Input!I4/Input!I34</f>
        <v>4.5999999999999996</v>
      </c>
      <c r="K6" s="22">
        <f>Input!J4/Input!J34</f>
        <v>7.2307692307692308</v>
      </c>
      <c r="L6" s="22">
        <f>Input!K4/Input!K34</f>
        <v>7.5185185185185182</v>
      </c>
      <c r="M6" s="22">
        <f>Input!L4/Input!L34</f>
        <v>4.2790697674418601</v>
      </c>
      <c r="N6" s="17">
        <f>Input!M4/Input!M34</f>
        <v>2.8202247191011236</v>
      </c>
    </row>
    <row r="7" spans="1:14" x14ac:dyDescent="0.3">
      <c r="A7" t="s">
        <v>55</v>
      </c>
      <c r="C7" s="17">
        <f>(Input!B48+Input!B49+Input!B51+Input!B52)-(Input!B30+Input!B31+Input!B32)</f>
        <v>8.3099999999999987</v>
      </c>
      <c r="D7" s="17">
        <f>(Input!C48+Input!C49+Input!C51+Input!C52)-(Input!C30+Input!C31+Input!C32)</f>
        <v>11.39</v>
      </c>
      <c r="E7" s="17">
        <f>(Input!D48+Input!D49+Input!D51+Input!D52)-(Input!D30+Input!D31+Input!D32)</f>
        <v>12.23</v>
      </c>
      <c r="F7" s="17">
        <f>(Input!E48+Input!E49+Input!E51+Input!E52)-(Input!E30+Input!E31+Input!E32)</f>
        <v>16.03</v>
      </c>
      <c r="G7" s="17">
        <f>(Input!F48+Input!F49+Input!F51+Input!F52)-(Input!F30+Input!F31+Input!F32)</f>
        <v>20.230000000000004</v>
      </c>
      <c r="H7" s="17">
        <f>(Input!G48+Input!G49+Input!G51+Input!G52)-(Input!G30+Input!G31+Input!G32)</f>
        <v>15.600000000000001</v>
      </c>
      <c r="I7" s="17">
        <f>(Input!H48+Input!H49+Input!H51+Input!H52)-(Input!H30+Input!H31+Input!H32)</f>
        <v>18.820000000000004</v>
      </c>
      <c r="J7" s="17">
        <f>(Input!I48+Input!I49+Input!I51+Input!I52)-(Input!I30+Input!I31+Input!I32)</f>
        <v>31.150000000000006</v>
      </c>
      <c r="K7" s="17">
        <f>(Input!J48+Input!J49+Input!J51+Input!J52)-(Input!J30+Input!J31+Input!J32)</f>
        <v>35.69</v>
      </c>
      <c r="L7" s="17">
        <f>(Input!K48+Input!K49+Input!K51+Input!K52)-(Input!K30+Input!K31+Input!K32)</f>
        <v>33.08</v>
      </c>
      <c r="M7" s="17">
        <f>(Input!L48+Input!L49+Input!L51+Input!L52)-(Input!L30+Input!L31+Input!L32)</f>
        <v>51.180000000000007</v>
      </c>
      <c r="N7" s="17">
        <f>(Input!M48+Input!M49+Input!M51+Input!M52)-(Input!M30+Input!M31+Input!M32)</f>
        <v>70.240000000000009</v>
      </c>
    </row>
    <row r="8" spans="1:14" x14ac:dyDescent="0.3">
      <c r="A8" t="s">
        <v>71</v>
      </c>
      <c r="C8" s="13">
        <f>C7/Input!B4</f>
        <v>0.21868421052631576</v>
      </c>
      <c r="D8" s="13">
        <f>D7/Input!C4</f>
        <v>0.23244897959183675</v>
      </c>
      <c r="E8" s="13">
        <f>E7/Input!D4</f>
        <v>0.23980392156862745</v>
      </c>
      <c r="F8" s="13">
        <f>F7/Input!E4</f>
        <v>0.2812280701754386</v>
      </c>
      <c r="G8" s="13">
        <f>G7/Input!F4</f>
        <v>0.38169811320754726</v>
      </c>
      <c r="H8" s="13">
        <f>H7/Input!G4</f>
        <v>0.27857142857142858</v>
      </c>
      <c r="I8" s="13">
        <f>I7/Input!H4</f>
        <v>0.31898305084745771</v>
      </c>
      <c r="J8" s="14">
        <f>J7/Input!I4</f>
        <v>0.27086956521739136</v>
      </c>
      <c r="K8" s="14">
        <f>K7/Input!J4</f>
        <v>0.18984042553191488</v>
      </c>
      <c r="L8" s="14">
        <f>L7/Input!K4</f>
        <v>0.16295566502463055</v>
      </c>
      <c r="M8" s="14">
        <f>M7/Input!L4</f>
        <v>0.27815217391304353</v>
      </c>
      <c r="N8" s="14">
        <f>N7/Input!M4</f>
        <v>0.27984063745019921</v>
      </c>
    </row>
    <row r="9" spans="1:14" x14ac:dyDescent="0.3">
      <c r="A9" t="s">
        <v>56</v>
      </c>
      <c r="C9" s="17">
        <f>365/(Input!B4/AVERAGE(Input!B49,Input!A49))</f>
        <v>28.335526315789476</v>
      </c>
      <c r="D9" s="17">
        <f>365/(Input!C4/AVERAGE(Input!C49,Input!B49))</f>
        <v>24.171938775510203</v>
      </c>
      <c r="E9" s="17">
        <f>365/(Input!D4/AVERAGE(Input!D49,Input!C49))</f>
        <v>23.15245098039216</v>
      </c>
      <c r="F9" s="17">
        <f>365/(Input!E4/AVERAGE(Input!E49,Input!D49))</f>
        <v>23.75701754385965</v>
      </c>
      <c r="G9" s="17">
        <f>365/(Input!F4/AVERAGE(Input!F49,Input!E49))</f>
        <v>23.793867924528303</v>
      </c>
      <c r="H9" s="17">
        <f>365/(Input!G4/AVERAGE(Input!G49,Input!F49))</f>
        <v>22.55178571428571</v>
      </c>
      <c r="I9" s="17">
        <f>365/(Input!H4/AVERAGE(Input!H49,Input!G49))</f>
        <v>32.416949152542372</v>
      </c>
      <c r="J9" s="22">
        <f>365/(Input!I4/AVERAGE(Input!I49,Input!H49))</f>
        <v>25.978478260869569</v>
      </c>
      <c r="K9" s="22">
        <f>365/(Input!J4/AVERAGE(Input!J49,Input!I49))</f>
        <v>24.414228723404253</v>
      </c>
      <c r="L9" s="22">
        <f>365/(Input!K4/AVERAGE(Input!K49,Input!J49))</f>
        <v>23.401354679802957</v>
      </c>
      <c r="M9" s="22">
        <f>365/(Input!L4/AVERAGE(Input!L49,Input!K49))</f>
        <v>22.346331521739131</v>
      </c>
      <c r="N9" s="22">
        <f>365/(Input!M4/AVERAGE(Input!M49,Input!L49))</f>
        <v>25.426394422310754</v>
      </c>
    </row>
    <row r="10" spans="1:14" x14ac:dyDescent="0.3">
      <c r="A10" t="s">
        <v>57</v>
      </c>
      <c r="C10" s="17">
        <f>365/(Input!B4/AVERAGE(Input!B48,Input!A48))</f>
        <v>93.651315789473685</v>
      </c>
      <c r="D10" s="17">
        <f>365/(Input!C4/AVERAGE(Input!C48,Input!B48))</f>
        <v>79.406122448979602</v>
      </c>
      <c r="E10" s="17">
        <f>365/(Input!D4/AVERAGE(Input!D48,Input!C48))</f>
        <v>79.620098039215691</v>
      </c>
      <c r="F10" s="17">
        <f>365/(Input!E4/AVERAGE(Input!E48,Input!D48))</f>
        <v>79.755701754385967</v>
      </c>
      <c r="G10" s="17">
        <f>365/(Input!F4/AVERAGE(Input!F48,Input!E48))</f>
        <v>105.9188679245283</v>
      </c>
      <c r="H10" s="17">
        <f>365/(Input!G4/AVERAGE(Input!G48,Input!F48))</f>
        <v>85.058035714285722</v>
      </c>
      <c r="I10" s="17">
        <f>365/(Input!H4/AVERAGE(Input!H48,Input!G48))</f>
        <v>72.195762711864404</v>
      </c>
      <c r="J10" s="17">
        <f>365/(Input!I4/AVERAGE(Input!I48,Input!H48))</f>
        <v>58.669782608695648</v>
      </c>
      <c r="K10" s="17">
        <f>365/(Input!J4/AVERAGE(Input!J48,Input!I48))</f>
        <v>48.440159574468083</v>
      </c>
      <c r="L10" s="17">
        <f>365/(Input!K4/AVERAGE(Input!K48,Input!J48))</f>
        <v>45.022660098522167</v>
      </c>
      <c r="M10" s="17">
        <f>365/(Input!L4/AVERAGE(Input!L48,Input!K48))</f>
        <v>75.102717391304353</v>
      </c>
      <c r="N10" s="17">
        <f>365/(Input!M4/AVERAGE(Input!M48,Input!L48))</f>
        <v>73.894322709163333</v>
      </c>
    </row>
    <row r="11" spans="1:14" x14ac:dyDescent="0.3">
      <c r="A11" t="s">
        <v>58</v>
      </c>
      <c r="C11" s="17">
        <f>365/(Input!B4/AVERAGE(Input!B30,Input!A30))</f>
        <v>28.527631578947368</v>
      </c>
      <c r="D11" s="17">
        <f>365/(Input!C4/AVERAGE(Input!C30,Input!B30))</f>
        <v>30.056632653061225</v>
      </c>
      <c r="E11" s="17">
        <f>365/(Input!D4/AVERAGE(Input!D30,Input!C30))</f>
        <v>22.11470588235294</v>
      </c>
      <c r="F11" s="17">
        <f>365/(Input!E4/AVERAGE(Input!E30,Input!D30))</f>
        <v>13.799561403508772</v>
      </c>
      <c r="G11" s="17">
        <f>365/(Input!F4/AVERAGE(Input!F30,Input!E30))</f>
        <v>15.426415094339623</v>
      </c>
      <c r="H11" s="17">
        <f>365/(Input!G4/AVERAGE(Input!G30,Input!F30))</f>
        <v>7.4955357142857135</v>
      </c>
      <c r="I11" s="17">
        <f>365/(Input!H4/AVERAGE(Input!H30,Input!G30))</f>
        <v>7.0216101694915256</v>
      </c>
      <c r="J11" s="17">
        <f>365/(Input!I4/AVERAGE(Input!I30,Input!H30))</f>
        <v>3.9673913043478262</v>
      </c>
      <c r="K11" s="17">
        <f>365/(Input!J4/AVERAGE(Input!J30,Input!I30))</f>
        <v>1.3299202127659575</v>
      </c>
      <c r="L11" s="17">
        <f>365/(Input!K4/AVERAGE(Input!K30,Input!J30))</f>
        <v>1.0428571428571429</v>
      </c>
      <c r="M11" s="17">
        <f>365/(Input!L4/AVERAGE(Input!L30,Input!K30))</f>
        <v>7.1016304347826082</v>
      </c>
      <c r="N11" s="17">
        <f>365/(Input!M4/AVERAGE(Input!M30,Input!L30))</f>
        <v>5.6276892430278878</v>
      </c>
    </row>
    <row r="12" spans="1:14" x14ac:dyDescent="0.3">
      <c r="A12" t="s">
        <v>59</v>
      </c>
      <c r="C12" s="13">
        <f>Input!B24/(SUM(Input!B22:B24))</f>
        <v>0.61538461538461542</v>
      </c>
      <c r="D12" s="13">
        <f>Input!C24/(SUM(Input!C22:C24))</f>
        <v>0.70588235294117652</v>
      </c>
      <c r="E12" s="13">
        <f>Input!D24/(SUM(Input!D22:D24))</f>
        <v>0.70588235294117652</v>
      </c>
      <c r="F12" s="13">
        <f>Input!E24/(SUM(Input!E22:E24))</f>
        <v>0.65</v>
      </c>
      <c r="G12" s="13">
        <f>Input!F24/(SUM(Input!F22:F24))</f>
        <v>0.72</v>
      </c>
      <c r="H12" s="13">
        <f>Input!G24/(SUM(Input!G22:G24))</f>
        <v>0.66666666666666663</v>
      </c>
      <c r="I12" s="13">
        <f>Input!H24/(SUM(Input!H22:H24))</f>
        <v>0.46153846153846156</v>
      </c>
      <c r="J12" s="14">
        <f>Input!I24/(SUM(Input!I22:I24))</f>
        <v>0.4</v>
      </c>
      <c r="K12" s="14">
        <f>Input!J24/(SUM(Input!J22:J24))</f>
        <v>0</v>
      </c>
      <c r="L12" s="14">
        <f>Input!K24/(SUM(Input!K22:K24))</f>
        <v>0</v>
      </c>
      <c r="M12" s="14">
        <f>Input!L24/(SUM(Input!L22:L24))</f>
        <v>6.369426751592357E-3</v>
      </c>
      <c r="N12" s="14">
        <f>Input!M24/(SUM(Input!M22:M24))</f>
        <v>5.3763440860215058E-3</v>
      </c>
    </row>
    <row r="14" spans="1:14" x14ac:dyDescent="0.3">
      <c r="A14" t="s">
        <v>83</v>
      </c>
      <c r="C14">
        <f>Input!B59</f>
        <v>2</v>
      </c>
      <c r="D14">
        <f>Input!C59</f>
        <v>2</v>
      </c>
      <c r="E14">
        <f>Input!D59</f>
        <v>1</v>
      </c>
      <c r="F14">
        <f>Input!E59</f>
        <v>1</v>
      </c>
      <c r="G14">
        <f>Input!F59</f>
        <v>-3</v>
      </c>
      <c r="H14">
        <f>Input!G59</f>
        <v>5</v>
      </c>
      <c r="I14">
        <f>Input!H59</f>
        <v>1</v>
      </c>
      <c r="J14" s="24">
        <f>Input!I59</f>
        <v>3</v>
      </c>
      <c r="K14" s="24">
        <f>Input!J59</f>
        <v>26</v>
      </c>
      <c r="L14" s="24">
        <f>Input!K59</f>
        <v>30</v>
      </c>
      <c r="M14" s="24">
        <f>Input!L59</f>
        <v>45</v>
      </c>
      <c r="N14">
        <f>Input!M59</f>
        <v>12</v>
      </c>
    </row>
    <row r="15" spans="1:14" x14ac:dyDescent="0.3">
      <c r="A15" t="s">
        <v>87</v>
      </c>
      <c r="C15">
        <f>Input!B13</f>
        <v>1</v>
      </c>
      <c r="D15">
        <f>Input!C13</f>
        <v>0</v>
      </c>
      <c r="E15">
        <f>Input!D13</f>
        <v>1</v>
      </c>
      <c r="F15">
        <f>Input!E13</f>
        <v>3</v>
      </c>
      <c r="G15">
        <f>Input!F13</f>
        <v>0</v>
      </c>
      <c r="H15">
        <f>Input!G13</f>
        <v>1</v>
      </c>
      <c r="I15">
        <f>Input!H13</f>
        <v>3</v>
      </c>
      <c r="J15" s="24">
        <f>Input!I13</f>
        <v>15</v>
      </c>
      <c r="K15" s="24">
        <f>Input!J13</f>
        <v>28</v>
      </c>
      <c r="L15" s="24">
        <f>Input!K13</f>
        <v>26</v>
      </c>
      <c r="M15" s="24">
        <f>Input!L13</f>
        <v>63</v>
      </c>
      <c r="N15">
        <f>Input!M13</f>
        <v>31</v>
      </c>
    </row>
    <row r="16" spans="1:14" x14ac:dyDescent="0.3">
      <c r="A16" t="s">
        <v>84</v>
      </c>
      <c r="C16">
        <f>Input!B60</f>
        <v>-1</v>
      </c>
      <c r="D16">
        <f>Input!C60</f>
        <v>-1</v>
      </c>
      <c r="E16">
        <f>Input!D60</f>
        <v>-1</v>
      </c>
      <c r="F16">
        <f>Input!E60</f>
        <v>-1</v>
      </c>
      <c r="G16">
        <f>Input!F60</f>
        <v>-1</v>
      </c>
      <c r="H16">
        <f>Input!G60</f>
        <v>-1</v>
      </c>
      <c r="I16">
        <f>Input!H60</f>
        <v>-4</v>
      </c>
      <c r="J16">
        <f>Input!I60</f>
        <v>-7</v>
      </c>
      <c r="K16">
        <f>Input!J60</f>
        <v>-3</v>
      </c>
      <c r="L16">
        <f>Input!K60</f>
        <v>-8</v>
      </c>
      <c r="M16">
        <f>Input!L60</f>
        <v>-12</v>
      </c>
      <c r="N16">
        <f>Input!M60</f>
        <v>-43</v>
      </c>
    </row>
    <row r="17" spans="1:14" x14ac:dyDescent="0.3">
      <c r="A17" t="s">
        <v>85</v>
      </c>
      <c r="C17">
        <f>Input!B61</f>
        <v>-1</v>
      </c>
      <c r="D17">
        <f>Input!C61</f>
        <v>-1</v>
      </c>
      <c r="E17">
        <f>Input!D61</f>
        <v>0</v>
      </c>
      <c r="F17">
        <f>Input!E61</f>
        <v>0</v>
      </c>
      <c r="G17">
        <f>Input!F61</f>
        <v>4</v>
      </c>
      <c r="H17">
        <f>Input!G61</f>
        <v>-4</v>
      </c>
      <c r="I17">
        <f>Input!H61</f>
        <v>4</v>
      </c>
      <c r="J17">
        <f>Input!I61</f>
        <v>6</v>
      </c>
      <c r="K17">
        <f>Input!J61</f>
        <v>-20</v>
      </c>
      <c r="L17">
        <f>Input!K61</f>
        <v>2</v>
      </c>
      <c r="M17">
        <f>Input!L61</f>
        <v>0</v>
      </c>
      <c r="N17">
        <f>Input!M61</f>
        <v>-3</v>
      </c>
    </row>
    <row r="18" spans="1:14" x14ac:dyDescent="0.3">
      <c r="A18" t="s">
        <v>90</v>
      </c>
      <c r="C18">
        <f>C14+B18</f>
        <v>2</v>
      </c>
      <c r="D18">
        <f t="shared" ref="D18:N18" si="0">D14+C18</f>
        <v>4</v>
      </c>
      <c r="E18">
        <f t="shared" si="0"/>
        <v>5</v>
      </c>
      <c r="F18">
        <f t="shared" si="0"/>
        <v>6</v>
      </c>
      <c r="G18">
        <f t="shared" si="0"/>
        <v>3</v>
      </c>
      <c r="H18">
        <f t="shared" si="0"/>
        <v>8</v>
      </c>
      <c r="I18">
        <f t="shared" si="0"/>
        <v>9</v>
      </c>
      <c r="J18">
        <f t="shared" si="0"/>
        <v>12</v>
      </c>
      <c r="K18">
        <f t="shared" si="0"/>
        <v>38</v>
      </c>
      <c r="L18">
        <f t="shared" si="0"/>
        <v>68</v>
      </c>
      <c r="M18">
        <f t="shared" si="0"/>
        <v>113</v>
      </c>
      <c r="N18">
        <f t="shared" si="0"/>
        <v>125</v>
      </c>
    </row>
    <row r="19" spans="1:14" x14ac:dyDescent="0.3">
      <c r="A19" t="s">
        <v>60</v>
      </c>
      <c r="C19">
        <f>C15+B19</f>
        <v>1</v>
      </c>
      <c r="D19">
        <f t="shared" ref="D19:N19" si="1">D15+C19</f>
        <v>1</v>
      </c>
      <c r="E19">
        <f t="shared" si="1"/>
        <v>2</v>
      </c>
      <c r="F19">
        <f t="shared" si="1"/>
        <v>5</v>
      </c>
      <c r="G19">
        <f t="shared" si="1"/>
        <v>5</v>
      </c>
      <c r="H19">
        <f t="shared" si="1"/>
        <v>6</v>
      </c>
      <c r="I19">
        <f t="shared" si="1"/>
        <v>9</v>
      </c>
      <c r="J19">
        <f t="shared" si="1"/>
        <v>24</v>
      </c>
      <c r="K19">
        <f t="shared" si="1"/>
        <v>52</v>
      </c>
      <c r="L19">
        <f t="shared" si="1"/>
        <v>78</v>
      </c>
      <c r="M19">
        <f t="shared" si="1"/>
        <v>141</v>
      </c>
      <c r="N19">
        <f t="shared" si="1"/>
        <v>172</v>
      </c>
    </row>
    <row r="21" spans="1:14" x14ac:dyDescent="0.3">
      <c r="A21" t="s">
        <v>62</v>
      </c>
      <c r="C21" s="13">
        <f>(Input!B6-Input!B10)*(1-Input!B12)/SUM(Input!B22:B24)</f>
        <v>0.10461538461538461</v>
      </c>
      <c r="D21" s="13">
        <f>(Input!C6-Input!C10)*(1-Input!C12)/SUM(Input!C22:C24)</f>
        <v>4.9411764705882349E-2</v>
      </c>
      <c r="E21" s="13">
        <f>(Input!D6-Input!D10)*(1-Input!D12)/SUM(Input!D22:D24)</f>
        <v>0.15058823529411766</v>
      </c>
      <c r="F21" s="13">
        <f>(Input!E6-Input!E10)*(1-Input!E12)/SUM(Input!E22:E24)</f>
        <v>0.189</v>
      </c>
      <c r="G21" s="13">
        <f>(Input!F6-Input!F10)*(1-Input!F12)/SUM(Input!F22:F24)</f>
        <v>5.5999999999999994E-2</v>
      </c>
      <c r="H21" s="13">
        <f>(Input!G6-Input!G10)*(1-Input!G12)/SUM(Input!G22:G24)</f>
        <v>9.571428571428571E-2</v>
      </c>
      <c r="I21" s="13">
        <f>(Input!H6-Input!H10)*(1-Input!H12)/SUM(Input!H22:H24)</f>
        <v>8.3333333333333329E-2</v>
      </c>
      <c r="J21" s="14">
        <f>(Input!I6-Input!I10)*(1-Input!I12)/SUM(Input!I22:I24)</f>
        <v>0.26399999999999996</v>
      </c>
      <c r="K21" s="14">
        <f>(Input!J6-Input!J10)*(1-Input!J12)/SUM(Input!J22:J24)</f>
        <v>0.44954545454545453</v>
      </c>
      <c r="L21" s="14">
        <f>(Input!K6-Input!K10)*(1-Input!K12)/SUM(Input!K22:K24)</f>
        <v>0.28956521739130436</v>
      </c>
      <c r="M21" s="14">
        <f>(Input!L6-Input!L10)*(1-Input!L12)/SUM(Input!L22:L24)</f>
        <v>0.38726114649681526</v>
      </c>
      <c r="N21" s="14">
        <f>(Input!M6-Input!M10)*(1-Input!M12)/SUM(Input!M22:M24)</f>
        <v>0.15870967741935485</v>
      </c>
    </row>
    <row r="22" spans="1:14" x14ac:dyDescent="0.3">
      <c r="A22" t="s">
        <v>61</v>
      </c>
      <c r="C22" s="13">
        <f>Input!B13/SUM(Input!B22:B23)</f>
        <v>0.2</v>
      </c>
      <c r="D22" s="13">
        <f>Input!C13/SUM(Input!C22:C23)</f>
        <v>0</v>
      </c>
      <c r="E22" s="13">
        <f>Input!D13/SUM(Input!D22:D23)</f>
        <v>0.2</v>
      </c>
      <c r="F22" s="13">
        <f>Input!E13/SUM(Input!E22:E23)</f>
        <v>0.42857142857142855</v>
      </c>
      <c r="G22" s="13">
        <f>Input!F13/SUM(Input!F22:F23)</f>
        <v>0</v>
      </c>
      <c r="H22" s="13">
        <f>Input!G13/SUM(Input!G22:G23)</f>
        <v>0.14285714285714285</v>
      </c>
      <c r="I22" s="13">
        <f>Input!H13/SUM(Input!H22:H23)</f>
        <v>0.14285714285714285</v>
      </c>
      <c r="J22" s="13">
        <f>Input!I13/SUM(Input!I22:I23)</f>
        <v>0.41666666666666669</v>
      </c>
      <c r="K22" s="13">
        <f>Input!J13/SUM(Input!J22:J23)</f>
        <v>0.42424242424242425</v>
      </c>
      <c r="L22" s="13">
        <f>Input!K13/SUM(Input!K22:K23)</f>
        <v>0.28260869565217389</v>
      </c>
      <c r="M22" s="13">
        <f>Input!L13/SUM(Input!L22:L23)</f>
        <v>0.40384615384615385</v>
      </c>
      <c r="N22" s="13">
        <f>Input!M13/SUM(Input!M22:M23)</f>
        <v>0.16756756756756758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B464-165E-422E-AD91-E2C2AAB44864}">
  <dimension ref="A1:G21"/>
  <sheetViews>
    <sheetView workbookViewId="0">
      <selection activeCell="B17" sqref="B17"/>
    </sheetView>
  </sheetViews>
  <sheetFormatPr defaultRowHeight="14.4" x14ac:dyDescent="0.3"/>
  <cols>
    <col min="1" max="1" width="53.21875" customWidth="1"/>
    <col min="2" max="2" width="70.44140625" customWidth="1"/>
    <col min="4" max="4" width="59.109375" customWidth="1"/>
  </cols>
  <sheetData>
    <row r="1" spans="1:7" ht="15.6" x14ac:dyDescent="0.3">
      <c r="A1" s="18" t="s">
        <v>64</v>
      </c>
    </row>
    <row r="2" spans="1:7" ht="15.6" x14ac:dyDescent="0.3">
      <c r="A2" s="18" t="s">
        <v>65</v>
      </c>
    </row>
    <row r="3" spans="1:7" ht="15.6" x14ac:dyDescent="0.3">
      <c r="A3" s="18" t="s">
        <v>66</v>
      </c>
    </row>
    <row r="4" spans="1:7" ht="15.6" x14ac:dyDescent="0.3">
      <c r="A4" s="18" t="s">
        <v>67</v>
      </c>
      <c r="B4" s="12"/>
      <c r="C4" s="12"/>
      <c r="D4" s="12" t="s">
        <v>68</v>
      </c>
      <c r="E4" s="12"/>
      <c r="F4" s="12"/>
      <c r="G4" s="12"/>
    </row>
    <row r="5" spans="1:7" ht="15.6" x14ac:dyDescent="0.3">
      <c r="A5" s="18" t="s">
        <v>69</v>
      </c>
      <c r="B5" s="6" t="s">
        <v>41</v>
      </c>
      <c r="D5" s="6" t="s">
        <v>23</v>
      </c>
    </row>
    <row r="6" spans="1:7" x14ac:dyDescent="0.3">
      <c r="B6" s="6" t="s">
        <v>42</v>
      </c>
      <c r="D6" s="6" t="s">
        <v>24</v>
      </c>
    </row>
    <row r="7" spans="1:7" ht="18" x14ac:dyDescent="0.3">
      <c r="B7" s="6" t="s">
        <v>44</v>
      </c>
      <c r="C7" s="19" t="s">
        <v>70</v>
      </c>
      <c r="D7" s="6" t="s">
        <v>25</v>
      </c>
    </row>
    <row r="8" spans="1:7" x14ac:dyDescent="0.3">
      <c r="B8" s="6" t="s">
        <v>45</v>
      </c>
    </row>
    <row r="9" spans="1:7" x14ac:dyDescent="0.3">
      <c r="A9" s="12" t="s">
        <v>71</v>
      </c>
      <c r="B9" s="6" t="s">
        <v>72</v>
      </c>
    </row>
    <row r="10" spans="1:7" x14ac:dyDescent="0.3">
      <c r="A10" t="s">
        <v>73</v>
      </c>
      <c r="B10" s="4" t="s">
        <v>74</v>
      </c>
      <c r="D10" s="6" t="s">
        <v>75</v>
      </c>
    </row>
    <row r="11" spans="1:7" x14ac:dyDescent="0.3">
      <c r="A11" t="s">
        <v>77</v>
      </c>
      <c r="B11" s="4" t="s">
        <v>81</v>
      </c>
      <c r="D11" s="4" t="s">
        <v>78</v>
      </c>
    </row>
    <row r="12" spans="1:7" x14ac:dyDescent="0.3">
      <c r="A12" t="s">
        <v>79</v>
      </c>
      <c r="B12" s="4" t="s">
        <v>80</v>
      </c>
      <c r="D12" s="4" t="s">
        <v>82</v>
      </c>
    </row>
    <row r="13" spans="1:7" x14ac:dyDescent="0.3">
      <c r="A13" t="s">
        <v>98</v>
      </c>
      <c r="B13" s="4" t="s">
        <v>97</v>
      </c>
    </row>
    <row r="14" spans="1:7" x14ac:dyDescent="0.3">
      <c r="A14" t="s">
        <v>83</v>
      </c>
      <c r="B14" t="s">
        <v>88</v>
      </c>
    </row>
    <row r="15" spans="1:7" x14ac:dyDescent="0.3">
      <c r="A15" t="s">
        <v>96</v>
      </c>
    </row>
    <row r="16" spans="1:7" x14ac:dyDescent="0.3">
      <c r="A16" t="s">
        <v>84</v>
      </c>
      <c r="B16" t="s">
        <v>89</v>
      </c>
    </row>
    <row r="17" spans="1:2" x14ac:dyDescent="0.3">
      <c r="A17" t="s">
        <v>85</v>
      </c>
      <c r="B17" t="s">
        <v>86</v>
      </c>
    </row>
    <row r="18" spans="1:2" ht="28.8" x14ac:dyDescent="0.3">
      <c r="A18" s="23" t="s">
        <v>91</v>
      </c>
    </row>
    <row r="19" spans="1:2" x14ac:dyDescent="0.3">
      <c r="A19" t="s">
        <v>92</v>
      </c>
    </row>
    <row r="20" spans="1:2" x14ac:dyDescent="0.3">
      <c r="A20" t="s">
        <v>93</v>
      </c>
      <c r="B20" t="s">
        <v>94</v>
      </c>
    </row>
    <row r="21" spans="1:2" x14ac:dyDescent="0.3">
      <c r="A21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Kawish Ahmad</dc:creator>
  <cp:lastModifiedBy>Syed Kawish Ahmad</cp:lastModifiedBy>
  <dcterms:created xsi:type="dcterms:W3CDTF">2015-06-05T18:17:20Z</dcterms:created>
  <dcterms:modified xsi:type="dcterms:W3CDTF">2023-03-19T09:42:44Z</dcterms:modified>
</cp:coreProperties>
</file>